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16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14.xml"/>
  <Override ContentType="application/vnd.openxmlformats-officedocument.drawingml.chart+xml" PartName="/xl/charts/chart18.xml"/>
  <Override ContentType="application/vnd.openxmlformats-officedocument.drawingml.chart+xml" PartName="/xl/charts/chart13.xml"/>
  <Override ContentType="application/vnd.openxmlformats-officedocument.drawingml.chart+xml" PartName="/xl/charts/chart4.xml"/>
  <Override ContentType="application/vnd.openxmlformats-officedocument.drawingml.chart+xml" PartName="/xl/charts/chart20.xml"/>
  <Override ContentType="application/vnd.openxmlformats-officedocument.drawingml.chart+xml" PartName="/xl/charts/chart24.xml"/>
  <Override ContentType="application/vnd.openxmlformats-officedocument.drawingml.chart+xml" PartName="/xl/charts/chart2.xml"/>
  <Override ContentType="application/vnd.openxmlformats-officedocument.drawingml.chart+xml" PartName="/xl/charts/chart22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8.xml"/>
  <Override ContentType="application/vnd.openxmlformats-officedocument.drawingml.chart+xml" PartName="/xl/charts/chart15.xml"/>
  <Override ContentType="application/vnd.openxmlformats-officedocument.drawingml.chart+xml" PartName="/xl/charts/chart17.xml"/>
  <Override ContentType="application/vnd.openxmlformats-officedocument.drawingml.chart+xml" PartName="/xl/charts/chart9.xml"/>
  <Override ContentType="application/vnd.openxmlformats-officedocument.drawingml.chart+xml" PartName="/xl/charts/chart1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21.xml"/>
  <Override ContentType="application/vnd.openxmlformats-officedocument.drawingml.chart+xml" PartName="/xl/charts/chart3.xml"/>
  <Override ContentType="application/vnd.openxmlformats-officedocument.drawingml.chart+xml" PartName="/xl/charts/chart2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GUIDE" sheetId="2" r:id="rId5"/>
    <sheet state="visible" name="Financial Projection" sheetId="3" r:id="rId6"/>
    <sheet state="visible" name="Equity" sheetId="4" r:id="rId7"/>
    <sheet state="visible" name="SAFE" sheetId="5" r:id="rId8"/>
    <sheet state="visible" name="ConvertibleNote" sheetId="6" r:id="rId9"/>
    <sheet state="visible" name="RedeemableEquity" sheetId="7" r:id="rId10"/>
    <sheet state="visible" name="RedeemableEquityRights" sheetId="8" r:id="rId11"/>
    <sheet state="visible" name="FounderEarnings" sheetId="9" r:id="rId12"/>
    <sheet state="visible" name="RBL" sheetId="10" r:id="rId13"/>
    <sheet state="visible" name="Calc" sheetId="11" r:id="rId14"/>
    <sheet state="visible" name="Inputs" sheetId="12" r:id="rId15"/>
  </sheets>
  <definedNames>
    <definedName name="Scenario">Calc!$B$2</definedName>
  </definedNames>
  <calcPr/>
</workbook>
</file>

<file path=xl/sharedStrings.xml><?xml version="1.0" encoding="utf-8"?>
<sst xmlns="http://schemas.openxmlformats.org/spreadsheetml/2006/main" count="3180" uniqueCount="427">
  <si>
    <t>Innovative Finance — Deal Models</t>
  </si>
  <si>
    <t>Version 1.0 (October 2022)</t>
  </si>
  <si>
    <t>License</t>
  </si>
  <si>
    <t>This work product ("Innovative Finance — Deal Models") is protected under the Creative Commons Public License,</t>
  </si>
  <si>
    <t>Attribution 4.0, which stipulates one may use, modify, and share this work, but must provide attribution to its author.</t>
  </si>
  <si>
    <t>https://creativecommons.org/licenses/by/4.0/legalcode</t>
  </si>
  <si>
    <t>Author + Builder</t>
  </si>
  <si>
    <t>Google Sheets Version</t>
  </si>
  <si>
    <r>
      <rPr>
        <rFont val="Calibri"/>
        <color theme="1"/>
        <sz val="11.0"/>
      </rPr>
      <t xml:space="preserve">This model was built by </t>
    </r>
    <r>
      <rPr>
        <rFont val="Calibri"/>
        <b/>
        <color theme="1"/>
        <sz val="11.0"/>
      </rPr>
      <t>Jonathan Bragdon</t>
    </r>
    <r>
      <rPr>
        <rFont val="Calibri"/>
        <color theme="1"/>
        <sz val="11.0"/>
      </rPr>
      <t>.</t>
    </r>
  </si>
  <si>
    <t>https://docs.google.com/spreadsheets/d/16JUod7Z7otivSw2CWK0EKmscMFrSvYm3XIUTzBCt-nc/edit?usp=sharing</t>
  </si>
  <si>
    <t>Founder &amp; CEO | Capacity Partners</t>
  </si>
  <si>
    <t>Chattanooga, TN</t>
  </si>
  <si>
    <t>jonathan@capacity.is</t>
  </si>
  <si>
    <t>Capacity Capital</t>
  </si>
  <si>
    <t>LinkedIn</t>
  </si>
  <si>
    <t>Overview</t>
  </si>
  <si>
    <t>Feedback</t>
  </si>
  <si>
    <r>
      <rPr>
        <rFont val="Calibri"/>
        <color theme="1"/>
        <sz val="11.0"/>
      </rPr>
      <t xml:space="preserve">This tool, the </t>
    </r>
    <r>
      <rPr>
        <rFont val="Calibri"/>
        <b/>
        <color theme="1"/>
        <sz val="11.0"/>
      </rPr>
      <t>Innovative Finance — Deal Models</t>
    </r>
    <r>
      <rPr>
        <rFont val="Calibri"/>
        <color theme="1"/>
        <sz val="11.0"/>
      </rPr>
      <t>,</t>
    </r>
  </si>
  <si>
    <t>If you have any feedback, please inquire using</t>
  </si>
  <si>
    <t>allows you to forecast a company's growth and capitalization using</t>
  </si>
  <si>
    <t>the URL listed below.</t>
  </si>
  <si>
    <t>traditional and innovative capital products - including equity, SAFEs,</t>
  </si>
  <si>
    <t>convertible notes, redeemable equity, and revenue-based loans</t>
  </si>
  <si>
    <t>The Innovative Finance team will be happy</t>
  </si>
  <si>
    <t>- and determine returns outcomes across difference scenarios.</t>
  </si>
  <si>
    <t>to accomodate your request(s)!</t>
  </si>
  <si>
    <t>https://innovative.finance/contact-us/</t>
  </si>
  <si>
    <t>HOW TO USE THIS MODEL</t>
  </si>
  <si>
    <t>1.</t>
  </si>
  <si>
    <t>Start with the Financial Projection tab</t>
  </si>
  <si>
    <r>
      <rPr>
        <rFont val="Calibri"/>
        <color theme="1"/>
      </rPr>
      <t xml:space="preserve">grey cells are for </t>
    </r>
    <r>
      <rPr>
        <rFont val="Calibri"/>
        <b/>
        <color theme="1"/>
      </rPr>
      <t>inputs</t>
    </r>
  </si>
  <si>
    <t>a.</t>
  </si>
  <si>
    <t>Three scenarios: Base, Up, Down</t>
  </si>
  <si>
    <r>
      <rPr>
        <rFont val="Calibri"/>
        <color theme="1"/>
      </rPr>
      <t xml:space="preserve">white cells typically have </t>
    </r>
    <r>
      <rPr>
        <rFont val="Calibri"/>
        <b/>
        <color theme="1"/>
      </rPr>
      <t>calculations</t>
    </r>
  </si>
  <si>
    <t>b.</t>
  </si>
  <si>
    <t>For the initial twelve months:</t>
  </si>
  <si>
    <t>i.</t>
  </si>
  <si>
    <t>Add in projected monthly revenues for the base scenario</t>
  </si>
  <si>
    <t>ii.</t>
  </si>
  <si>
    <t>Add % growth estimates to populate the Up and Down scenarios.</t>
  </si>
  <si>
    <t>iii.</t>
  </si>
  <si>
    <t>Add projected costs in the Operating Expense line</t>
  </si>
  <si>
    <t>c.</t>
  </si>
  <si>
    <t>For the remaining years:</t>
  </si>
  <si>
    <t xml:space="preserve">Add a growth rate for each year for the Base Case scenario </t>
  </si>
  <si>
    <t>d.</t>
  </si>
  <si>
    <t>If there is recurring revenue add as a % of monthy revenue and then add churn rates.</t>
  </si>
  <si>
    <t>(zeros here remove all recurring)</t>
  </si>
  <si>
    <t>2.</t>
  </si>
  <si>
    <t>Pick a Financial Tool:</t>
  </si>
  <si>
    <t>3.</t>
  </si>
  <si>
    <t>Set relevant terms in each tab:</t>
  </si>
  <si>
    <t>Equity</t>
  </si>
  <si>
    <t>SAFE</t>
  </si>
  <si>
    <t>Convertible Note</t>
  </si>
  <si>
    <t>Redeemable Equity</t>
  </si>
  <si>
    <t>Redeemable Equity Rights</t>
  </si>
  <si>
    <t>Founder Earnings Rights</t>
  </si>
  <si>
    <t>Revenue Based Lending</t>
  </si>
  <si>
    <t>Structure:</t>
  </si>
  <si>
    <t>Investment/Loan Month</t>
  </si>
  <si>
    <t>●</t>
  </si>
  <si>
    <t>Investment/Loan Amount</t>
  </si>
  <si>
    <t>Valuation</t>
  </si>
  <si>
    <t>Valuation Cap</t>
  </si>
  <si>
    <t>Equity Right</t>
  </si>
  <si>
    <t>Pre/Post</t>
  </si>
  <si>
    <t>Equity - Redeemable</t>
  </si>
  <si>
    <t>Return Dynamics:</t>
  </si>
  <si>
    <t>Multiple</t>
  </si>
  <si>
    <t>Interest Rate</t>
  </si>
  <si>
    <t>% of Revenue</t>
  </si>
  <si>
    <t>% of Founder Earnings</t>
  </si>
  <si>
    <t>Salary Threshold</t>
  </si>
  <si>
    <t>Preferred Return</t>
  </si>
  <si>
    <t>Early Exit Return</t>
  </si>
  <si>
    <t>Triggers:</t>
  </si>
  <si>
    <t>Month Redemptions Begin</t>
  </si>
  <si>
    <t>Initial Monthly Payment</t>
  </si>
  <si>
    <t xml:space="preserve">Maturity </t>
  </si>
  <si>
    <t>Discount</t>
  </si>
  <si>
    <t>Liquidation Preference</t>
  </si>
  <si>
    <t>4.</t>
  </si>
  <si>
    <t>Optionally, there are variables to set initial ownership and future investment or a sale:</t>
  </si>
  <si>
    <t>Future Investment Scenario</t>
  </si>
  <si>
    <t>New Investment</t>
  </si>
  <si>
    <t>Month</t>
  </si>
  <si>
    <t>Investment Amount</t>
  </si>
  <si>
    <t>Additional Option Pool</t>
  </si>
  <si>
    <t>Future Sale</t>
  </si>
  <si>
    <t>Sale Price</t>
  </si>
  <si>
    <t xml:space="preserve"> </t>
  </si>
  <si>
    <t>First Year Revenues</t>
  </si>
  <si>
    <t>Annual Growth</t>
  </si>
  <si>
    <t>Up</t>
  </si>
  <si>
    <t>Base Case</t>
  </si>
  <si>
    <t>Down</t>
  </si>
  <si>
    <t>Operations</t>
  </si>
  <si>
    <t>Base Scenario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</si>
  <si>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</si>
  <si>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</si>
  <si>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</si>
  <si>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</si>
  <si>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</si>
  <si>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</si>
  <si>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</si>
  <si>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</si>
  <si>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</si>
  <si>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</si>
  <si>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</si>
  <si>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</si>
  <si>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</si>
  <si>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</si>
  <si>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</si>
  <si>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</si>
  <si>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</si>
  <si>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</si>
  <si>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</si>
  <si>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</si>
  <si>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</si>
  <si>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</si>
  <si>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Optional for SaaS:</t>
  </si>
  <si>
    <t>New Revenue</t>
  </si>
  <si>
    <t>Recurring rate from previous month</t>
  </si>
  <si>
    <t>Recurring Revenue</t>
  </si>
  <si>
    <t>Monthly Churn</t>
  </si>
  <si>
    <t>Total Revenue</t>
  </si>
  <si>
    <t>COGS % of New Revenue</t>
  </si>
  <si>
    <t>Cost of Goods Sold</t>
  </si>
  <si>
    <t>Improvement per year (2+)</t>
  </si>
  <si>
    <t>Gross Margin</t>
  </si>
  <si>
    <t>Initial year variance</t>
  </si>
  <si>
    <t>&gt;&gt;&gt;&gt;</t>
  </si>
  <si>
    <t>Operating Expenses</t>
  </si>
  <si>
    <t>OpEx % of Revenue (2 year +)</t>
  </si>
  <si>
    <t>Income</t>
  </si>
  <si>
    <t>Improvement per year (2 year +)</t>
  </si>
  <si>
    <t>Tax Rate</t>
  </si>
  <si>
    <t>Tax</t>
  </si>
  <si>
    <t>Net Income</t>
  </si>
  <si>
    <t>Founders Target Salary</t>
  </si>
  <si>
    <t>Beginning Month</t>
  </si>
  <si>
    <t>Annual Increase</t>
  </si>
  <si>
    <t>% back in the business</t>
  </si>
  <si>
    <t>Opportunity Cost</t>
  </si>
  <si>
    <t>% of projected base revenue:</t>
  </si>
  <si>
    <t>% of Revenue Potential (without funding)</t>
  </si>
  <si>
    <t>% of Cost Improvement (without funding)</t>
  </si>
  <si>
    <t>Up Scenario</t>
  </si>
  <si>
    <t>Revenue</t>
  </si>
  <si>
    <t>Founder returns</t>
  </si>
  <si>
    <t>Down Scenario</t>
  </si>
  <si>
    <t>EQUITY</t>
  </si>
  <si>
    <t>Initial Founder Shares</t>
  </si>
  <si>
    <t>Option Pool</t>
  </si>
  <si>
    <t>Terms</t>
  </si>
  <si>
    <t>Investment Month</t>
  </si>
  <si>
    <t>Post</t>
  </si>
  <si>
    <t>Financing Cash In</t>
  </si>
  <si>
    <t>Priced Round</t>
  </si>
  <si>
    <t>Debt</t>
  </si>
  <si>
    <t>Investors (1)</t>
  </si>
  <si>
    <t>Investors (2)</t>
  </si>
  <si>
    <t>Sale</t>
  </si>
  <si>
    <t>Pre</t>
  </si>
  <si>
    <t>Financing Cash Out</t>
  </si>
  <si>
    <t>Employee Options</t>
  </si>
  <si>
    <t>Founders</t>
  </si>
  <si>
    <t>Financing Cash Flow</t>
  </si>
  <si>
    <t>CONVERTIBLE NOTE</t>
  </si>
  <si>
    <t>Maturity (months)</t>
  </si>
  <si>
    <t>Accrued Interest (not cash)</t>
  </si>
  <si>
    <t>REDEEMABLE EQUITY</t>
  </si>
  <si>
    <t>Equity Redeemable</t>
  </si>
  <si>
    <t>Redemptions</t>
  </si>
  <si>
    <t>REDEEMABLE EQUITY RIGHTS</t>
  </si>
  <si>
    <t>Redeemable Portion</t>
  </si>
  <si>
    <t>Redeemable Rights</t>
  </si>
  <si>
    <t>FOUNDER EARNINGS</t>
  </si>
  <si>
    <t>Earnings Cap Multiple</t>
  </si>
  <si>
    <t>REVENUE-BASED LENDING</t>
  </si>
  <si>
    <t>Loan Month</t>
  </si>
  <si>
    <t>Loan Amount</t>
  </si>
  <si>
    <t>Initial Month Payment</t>
  </si>
  <si>
    <t>Maturity Date</t>
  </si>
  <si>
    <t>Revenue Based Loan</t>
  </si>
  <si>
    <t>Principal</t>
  </si>
  <si>
    <t>Interest</t>
  </si>
  <si>
    <t>Total Obligation</t>
  </si>
  <si>
    <t>Payments</t>
  </si>
  <si>
    <t>Year Index</t>
  </si>
  <si>
    <t>Month Index</t>
  </si>
  <si>
    <t xml:space="preserve">Annual New Revenue Growth Rate                             </t>
  </si>
  <si>
    <t>Annual New Revenue $ (based on annual % growth)</t>
  </si>
  <si>
    <t>Yes</t>
  </si>
  <si>
    <t>Y1 total</t>
  </si>
  <si>
    <t>No</t>
  </si>
  <si>
    <t>Calcs for each deal structure (by month)</t>
  </si>
  <si>
    <t>From Assumptions Page</t>
  </si>
  <si>
    <t>Conversion calcs</t>
  </si>
  <si>
    <t>Monthly New Revenue $ (based on annual $ growth)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</si>
  <si>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</si>
  <si>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</si>
  <si>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</si>
  <si>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</si>
  <si>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</si>
  <si>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</si>
  <si>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</si>
  <si>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</si>
  <si>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</si>
  <si>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</si>
  <si>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</si>
  <si>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</si>
  <si>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</si>
  <si>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</si>
  <si>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</si>
  <si>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</si>
  <si>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</si>
  <si>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</si>
  <si>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</si>
  <si>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</si>
  <si>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</si>
  <si>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</si>
  <si>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</si>
  <si>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</si>
  <si>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</si>
  <si>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</si>
  <si>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</si>
  <si>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</si>
  <si>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</si>
  <si>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</si>
  <si>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</si>
  <si>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</si>
  <si>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</si>
  <si>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</si>
  <si>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</si>
  <si>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</si>
  <si>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</si>
  <si>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</si>
  <si>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</si>
  <si>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</si>
  <si>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</si>
  <si>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</si>
  <si>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</si>
  <si>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</si>
  <si>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</si>
  <si>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</si>
  <si>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</si>
  <si>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</si>
  <si>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</si>
  <si>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</si>
  <si>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</si>
  <si>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</si>
  <si>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</si>
  <si>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</si>
  <si>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</si>
  <si>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</si>
  <si>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</si>
  <si>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</si>
  <si>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</si>
  <si>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</si>
  <si>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</si>
  <si>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</si>
  <si>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</si>
  <si>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</si>
  <si>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</si>
  <si>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</si>
  <si>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</si>
  <si>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</si>
  <si>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</si>
  <si>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</si>
  <si>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</si>
  <si>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</si>
  <si>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</si>
  <si>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</si>
  <si>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</si>
  <si>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</si>
  <si>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</si>
  <si>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</si>
  <si>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</si>
  <si>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</si>
  <si>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</si>
  <si>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</si>
  <si>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</si>
  <si>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</si>
  <si>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</si>
  <si>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</si>
  <si>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</si>
  <si>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M100</t>
  </si>
  <si>
    <t>M101</t>
  </si>
  <si>
    <t>M102</t>
  </si>
  <si>
    <t>M103</t>
  </si>
  <si>
    <t>M104</t>
  </si>
  <si>
    <t>M105</t>
  </si>
  <si>
    <t>M106</t>
  </si>
  <si>
    <t>M107</t>
  </si>
  <si>
    <t>M108</t>
  </si>
  <si>
    <t>M109</t>
  </si>
  <si>
    <t>M110</t>
  </si>
  <si>
    <t>M111</t>
  </si>
  <si>
    <t>M112</t>
  </si>
  <si>
    <t>M113</t>
  </si>
  <si>
    <t>M114</t>
  </si>
  <si>
    <t>M115</t>
  </si>
  <si>
    <t>M116</t>
  </si>
  <si>
    <t>M117</t>
  </si>
  <si>
    <t>M118</t>
  </si>
  <si>
    <t>M119</t>
  </si>
  <si>
    <t>M120</t>
  </si>
  <si>
    <t>Recurring from previous mo</t>
  </si>
  <si>
    <t>Monthly Recurring</t>
  </si>
  <si>
    <t>COGS</t>
  </si>
  <si>
    <t>Initial Year Variance</t>
  </si>
  <si>
    <t>OPEX % of Revenue</t>
  </si>
  <si>
    <t>Total Income</t>
  </si>
  <si>
    <t>Taxes</t>
  </si>
  <si>
    <t>Monthly Gains</t>
  </si>
  <si>
    <t>Monthly Losses</t>
  </si>
  <si>
    <t>Total Gains</t>
  </si>
  <si>
    <t>Total Losses</t>
  </si>
  <si>
    <t>After loss carryforwards</t>
  </si>
  <si>
    <t>Tax rate</t>
  </si>
  <si>
    <t>Founder Returns / Salary</t>
  </si>
  <si>
    <t>Founder Salary</t>
  </si>
  <si>
    <t>Potential Distributions</t>
  </si>
  <si>
    <t>% back into the business</t>
  </si>
  <si>
    <t>Scenarios by Month</t>
  </si>
  <si>
    <t>Distributions</t>
  </si>
  <si>
    <t>Index</t>
  </si>
  <si>
    <t>Scenarios by Year</t>
  </si>
  <si>
    <t>valuation</t>
  </si>
  <si>
    <t>Share Price</t>
  </si>
  <si>
    <t>Shares</t>
  </si>
  <si>
    <t>Total</t>
  </si>
  <si>
    <t>New Option Pool</t>
  </si>
  <si>
    <t>Cap Table</t>
  </si>
  <si>
    <t>Fully Diluted Cap Table</t>
  </si>
  <si>
    <t>Returns Cash Flow</t>
  </si>
  <si>
    <t>-- to Founders</t>
  </si>
  <si>
    <t>-- to Investors (1)</t>
  </si>
  <si>
    <t>inv</t>
  </si>
  <si>
    <t>exit</t>
  </si>
  <si>
    <t>-- to Investors (2)</t>
  </si>
  <si>
    <t>Accum Dividends/Prefs (1)</t>
  </si>
  <si>
    <t>Accum Dividends/Prefs (2)</t>
  </si>
  <si>
    <t>To Investors (1)</t>
  </si>
  <si>
    <t>To Investors (2)</t>
  </si>
  <si>
    <t>To Founders</t>
  </si>
  <si>
    <t>Y0</t>
  </si>
  <si>
    <t>FOR CHARTS</t>
  </si>
  <si>
    <t>Distribution Scenario</t>
  </si>
  <si>
    <t>Investors</t>
  </si>
  <si>
    <t>Max</t>
  </si>
  <si>
    <t>Exit Scenario</t>
  </si>
  <si>
    <t>cap</t>
  </si>
  <si>
    <t>SAFE Price</t>
  </si>
  <si>
    <t>Series A Price</t>
  </si>
  <si>
    <t>-- to SAFE</t>
  </si>
  <si>
    <t>Accum Dividends/Prefs (SAFE)</t>
  </si>
  <si>
    <t>To SAFE</t>
  </si>
  <si>
    <t>Initial Shares...</t>
  </si>
  <si>
    <t>Conversion Trigger Calc</t>
  </si>
  <si>
    <t>discount</t>
  </si>
  <si>
    <t>SAFE shares if discount</t>
  </si>
  <si>
    <t>then add</t>
  </si>
  <si>
    <t>new shares</t>
  </si>
  <si>
    <t>then add (both)</t>
  </si>
  <si>
    <t>Adjusted if Discount Applies</t>
  </si>
  <si>
    <t>(Payment)</t>
  </si>
  <si>
    <t>Convertible Notes</t>
  </si>
  <si>
    <t>Convertible note</t>
  </si>
  <si>
    <t>-- to Convertible Note</t>
  </si>
  <si>
    <t>Accum Dividends/Prefs (Convertible Notes)</t>
  </si>
  <si>
    <t>To Convertible Notes</t>
  </si>
  <si>
    <t>Accrued Interest</t>
  </si>
  <si>
    <t>-- to Convertible Notes</t>
  </si>
  <si>
    <t>Convertible Note shares if discount</t>
  </si>
  <si>
    <t>Convertible Note Interest</t>
  </si>
  <si>
    <t>note</t>
  </si>
  <si>
    <t>interest</t>
  </si>
  <si>
    <t>investment month</t>
  </si>
  <si>
    <t>conversion month</t>
  </si>
  <si>
    <t>(Revenue)</t>
  </si>
  <si>
    <t>Shares Redeemed</t>
  </si>
  <si>
    <t>-- to Redeemable Equity</t>
  </si>
  <si>
    <t>Accum Dividends/Prefs (Redeemable Equity)</t>
  </si>
  <si>
    <t>To Redeemable Equity</t>
  </si>
  <si>
    <t>Redemption Payments</t>
  </si>
  <si>
    <t>implied value</t>
  </si>
  <si>
    <t>Cumulative Calc</t>
  </si>
  <si>
    <t>Redeemed %</t>
  </si>
  <si>
    <t>Redeemable Share Calc</t>
  </si>
  <si>
    <t>-- to Redeemable Rights</t>
  </si>
  <si>
    <t>Accum Dividends/Prefs (Redeemable Rights)</t>
  </si>
  <si>
    <t>To Redeemable Rights</t>
  </si>
  <si>
    <t>Redeemable Rights shares if discount</t>
  </si>
  <si>
    <t>Founder Salary Cap</t>
  </si>
  <si>
    <t>Founder Earnings</t>
  </si>
  <si>
    <t>Calculated Founder Earnings</t>
  </si>
  <si>
    <t>-- to Founder Earnings Rights</t>
  </si>
  <si>
    <t>Accum Dividends/Prefs (Founder Earnings Rights)</t>
  </si>
  <si>
    <t>To Founder Earnings Rights</t>
  </si>
  <si>
    <t>Founder Earnings Rights shares if discount</t>
  </si>
  <si>
    <t>Revenue Based Lending / Financing</t>
  </si>
  <si>
    <t>INPUTS</t>
  </si>
  <si>
    <t>Current Ownership</t>
  </si>
  <si>
    <t>%</t>
  </si>
  <si>
    <t>Equity (Priced Round)</t>
  </si>
  <si>
    <t>RBL</t>
  </si>
  <si>
    <t>Amount</t>
  </si>
  <si>
    <t>assumptions:</t>
  </si>
  <si>
    <t>Equity Terms</t>
  </si>
  <si>
    <t>x</t>
  </si>
  <si>
    <t>Cap</t>
  </si>
  <si>
    <t>1x</t>
  </si>
  <si>
    <t>Pre or Post Money</t>
  </si>
  <si>
    <t>Liquidity Preference</t>
  </si>
  <si>
    <t>Additional Equity Options</t>
  </si>
  <si>
    <t>Debt Terms</t>
  </si>
  <si>
    <t>Term/Maturity</t>
  </si>
  <si>
    <t>Collateral</t>
  </si>
  <si>
    <t>Contract Terms</t>
  </si>
  <si>
    <t>% of Profit</t>
  </si>
  <si>
    <t>Multiple (pmt cap)</t>
  </si>
  <si>
    <t>Allocation</t>
  </si>
  <si>
    <t>converts at  cap</t>
  </si>
  <si>
    <t>Conversion Triggers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</si>
</sst>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#,##0_);(#,##0)"/>
    <numFmt numFmtId="165" formatCode="&quot;$&quot;#,##0"/>
    <numFmt numFmtId="166" formatCode="0.0 X"/>
    <numFmt numFmtId="167" formatCode="0.0%"/>
    <numFmt numFmtId="168" formatCode="&quot;$&quot;#,##0.00"/>
    <numFmt numFmtId="169" formatCode="0.000"/>
    <numFmt numFmtId="170" formatCode="0.0"/>
  </numFmts>
  <fonts count="64">
    <font>
      <sz val="10.0"/>
      <color rgb="FF000000"/>
      <name val="Arial"/>
      <scheme val="minor"/>
    </font>
    <font>
      <sz val="11.0"/>
      <color theme="1"/>
      <name val="Calibri"/>
    </font>
    <font>
      <b/>
      <sz val="15.0"/>
      <color theme="1"/>
      <name val="Karla"/>
    </font>
    <font>
      <color theme="1"/>
      <name val="Calibri"/>
    </font>
    <font>
      <i/>
      <sz val="10.0"/>
      <color theme="1"/>
      <name val="Calibri"/>
    </font>
    <font>
      <b/>
      <u/>
      <sz val="11.0"/>
      <color theme="1"/>
      <name val="Calibri"/>
    </font>
    <font>
      <u/>
      <sz val="10.0"/>
      <color rgb="FF0097A7"/>
      <name val="Calibri"/>
    </font>
    <font>
      <sz val="72.0"/>
      <color theme="1"/>
      <name val="Calibri"/>
    </font>
    <font>
      <b/>
      <sz val="11.0"/>
      <color theme="1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b/>
      <sz val="11.0"/>
      <color rgb="FF419D59"/>
      <name val="Calibri"/>
    </font>
    <font>
      <b/>
      <sz val="13.0"/>
      <color theme="1"/>
      <name val="Calibri"/>
    </font>
    <font>
      <b/>
      <sz val="13.0"/>
      <color rgb="FF419D59"/>
      <name val="Calibri"/>
    </font>
    <font>
      <u/>
      <sz val="11.0"/>
      <color rgb="FF0097A7"/>
      <name val="Calibri"/>
    </font>
    <font>
      <b/>
      <sz val="11.0"/>
      <color rgb="FF808080"/>
      <name val="Calibri"/>
    </font>
    <font>
      <i/>
      <color rgb="FF434343"/>
      <name val="Calibri"/>
    </font>
    <font>
      <sz val="12.0"/>
      <color rgb="FF000000"/>
      <name val="Calibri"/>
    </font>
    <font>
      <sz val="10.0"/>
      <color theme="1"/>
      <name val="Calibri"/>
    </font>
    <font>
      <b/>
      <sz val="10.0"/>
      <color theme="7"/>
      <name val="Calibri"/>
    </font>
    <font>
      <b/>
      <sz val="10.0"/>
      <color theme="1"/>
      <name val="Calibri"/>
    </font>
    <font>
      <b/>
      <sz val="10.0"/>
      <color rgb="FF34A853"/>
      <name val="Calibri"/>
    </font>
    <font>
      <b/>
      <sz val="10.0"/>
      <color rgb="FF000000"/>
      <name val="Calibri"/>
    </font>
    <font>
      <b/>
      <sz val="10.0"/>
      <color theme="6"/>
      <name val="Calibri"/>
    </font>
    <font>
      <b/>
      <sz val="10.0"/>
      <color theme="4"/>
      <name val="Calibri"/>
    </font>
    <font>
      <b/>
      <color theme="1"/>
      <name val="Calibri"/>
    </font>
    <font>
      <b/>
      <sz val="12.0"/>
      <color rgb="FF000000"/>
      <name val="Calibri"/>
    </font>
    <font>
      <i/>
      <sz val="12.0"/>
      <color rgb="FF808080"/>
      <name val="Calibri"/>
    </font>
    <font>
      <sz val="12.0"/>
      <color rgb="FF808080"/>
      <name val="Calibri"/>
    </font>
    <font>
      <color theme="1"/>
      <name val="Arial"/>
      <scheme val="minor"/>
    </font>
    <font>
      <b/>
      <sz val="11.0"/>
      <color rgb="FF34A853"/>
      <name val="Calibri"/>
    </font>
    <font>
      <sz val="12.0"/>
      <color theme="1"/>
      <name val="Calibri"/>
    </font>
    <font>
      <i/>
      <sz val="12.0"/>
      <color theme="1"/>
      <name val="Calibri"/>
    </font>
    <font>
      <i/>
      <sz val="12.0"/>
      <color rgb="FF000000"/>
      <name val="Calibri"/>
    </font>
    <font>
      <b/>
      <sz val="12.0"/>
      <color rgb="FF666666"/>
      <name val="Calibri"/>
    </font>
    <font>
      <sz val="12.0"/>
      <color rgb="FF666666"/>
      <name val="Calibri"/>
    </font>
    <font>
      <sz val="12.0"/>
      <color rgb="FF93C47D"/>
      <name val="Calibri"/>
    </font>
    <font>
      <sz val="12.0"/>
      <color rgb="FF38761D"/>
      <name val="Calibri"/>
    </font>
    <font>
      <sz val="12.0"/>
      <color rgb="FFB6D7A8"/>
      <name val="Calibri"/>
    </font>
    <font>
      <sz val="12.0"/>
      <color rgb="FFB7B7B7"/>
      <name val="Calibri"/>
    </font>
    <font>
      <sz val="12.0"/>
      <color rgb="FF6AA84F"/>
      <name val="Calibri"/>
    </font>
    <font>
      <sz val="12.0"/>
      <color theme="0"/>
      <name val="Calibri"/>
    </font>
    <font>
      <sz val="12.0"/>
      <color rgb="FFFFFFFF"/>
      <name val="Calibri"/>
    </font>
    <font>
      <b/>
      <sz val="11.0"/>
      <color rgb="FF000000"/>
      <name val="Calibri"/>
    </font>
    <font>
      <i/>
      <color rgb="FF808080"/>
      <name val="Arial"/>
      <scheme val="minor"/>
    </font>
    <font>
      <b/>
      <sz val="11.0"/>
      <color rgb="FFFBBC04"/>
      <name val="Calibri"/>
    </font>
    <font>
      <b/>
      <sz val="11.0"/>
      <color rgb="FF4285F4"/>
      <name val="Calibri"/>
    </font>
    <font>
      <b/>
      <sz val="12.0"/>
      <color theme="1"/>
      <name val="Calibri"/>
    </font>
    <font>
      <sz val="12.0"/>
      <color rgb="FF57BB8A"/>
      <name val="Calibri"/>
    </font>
    <font>
      <sz val="12.0"/>
      <color rgb="FFBF9000"/>
      <name val="Calibri"/>
    </font>
    <font>
      <color rgb="FFBF9000"/>
      <name val="Arial"/>
      <scheme val="minor"/>
    </font>
    <font>
      <i/>
      <color theme="1"/>
      <name val="Arial"/>
      <scheme val="minor"/>
    </font>
    <font>
      <color rgb="FF93C47D"/>
      <name val="Arial"/>
      <scheme val="minor"/>
    </font>
    <font>
      <color rgb="FF38761D"/>
      <name val="Arial"/>
      <scheme val="minor"/>
    </font>
    <font>
      <b/>
      <color theme="1"/>
      <name val="Arial"/>
      <scheme val="minor"/>
    </font>
    <font>
      <sz val="12.0"/>
      <color theme="4"/>
      <name val="Calibri"/>
    </font>
    <font>
      <sz val="12.0"/>
      <color rgb="FF4285F4"/>
      <name val="Calibri"/>
    </font>
    <font>
      <sz val="11.0"/>
      <color rgb="FF000000"/>
      <name val="Inconsolata"/>
    </font>
    <font>
      <sz val="7.0"/>
      <color theme="1"/>
      <name val="Calibri"/>
    </font>
    <font>
      <b/>
      <sz val="12.0"/>
      <color rgb="FF34A853"/>
      <name val="Calibri"/>
    </font>
    <font>
      <b/>
      <sz val="12.0"/>
      <color theme="7"/>
      <name val="Calibri"/>
    </font>
    <font>
      <b/>
      <sz val="12.0"/>
      <color rgb="FFFF9900"/>
      <name val="Calibri"/>
    </font>
    <font>
      <sz val="12.0"/>
      <color rgb="FFFF9900"/>
      <name val="Calibri"/>
    </font>
    <font>
      <b/>
      <sz val="12.0"/>
      <color rgb="FF4285F4"/>
      <name val="Calibri"/>
    </font>
  </fonts>
  <fills count="15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theme="7"/>
        <bgColor theme="7"/>
      </patternFill>
    </fill>
    <fill>
      <patternFill patternType="solid">
        <fgColor theme="6"/>
        <bgColor theme="6"/>
      </patternFill>
    </fill>
    <fill>
      <patternFill patternType="solid">
        <fgColor theme="4"/>
        <bgColor theme="4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34A853"/>
        <bgColor rgb="FF34A853"/>
      </patternFill>
    </fill>
    <fill>
      <patternFill patternType="solid">
        <fgColor rgb="FFFBBC04"/>
        <bgColor rgb="FFFBBC04"/>
      </patternFill>
    </fill>
    <fill>
      <patternFill patternType="solid">
        <fgColor rgb="FF4285F4"/>
        <bgColor rgb="FF4285F4"/>
      </patternFill>
    </fill>
  </fills>
  <borders count="14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16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0" fillId="0" fontId="1" numFmtId="0" xfId="0" applyFont="1"/>
    <xf borderId="0" fillId="0" fontId="2" numFmtId="0" xfId="0" applyAlignment="1" applyFont="1">
      <alignment readingOrder="0"/>
    </xf>
    <xf borderId="0" fillId="0" fontId="1" numFmtId="0" xfId="0" applyFont="1"/>
    <xf borderId="0" fillId="0" fontId="3" numFmtId="0" xfId="0" applyFont="1"/>
    <xf borderId="0" fillId="0" fontId="4" numFmtId="0" xfId="0" applyAlignment="1" applyFont="1">
      <alignment readingOrder="0"/>
    </xf>
    <xf borderId="0" fillId="0" fontId="5" numFmtId="0" xfId="0" applyAlignment="1" applyFont="1">
      <alignment horizontal="left" readingOrder="0" vertical="center"/>
    </xf>
    <xf borderId="0" fillId="0" fontId="1" numFmtId="0" xfId="0" applyAlignment="1" applyFont="1">
      <alignment readingOrder="0"/>
    </xf>
    <xf borderId="0" fillId="0" fontId="6" numFmtId="0" xfId="0" applyAlignment="1" applyFont="1">
      <alignment horizontal="left" readingOrder="0" shrinkToFit="0" vertical="center" wrapText="1"/>
    </xf>
    <xf borderId="0" fillId="0" fontId="1" numFmtId="0" xfId="0" applyAlignment="1" applyFont="1">
      <alignment shrinkToFit="0" vertical="center" wrapText="1"/>
    </xf>
    <xf borderId="1" fillId="2" fontId="7" numFmtId="0" xfId="0" applyAlignment="1" applyBorder="1" applyFont="1">
      <alignment shrinkToFit="0" vertical="center" wrapText="1"/>
    </xf>
    <xf borderId="0" fillId="0" fontId="8" numFmtId="0" xfId="0" applyAlignment="1" applyFont="1">
      <alignment readingOrder="0" shrinkToFit="0" vertical="center" wrapText="0"/>
    </xf>
    <xf borderId="0" fillId="0" fontId="1" numFmtId="0" xfId="0" applyAlignment="1" applyFont="1">
      <alignment horizontal="left" readingOrder="0" vertical="center"/>
    </xf>
    <xf borderId="0" fillId="0" fontId="9" numFmtId="0" xfId="0" applyAlignment="1" applyFont="1">
      <alignment readingOrder="0" shrinkToFit="0" vertical="center" wrapText="1"/>
    </xf>
    <xf borderId="0" fillId="0" fontId="1" numFmtId="0" xfId="0" applyAlignment="1" applyFont="1">
      <alignment horizontal="left" readingOrder="0" shrinkToFit="0" vertical="center" wrapText="1"/>
    </xf>
    <xf borderId="0" fillId="0" fontId="10" numFmtId="0" xfId="0" applyAlignment="1" applyFont="1">
      <alignment horizontal="left" readingOrder="0" shrinkToFit="0" vertical="center" wrapText="1"/>
    </xf>
    <xf borderId="0" fillId="0" fontId="8" numFmtId="0" xfId="0" applyFont="1"/>
    <xf borderId="0" fillId="0" fontId="11" numFmtId="0" xfId="0" applyFont="1"/>
    <xf borderId="0" fillId="0" fontId="1" numFmtId="0" xfId="0" applyAlignment="1" applyFont="1">
      <alignment horizontal="left" readingOrder="0" shrinkToFit="0" vertical="center" wrapText="1"/>
    </xf>
    <xf borderId="0" fillId="0" fontId="1" numFmtId="0" xfId="0" applyAlignment="1" applyFont="1">
      <alignment horizontal="left" readingOrder="0"/>
    </xf>
    <xf borderId="1" fillId="2" fontId="12" numFmtId="0" xfId="0" applyBorder="1" applyFont="1"/>
    <xf borderId="0" fillId="3" fontId="1" numFmtId="0" xfId="0" applyAlignment="1" applyFill="1" applyFont="1">
      <alignment readingOrder="0"/>
    </xf>
    <xf borderId="0" fillId="3" fontId="8" numFmtId="0" xfId="0" applyFont="1"/>
    <xf borderId="0" fillId="3" fontId="1" numFmtId="0" xfId="0" applyAlignment="1" applyFont="1">
      <alignment vertical="center"/>
    </xf>
    <xf borderId="0" fillId="0" fontId="1" numFmtId="0" xfId="0" applyAlignment="1" applyFont="1">
      <alignment vertical="center"/>
    </xf>
    <xf borderId="1" fillId="2" fontId="13" numFmtId="0" xfId="0" applyBorder="1" applyFont="1"/>
    <xf borderId="0" fillId="0" fontId="14" numFmtId="0" xfId="0" applyAlignment="1" applyFont="1">
      <alignment readingOrder="0"/>
    </xf>
    <xf borderId="0" fillId="0" fontId="15" numFmtId="0" xfId="0" applyAlignment="1" applyFont="1">
      <alignment readingOrder="0" vertical="bottom"/>
    </xf>
    <xf quotePrefix="1" borderId="0" fillId="0" fontId="3" numFmtId="0" xfId="0" applyAlignment="1" applyFont="1">
      <alignment horizontal="right" readingOrder="0"/>
    </xf>
    <xf borderId="0" fillId="0" fontId="16" numFmtId="0" xfId="0" applyAlignment="1" applyFont="1">
      <alignment readingOrder="0"/>
    </xf>
    <xf borderId="2" fillId="4" fontId="17" numFmtId="3" xfId="0" applyAlignment="1" applyBorder="1" applyFill="1" applyFont="1" applyNumberFormat="1">
      <alignment horizontal="right" readingOrder="0" shrinkToFit="0" vertical="bottom" wrapText="0"/>
    </xf>
    <xf borderId="0" fillId="0" fontId="3" numFmtId="0" xfId="0" applyAlignment="1" applyFont="1">
      <alignment readingOrder="0"/>
    </xf>
    <xf borderId="0" fillId="0" fontId="3" numFmtId="0" xfId="0" applyAlignment="1" applyFont="1">
      <alignment horizontal="right" readingOrder="0"/>
    </xf>
    <xf borderId="3" fillId="0" fontId="17" numFmtId="3" xfId="0" applyAlignment="1" applyBorder="1" applyFont="1" applyNumberFormat="1">
      <alignment horizontal="right" readingOrder="0" shrinkToFit="0" vertical="bottom" wrapText="0"/>
    </xf>
    <xf borderId="0" fillId="0" fontId="18" numFmtId="0" xfId="0" applyFont="1"/>
    <xf borderId="0" fillId="5" fontId="19" numFmtId="0" xfId="0" applyAlignment="1" applyFill="1" applyFont="1">
      <alignment horizontal="center" readingOrder="0" shrinkToFit="0" wrapText="1"/>
    </xf>
    <xf borderId="0" fillId="0" fontId="20" numFmtId="0" xfId="0" applyAlignment="1" applyFont="1">
      <alignment horizontal="center" shrinkToFit="0" wrapText="1"/>
    </xf>
    <xf borderId="0" fillId="5" fontId="21" numFmtId="0" xfId="0" applyAlignment="1" applyFont="1">
      <alignment horizontal="center" readingOrder="0" shrinkToFit="0" wrapText="1"/>
    </xf>
    <xf borderId="0" fillId="6" fontId="22" numFmtId="0" xfId="0" applyAlignment="1" applyFill="1" applyFont="1">
      <alignment horizontal="center" readingOrder="0" shrinkToFit="0" wrapText="1"/>
    </xf>
    <xf borderId="0" fillId="0" fontId="23" numFmtId="0" xfId="0" applyAlignment="1" applyFont="1">
      <alignment horizontal="center" readingOrder="0" shrinkToFit="0" wrapText="1"/>
    </xf>
    <xf borderId="0" fillId="0" fontId="24" numFmtId="0" xfId="0" applyAlignment="1" applyFont="1">
      <alignment horizontal="center" readingOrder="0" shrinkToFit="0" wrapText="1"/>
    </xf>
    <xf borderId="0" fillId="0" fontId="25" numFmtId="0" xfId="0" applyAlignment="1" applyFont="1">
      <alignment readingOrder="0"/>
    </xf>
    <xf borderId="0" fillId="0" fontId="25" numFmtId="0" xfId="0" applyFont="1"/>
    <xf borderId="0" fillId="7" fontId="3" numFmtId="0" xfId="0" applyAlignment="1" applyFill="1" applyFont="1">
      <alignment horizontal="center" readingOrder="0"/>
    </xf>
    <xf borderId="0" fillId="0" fontId="3" numFmtId="0" xfId="0" applyAlignment="1" applyFont="1">
      <alignment horizontal="center"/>
    </xf>
    <xf borderId="0" fillId="6" fontId="3" numFmtId="0" xfId="0" applyAlignment="1" applyFont="1">
      <alignment horizontal="center" readingOrder="0"/>
    </xf>
    <xf borderId="0" fillId="8" fontId="3" numFmtId="0" xfId="0" applyAlignment="1" applyFill="1" applyFont="1">
      <alignment horizontal="center" readingOrder="0"/>
    </xf>
    <xf borderId="0" fillId="9" fontId="3" numFmtId="0" xfId="0" applyAlignment="1" applyFill="1" applyFont="1">
      <alignment horizontal="center" readingOrder="0"/>
    </xf>
    <xf borderId="0" fillId="0" fontId="3" numFmtId="0" xfId="0" applyAlignment="1" applyFont="1">
      <alignment readingOrder="0"/>
    </xf>
    <xf borderId="0" fillId="0" fontId="25" numFmtId="0" xfId="0" applyAlignment="1" applyFont="1">
      <alignment readingOrder="0"/>
    </xf>
    <xf borderId="0" fillId="0" fontId="17" numFmtId="0" xfId="0" applyAlignment="1" applyFont="1">
      <alignment readingOrder="0" shrinkToFit="0" vertical="bottom" wrapText="0"/>
    </xf>
    <xf borderId="0" fillId="0" fontId="17" numFmtId="0" xfId="0" applyAlignment="1" applyFont="1">
      <alignment shrinkToFit="0" vertical="bottom" wrapText="0"/>
    </xf>
    <xf borderId="0" fillId="0" fontId="26" numFmtId="0" xfId="0" applyAlignment="1" applyFont="1">
      <alignment readingOrder="0" shrinkToFit="0" vertical="bottom" wrapText="0"/>
    </xf>
    <xf borderId="0" fillId="0" fontId="26" numFmtId="0" xfId="0" applyAlignment="1" applyFont="1">
      <alignment horizontal="left" readingOrder="0" shrinkToFit="0" vertical="bottom" wrapText="0"/>
    </xf>
    <xf borderId="0" fillId="4" fontId="17" numFmtId="9" xfId="0" applyAlignment="1" applyFont="1" applyNumberFormat="1">
      <alignment readingOrder="0" shrinkToFit="0" vertical="bottom" wrapText="0"/>
    </xf>
    <xf borderId="0" fillId="0" fontId="17" numFmtId="0" xfId="0" applyAlignment="1" applyFont="1">
      <alignment horizontal="right" readingOrder="0" shrinkToFit="0" vertical="bottom" wrapText="0"/>
    </xf>
    <xf borderId="0" fillId="0" fontId="17" numFmtId="3" xfId="0" applyAlignment="1" applyFont="1" applyNumberFormat="1">
      <alignment horizontal="right" readingOrder="0" shrinkToFit="0" vertical="bottom" wrapText="0"/>
    </xf>
    <xf borderId="0" fillId="0" fontId="17" numFmtId="9" xfId="0" applyAlignment="1" applyFont="1" applyNumberFormat="1">
      <alignment shrinkToFit="0" vertical="bottom" wrapText="0"/>
    </xf>
    <xf borderId="0" fillId="4" fontId="17" numFmtId="0" xfId="0" applyAlignment="1" applyFont="1">
      <alignment horizontal="right" readingOrder="0" shrinkToFit="0" vertical="bottom" wrapText="0"/>
    </xf>
    <xf borderId="0" fillId="4" fontId="17" numFmtId="3" xfId="0" applyAlignment="1" applyFont="1" applyNumberFormat="1">
      <alignment horizontal="right" readingOrder="0" shrinkToFit="0" vertical="bottom" wrapText="0"/>
    </xf>
    <xf borderId="0" fillId="4" fontId="17" numFmtId="9" xfId="0" applyAlignment="1" applyFont="1" applyNumberFormat="1">
      <alignment horizontal="right" readingOrder="0" shrinkToFit="0" vertical="bottom" wrapText="0"/>
    </xf>
    <xf borderId="0" fillId="0" fontId="17" numFmtId="0" xfId="0" applyAlignment="1" applyFont="1">
      <alignment horizontal="left" readingOrder="0" shrinkToFit="0" vertical="bottom" wrapText="0"/>
    </xf>
    <xf borderId="0" fillId="0" fontId="17" numFmtId="0" xfId="0" applyAlignment="1" applyFont="1">
      <alignment horizontal="right" shrinkToFit="0" vertical="bottom" wrapText="0"/>
    </xf>
    <xf borderId="4" fillId="0" fontId="26" numFmtId="0" xfId="0" applyAlignment="1" applyBorder="1" applyFont="1">
      <alignment readingOrder="0" shrinkToFit="0" vertical="bottom" wrapText="0"/>
    </xf>
    <xf borderId="0" fillId="0" fontId="26" numFmtId="0" xfId="0" applyAlignment="1" applyFont="1">
      <alignment horizontal="right" readingOrder="0" shrinkToFit="0" vertical="bottom" wrapText="0"/>
    </xf>
    <xf borderId="0" fillId="0" fontId="26" numFmtId="0" xfId="0" applyAlignment="1" applyFont="1">
      <alignment shrinkToFit="0" vertical="bottom" wrapText="0"/>
    </xf>
    <xf borderId="0" fillId="0" fontId="27" numFmtId="0" xfId="0" applyAlignment="1" applyFont="1">
      <alignment readingOrder="0" shrinkToFit="0" vertical="bottom" wrapText="0"/>
    </xf>
    <xf borderId="0" fillId="0" fontId="28" numFmtId="0" xfId="0" applyAlignment="1" applyFont="1">
      <alignment readingOrder="0" shrinkToFit="0" vertical="bottom" wrapText="0"/>
    </xf>
    <xf borderId="0" fillId="4" fontId="28" numFmtId="9" xfId="0" applyAlignment="1" applyFont="1" applyNumberFormat="1">
      <alignment horizontal="right" readingOrder="0" shrinkToFit="0" vertical="bottom" wrapText="0"/>
    </xf>
    <xf borderId="0" fillId="0" fontId="28" numFmtId="0" xfId="0" applyAlignment="1" applyFont="1">
      <alignment shrinkToFit="0" vertical="bottom" wrapText="0"/>
    </xf>
    <xf borderId="4" fillId="0" fontId="17" numFmtId="0" xfId="0" applyAlignment="1" applyBorder="1" applyFont="1">
      <alignment horizontal="right" readingOrder="0" shrinkToFit="0" vertical="bottom" wrapText="0"/>
    </xf>
    <xf borderId="4" fillId="0" fontId="17" numFmtId="3" xfId="0" applyAlignment="1" applyBorder="1" applyFont="1" applyNumberFormat="1">
      <alignment horizontal="right" readingOrder="0" shrinkToFit="0" vertical="bottom" wrapText="0"/>
    </xf>
    <xf borderId="0" fillId="0" fontId="29" numFmtId="0" xfId="0" applyAlignment="1" applyFont="1">
      <alignment horizontal="center" readingOrder="0" vertical="center"/>
    </xf>
    <xf borderId="4" fillId="4" fontId="17" numFmtId="3" xfId="0" applyAlignment="1" applyBorder="1" applyFont="1" applyNumberFormat="1">
      <alignment horizontal="right" readingOrder="0" shrinkToFit="0" vertical="bottom" wrapText="0"/>
    </xf>
    <xf borderId="0" fillId="0" fontId="17" numFmtId="164" xfId="0" applyAlignment="1" applyFont="1" applyNumberFormat="1">
      <alignment shrinkToFit="0" vertical="bottom" wrapText="0"/>
    </xf>
    <xf borderId="4" fillId="0" fontId="17" numFmtId="164" xfId="0" applyAlignment="1" applyBorder="1" applyFont="1" applyNumberFormat="1">
      <alignment shrinkToFit="0" vertical="bottom" wrapText="0"/>
    </xf>
    <xf borderId="0" fillId="0" fontId="30" numFmtId="0" xfId="0" applyAlignment="1" applyFont="1">
      <alignment readingOrder="0" vertical="bottom"/>
    </xf>
    <xf borderId="0" fillId="0" fontId="17" numFmtId="0" xfId="0" applyAlignment="1" applyFont="1">
      <alignment shrinkToFit="0" vertical="bottom" wrapText="0"/>
    </xf>
    <xf borderId="5" fillId="0" fontId="17" numFmtId="0" xfId="0" applyAlignment="1" applyBorder="1" applyFont="1">
      <alignment readingOrder="0" shrinkToFit="0" vertical="bottom" wrapText="0"/>
    </xf>
    <xf borderId="6" fillId="4" fontId="17" numFmtId="164" xfId="0" applyAlignment="1" applyBorder="1" applyFont="1" applyNumberFormat="1">
      <alignment horizontal="right" readingOrder="0" shrinkToFit="0" vertical="bottom" wrapText="0"/>
    </xf>
    <xf borderId="0" fillId="0" fontId="17" numFmtId="0" xfId="0" applyAlignment="1" applyFont="1">
      <alignment horizontal="right" readingOrder="0" shrinkToFit="0" vertical="bottom" wrapText="0"/>
    </xf>
    <xf borderId="0" fillId="4" fontId="26" numFmtId="0" xfId="0" applyAlignment="1" applyFont="1">
      <alignment readingOrder="0" shrinkToFit="0" vertical="bottom" wrapText="0"/>
    </xf>
    <xf borderId="0" fillId="0" fontId="26" numFmtId="0" xfId="0" applyAlignment="1" applyFont="1">
      <alignment horizontal="right" readingOrder="0" shrinkToFit="0" vertical="bottom" wrapText="0"/>
    </xf>
    <xf borderId="0" fillId="0" fontId="26" numFmtId="0" xfId="0" applyAlignment="1" applyFont="1">
      <alignment shrinkToFit="0" vertical="bottom" wrapText="0"/>
    </xf>
    <xf borderId="7" fillId="0" fontId="17" numFmtId="0" xfId="0" applyAlignment="1" applyBorder="1" applyFont="1">
      <alignment readingOrder="0" shrinkToFit="0" vertical="bottom" wrapText="0"/>
    </xf>
    <xf borderId="8" fillId="4" fontId="17" numFmtId="9" xfId="0" applyAlignment="1" applyBorder="1" applyFont="1" applyNumberFormat="1">
      <alignment horizontal="right" readingOrder="0" shrinkToFit="0" vertical="bottom" wrapText="0"/>
    </xf>
    <xf borderId="0" fillId="0" fontId="17" numFmtId="0" xfId="0" applyAlignment="1" applyFont="1">
      <alignment horizontal="right" shrinkToFit="0" vertical="bottom" wrapText="0"/>
    </xf>
    <xf borderId="0" fillId="0" fontId="17" numFmtId="0" xfId="0" applyAlignment="1" applyFont="1">
      <alignment readingOrder="0" shrinkToFit="0" vertical="bottom" wrapText="0"/>
    </xf>
    <xf borderId="0" fillId="0" fontId="31" numFmtId="0" xfId="0" applyFont="1"/>
    <xf borderId="0" fillId="0" fontId="17" numFmtId="164" xfId="0" applyAlignment="1" applyFont="1" applyNumberFormat="1">
      <alignment horizontal="right" readingOrder="0" shrinkToFit="0" vertical="bottom" wrapText="0"/>
    </xf>
    <xf borderId="0" fillId="0" fontId="17" numFmtId="164" xfId="0" applyAlignment="1" applyFont="1" applyNumberFormat="1">
      <alignment shrinkToFit="0" vertical="bottom" wrapText="0"/>
    </xf>
    <xf borderId="0" fillId="0" fontId="26" numFmtId="0" xfId="0" applyAlignment="1" applyFont="1">
      <alignment horizontal="left" readingOrder="0" shrinkToFit="0" vertical="bottom" wrapText="0"/>
    </xf>
    <xf borderId="4" fillId="0" fontId="17" numFmtId="164" xfId="0" applyAlignment="1" applyBorder="1" applyFont="1" applyNumberFormat="1">
      <alignment shrinkToFit="0" vertical="bottom" wrapText="0"/>
    </xf>
    <xf borderId="4" fillId="0" fontId="17" numFmtId="164" xfId="0" applyAlignment="1" applyBorder="1" applyFont="1" applyNumberFormat="1">
      <alignment horizontal="right" readingOrder="0" shrinkToFit="0" vertical="bottom" wrapText="0"/>
    </xf>
    <xf borderId="6" fillId="4" fontId="17" numFmtId="0" xfId="0" applyAlignment="1" applyBorder="1" applyFont="1">
      <alignment horizontal="right" readingOrder="0" shrinkToFit="0" vertical="bottom" wrapText="0"/>
    </xf>
    <xf borderId="0" fillId="0" fontId="32" numFmtId="0" xfId="0" applyAlignment="1" applyFont="1">
      <alignment readingOrder="0" shrinkToFit="0" vertical="bottom" wrapText="0"/>
    </xf>
    <xf borderId="0" fillId="0" fontId="31" numFmtId="164" xfId="0" applyAlignment="1" applyFont="1" applyNumberFormat="1">
      <alignment horizontal="right" readingOrder="0" shrinkToFit="0" vertical="bottom" wrapText="0"/>
    </xf>
    <xf borderId="0" fillId="0" fontId="31" numFmtId="164" xfId="0" applyAlignment="1" applyFont="1" applyNumberFormat="1">
      <alignment shrinkToFit="0" vertical="bottom" wrapText="0"/>
    </xf>
    <xf borderId="9" fillId="0" fontId="17" numFmtId="0" xfId="0" applyAlignment="1" applyBorder="1" applyFont="1">
      <alignment readingOrder="0" shrinkToFit="0" vertical="bottom" wrapText="0"/>
    </xf>
    <xf borderId="10" fillId="4" fontId="17" numFmtId="165" xfId="0" applyAlignment="1" applyBorder="1" applyFont="1" applyNumberFormat="1">
      <alignment readingOrder="0" shrinkToFit="0" vertical="bottom" wrapText="0"/>
    </xf>
    <xf borderId="0" fillId="0" fontId="17" numFmtId="165" xfId="0" applyAlignment="1" applyFont="1" applyNumberFormat="1">
      <alignment horizontal="left" readingOrder="0" shrinkToFit="0" vertical="bottom" wrapText="0"/>
    </xf>
    <xf borderId="10" fillId="4" fontId="17" numFmtId="0" xfId="0" applyAlignment="1" applyBorder="1" applyFont="1">
      <alignment horizontal="right" readingOrder="0" shrinkToFit="0" vertical="bottom" wrapText="0"/>
    </xf>
    <xf borderId="0" fillId="0" fontId="33" numFmtId="0" xfId="0" applyAlignment="1" applyFont="1">
      <alignment readingOrder="0" shrinkToFit="0" vertical="bottom" wrapText="0"/>
    </xf>
    <xf borderId="9" fillId="0" fontId="29" numFmtId="0" xfId="0" applyBorder="1" applyFont="1"/>
    <xf borderId="10" fillId="0" fontId="29" numFmtId="0" xfId="0" applyBorder="1" applyFont="1"/>
    <xf borderId="10" fillId="4" fontId="17" numFmtId="166" xfId="0" applyAlignment="1" applyBorder="1" applyFont="1" applyNumberFormat="1">
      <alignment horizontal="right" readingOrder="0" shrinkToFit="0" vertical="bottom" wrapText="0"/>
    </xf>
    <xf borderId="0" fillId="0" fontId="26" numFmtId="0" xfId="0" applyAlignment="1" applyFont="1">
      <alignment readingOrder="0" shrinkToFit="0" vertical="bottom" wrapText="0"/>
    </xf>
    <xf borderId="0" fillId="0" fontId="34" numFmtId="0" xfId="0" applyAlignment="1" applyFont="1">
      <alignment readingOrder="0" shrinkToFit="0" vertical="bottom" wrapText="0"/>
    </xf>
    <xf borderId="0" fillId="0" fontId="35" numFmtId="0" xfId="0" applyAlignment="1" applyFont="1">
      <alignment shrinkToFit="0" vertical="bottom" wrapText="0"/>
    </xf>
    <xf borderId="0" fillId="0" fontId="35" numFmtId="164" xfId="0" applyAlignment="1" applyFont="1" applyNumberFormat="1">
      <alignment horizontal="right" readingOrder="0" shrinkToFit="0" vertical="bottom" wrapText="0"/>
    </xf>
    <xf borderId="0" fillId="0" fontId="35" numFmtId="0" xfId="0" applyFont="1"/>
    <xf borderId="6" fillId="4" fontId="17" numFmtId="0" xfId="0" applyAlignment="1" applyBorder="1" applyFont="1">
      <alignment readingOrder="0" shrinkToFit="0" vertical="bottom" wrapText="0"/>
    </xf>
    <xf borderId="0" fillId="0" fontId="35" numFmtId="0" xfId="0" applyAlignment="1" applyFont="1">
      <alignment horizontal="left" readingOrder="0" shrinkToFit="0" vertical="bottom" wrapText="0"/>
    </xf>
    <xf borderId="0" fillId="0" fontId="35" numFmtId="164" xfId="0" applyFont="1" applyNumberFormat="1"/>
    <xf borderId="0" fillId="0" fontId="35" numFmtId="164" xfId="0" applyAlignment="1" applyFont="1" applyNumberFormat="1">
      <alignment horizontal="right" readingOrder="0" shrinkToFit="0" vertical="bottom" wrapText="0"/>
    </xf>
    <xf borderId="0" fillId="0" fontId="35" numFmtId="0" xfId="0" applyAlignment="1" applyFont="1">
      <alignment readingOrder="0" shrinkToFit="0" vertical="bottom" wrapText="0"/>
    </xf>
    <xf borderId="9" fillId="0" fontId="29" numFmtId="0" xfId="0" applyAlignment="1" applyBorder="1" applyFont="1">
      <alignment readingOrder="0"/>
    </xf>
    <xf borderId="10" fillId="4" fontId="17" numFmtId="9" xfId="0" applyAlignment="1" applyBorder="1" applyFont="1" applyNumberFormat="1">
      <alignment horizontal="right" readingOrder="0" shrinkToFit="0" vertical="bottom" wrapText="0"/>
    </xf>
    <xf borderId="0" fillId="0" fontId="26" numFmtId="0" xfId="0" applyAlignment="1" applyFont="1">
      <alignment readingOrder="0" shrinkToFit="0" vertical="bottom" wrapText="0"/>
    </xf>
    <xf borderId="8" fillId="4" fontId="17" numFmtId="165" xfId="0" applyAlignment="1" applyBorder="1" applyFont="1" applyNumberFormat="1">
      <alignment readingOrder="0" shrinkToFit="0" vertical="bottom" wrapText="0"/>
    </xf>
    <xf borderId="11" fillId="0" fontId="31" numFmtId="0" xfId="0" applyBorder="1" applyFont="1"/>
    <xf borderId="0" fillId="0" fontId="36" numFmtId="0" xfId="0" applyAlignment="1" applyFont="1">
      <alignment horizontal="right"/>
    </xf>
    <xf borderId="0" fillId="0" fontId="36" numFmtId="167" xfId="0" applyFont="1" applyNumberFormat="1"/>
    <xf borderId="0" fillId="0" fontId="36" numFmtId="9" xfId="0" applyFont="1" applyNumberFormat="1"/>
    <xf borderId="0" fillId="0" fontId="37" numFmtId="0" xfId="0" applyAlignment="1" applyFont="1">
      <alignment horizontal="right"/>
    </xf>
    <xf borderId="0" fillId="0" fontId="37" numFmtId="167" xfId="0" applyFont="1" applyNumberFormat="1"/>
    <xf borderId="0" fillId="0" fontId="37" numFmtId="9" xfId="0" applyFont="1" applyNumberFormat="1"/>
    <xf borderId="0" fillId="0" fontId="28" numFmtId="0" xfId="0" applyAlignment="1" applyFont="1">
      <alignment horizontal="right"/>
    </xf>
    <xf borderId="0" fillId="0" fontId="28" numFmtId="167" xfId="0" applyFont="1" applyNumberFormat="1"/>
    <xf borderId="0" fillId="0" fontId="28" numFmtId="9" xfId="0" applyFont="1" applyNumberFormat="1"/>
    <xf borderId="0" fillId="0" fontId="38" numFmtId="0" xfId="0" applyAlignment="1" applyFont="1">
      <alignment horizontal="right"/>
    </xf>
    <xf borderId="0" fillId="0" fontId="38" numFmtId="167" xfId="0" applyFont="1" applyNumberFormat="1"/>
    <xf borderId="0" fillId="0" fontId="38" numFmtId="9" xfId="0" applyFont="1" applyNumberFormat="1"/>
    <xf borderId="0" fillId="0" fontId="39" numFmtId="0" xfId="0" applyAlignment="1" applyFont="1">
      <alignment horizontal="right"/>
    </xf>
    <xf borderId="0" fillId="0" fontId="39" numFmtId="167" xfId="0" applyFont="1" applyNumberFormat="1"/>
    <xf borderId="0" fillId="0" fontId="39" numFmtId="9" xfId="0" applyFont="1" applyNumberFormat="1"/>
    <xf borderId="0" fillId="0" fontId="37" numFmtId="164" xfId="0" applyFont="1" applyNumberFormat="1"/>
    <xf borderId="0" fillId="0" fontId="37" numFmtId="0" xfId="0" applyAlignment="1" applyFont="1">
      <alignment horizontal="left"/>
    </xf>
    <xf borderId="0" fillId="0" fontId="36" numFmtId="164" xfId="0" applyFont="1" applyNumberFormat="1"/>
    <xf borderId="0" fillId="0" fontId="36" numFmtId="0" xfId="0" applyAlignment="1" applyFont="1">
      <alignment horizontal="left"/>
    </xf>
    <xf borderId="0" fillId="0" fontId="28" numFmtId="164" xfId="0" applyFont="1" applyNumberFormat="1"/>
    <xf borderId="0" fillId="0" fontId="28" numFmtId="0" xfId="0" applyAlignment="1" applyFont="1">
      <alignment horizontal="left"/>
    </xf>
    <xf borderId="0" fillId="0" fontId="37" numFmtId="0" xfId="0" applyFont="1"/>
    <xf borderId="0" fillId="0" fontId="40" numFmtId="0" xfId="0" applyAlignment="1" applyFont="1">
      <alignment horizontal="right"/>
    </xf>
    <xf borderId="0" fillId="0" fontId="40" numFmtId="164" xfId="0" applyFont="1" applyNumberFormat="1"/>
    <xf borderId="0" fillId="0" fontId="28" numFmtId="0" xfId="0" applyFont="1"/>
    <xf borderId="8" fillId="4" fontId="17" numFmtId="166" xfId="0" applyAlignment="1" applyBorder="1" applyFont="1" applyNumberFormat="1">
      <alignment horizontal="right" readingOrder="0" shrinkToFit="0" vertical="bottom" wrapText="0"/>
    </xf>
    <xf borderId="0" fillId="5" fontId="41" numFmtId="0" xfId="0" applyAlignment="1" applyFont="1">
      <alignment readingOrder="0" shrinkToFit="0" vertical="bottom" wrapText="0"/>
    </xf>
    <xf borderId="0" fillId="5" fontId="42" numFmtId="9" xfId="0" applyAlignment="1" applyFont="1" applyNumberFormat="1">
      <alignment horizontal="right" readingOrder="0" shrinkToFit="0" vertical="bottom" wrapText="0"/>
    </xf>
    <xf borderId="0" fillId="0" fontId="31" numFmtId="0" xfId="0" applyAlignment="1" applyFont="1">
      <alignment readingOrder="0"/>
    </xf>
    <xf borderId="0" fillId="0" fontId="36" numFmtId="167" xfId="0" applyAlignment="1" applyFont="1" applyNumberFormat="1">
      <alignment horizontal="right"/>
    </xf>
    <xf borderId="0" fillId="0" fontId="36" numFmtId="9" xfId="0" applyAlignment="1" applyFont="1" applyNumberFormat="1">
      <alignment horizontal="right"/>
    </xf>
    <xf borderId="0" fillId="0" fontId="37" numFmtId="167" xfId="0" applyAlignment="1" applyFont="1" applyNumberFormat="1">
      <alignment horizontal="right"/>
    </xf>
    <xf borderId="0" fillId="0" fontId="37" numFmtId="9" xfId="0" applyAlignment="1" applyFont="1" applyNumberFormat="1">
      <alignment horizontal="right"/>
    </xf>
    <xf borderId="0" fillId="0" fontId="28" numFmtId="167" xfId="0" applyAlignment="1" applyFont="1" applyNumberFormat="1">
      <alignment horizontal="right"/>
    </xf>
    <xf borderId="0" fillId="0" fontId="28" numFmtId="9" xfId="0" applyAlignment="1" applyFont="1" applyNumberFormat="1">
      <alignment horizontal="right"/>
    </xf>
    <xf borderId="0" fillId="0" fontId="38" numFmtId="167" xfId="0" applyAlignment="1" applyFont="1" applyNumberFormat="1">
      <alignment horizontal="right"/>
    </xf>
    <xf borderId="0" fillId="0" fontId="38" numFmtId="9" xfId="0" applyAlignment="1" applyFont="1" applyNumberFormat="1">
      <alignment horizontal="right"/>
    </xf>
    <xf borderId="0" fillId="0" fontId="39" numFmtId="167" xfId="0" applyAlignment="1" applyFont="1" applyNumberFormat="1">
      <alignment horizontal="right"/>
    </xf>
    <xf borderId="0" fillId="0" fontId="39" numFmtId="9" xfId="0" applyAlignment="1" applyFont="1" applyNumberFormat="1">
      <alignment horizontal="right"/>
    </xf>
    <xf borderId="0" fillId="0" fontId="40" numFmtId="164" xfId="0" applyAlignment="1" applyFont="1" applyNumberFormat="1">
      <alignment horizontal="right"/>
    </xf>
    <xf borderId="0" fillId="0" fontId="28" numFmtId="164" xfId="0" applyAlignment="1" applyFont="1" applyNumberFormat="1">
      <alignment horizontal="right"/>
    </xf>
    <xf borderId="0" fillId="6" fontId="43" numFmtId="0" xfId="0" applyAlignment="1" applyFont="1">
      <alignment readingOrder="0" vertical="bottom"/>
    </xf>
    <xf borderId="0" fillId="6" fontId="17" numFmtId="0" xfId="0" applyAlignment="1" applyFont="1">
      <alignment shrinkToFit="0" vertical="bottom" wrapText="0"/>
    </xf>
    <xf borderId="8" fillId="4" fontId="17" numFmtId="0" xfId="0" applyAlignment="1" applyBorder="1" applyFont="1">
      <alignment horizontal="right" readingOrder="0" shrinkToFit="0" vertical="bottom" wrapText="0"/>
    </xf>
    <xf borderId="0" fillId="0" fontId="27" numFmtId="0" xfId="0" applyAlignment="1" applyFont="1">
      <alignment horizontal="left" readingOrder="0" shrinkToFit="0" vertical="bottom" wrapText="0"/>
    </xf>
    <xf borderId="0" fillId="0" fontId="44" numFmtId="0" xfId="0" applyFont="1"/>
    <xf borderId="0" fillId="0" fontId="27" numFmtId="164" xfId="0" applyFont="1" applyNumberFormat="1"/>
    <xf borderId="0" fillId="0" fontId="45" numFmtId="0" xfId="0" applyAlignment="1" applyFont="1">
      <alignment readingOrder="0" vertical="bottom"/>
    </xf>
    <xf borderId="0" fillId="0" fontId="17" numFmtId="167" xfId="0" applyAlignment="1" applyFont="1" applyNumberFormat="1">
      <alignment readingOrder="0" shrinkToFit="0" vertical="bottom" wrapText="0"/>
    </xf>
    <xf borderId="9" fillId="0" fontId="31" numFmtId="0" xfId="0" applyAlignment="1" applyBorder="1" applyFont="1">
      <alignment readingOrder="0"/>
    </xf>
    <xf borderId="10" fillId="4" fontId="31" numFmtId="9" xfId="0" applyAlignment="1" applyBorder="1" applyFont="1" applyNumberFormat="1">
      <alignment readingOrder="0"/>
    </xf>
    <xf borderId="10" fillId="4" fontId="17" numFmtId="167" xfId="0" applyAlignment="1" applyBorder="1" applyFont="1" applyNumberFormat="1">
      <alignment readingOrder="0" shrinkToFit="0" vertical="bottom" wrapText="0"/>
    </xf>
    <xf borderId="8" fillId="4" fontId="31" numFmtId="0" xfId="0" applyAlignment="1" applyBorder="1" applyFont="1">
      <alignment readingOrder="0"/>
    </xf>
    <xf borderId="6" fillId="4" fontId="17" numFmtId="166" xfId="0" applyAlignment="1" applyBorder="1" applyFont="1" applyNumberFormat="1">
      <alignment horizontal="right" readingOrder="0" shrinkToFit="0" vertical="bottom" wrapText="0"/>
    </xf>
    <xf borderId="7" fillId="0" fontId="31" numFmtId="0" xfId="0" applyAlignment="1" applyBorder="1" applyFont="1">
      <alignment readingOrder="0"/>
    </xf>
    <xf borderId="12" fillId="0" fontId="17" numFmtId="0" xfId="0" applyAlignment="1" applyBorder="1" applyFont="1">
      <alignment readingOrder="0" shrinkToFit="0" vertical="bottom" wrapText="0"/>
    </xf>
    <xf borderId="13" fillId="4" fontId="17" numFmtId="166" xfId="0" applyAlignment="1" applyBorder="1" applyFont="1" applyNumberFormat="1">
      <alignment horizontal="right" readingOrder="0" shrinkToFit="0" vertical="bottom" wrapText="0"/>
    </xf>
    <xf borderId="0" fillId="0" fontId="31" numFmtId="9" xfId="0" applyAlignment="1" applyFont="1" applyNumberFormat="1">
      <alignment horizontal="left" readingOrder="0"/>
    </xf>
    <xf borderId="5" fillId="0" fontId="31" numFmtId="0" xfId="0" applyAlignment="1" applyBorder="1" applyFont="1">
      <alignment readingOrder="0"/>
    </xf>
    <xf borderId="6" fillId="4" fontId="31" numFmtId="9" xfId="0" applyAlignment="1" applyBorder="1" applyFont="1" applyNumberFormat="1">
      <alignment readingOrder="0"/>
    </xf>
    <xf borderId="0" fillId="0" fontId="36" numFmtId="0" xfId="0" applyFont="1"/>
    <xf borderId="0" fillId="0" fontId="46" numFmtId="0" xfId="0" applyAlignment="1" applyFont="1">
      <alignment readingOrder="0" vertical="bottom"/>
    </xf>
    <xf borderId="10" fillId="4" fontId="31" numFmtId="0" xfId="0" applyAlignment="1" applyBorder="1" applyFont="1">
      <alignment readingOrder="0"/>
    </xf>
    <xf borderId="6" fillId="4" fontId="17" numFmtId="165" xfId="0" applyAlignment="1" applyBorder="1" applyFont="1" applyNumberFormat="1">
      <alignment readingOrder="0" shrinkToFit="0" vertical="bottom" wrapText="0"/>
    </xf>
    <xf borderId="13" fillId="4" fontId="17" numFmtId="165" xfId="0" applyAlignment="1" applyBorder="1" applyFont="1" applyNumberFormat="1">
      <alignment readingOrder="0" shrinkToFit="0" vertical="bottom" wrapText="0"/>
    </xf>
    <xf borderId="4" fillId="0" fontId="26" numFmtId="0" xfId="0" applyAlignment="1" applyBorder="1" applyFont="1">
      <alignment readingOrder="0" shrinkToFit="0" vertical="bottom" wrapText="0"/>
    </xf>
    <xf borderId="0" fillId="0" fontId="17" numFmtId="0" xfId="0" applyAlignment="1" applyFont="1">
      <alignment shrinkToFit="0" vertical="bottom" wrapText="0"/>
    </xf>
    <xf borderId="0" fillId="0" fontId="47" numFmtId="0" xfId="0" applyAlignment="1" applyFont="1">
      <alignment readingOrder="0"/>
    </xf>
    <xf borderId="10" fillId="0" fontId="17" numFmtId="0" xfId="0" applyAlignment="1" applyBorder="1" applyFont="1">
      <alignment shrinkToFit="0" vertical="bottom" wrapText="0"/>
    </xf>
    <xf borderId="0" fillId="0" fontId="17" numFmtId="9" xfId="0" applyAlignment="1" applyFont="1" applyNumberFormat="1">
      <alignment shrinkToFit="0" vertical="bottom" wrapText="0"/>
    </xf>
    <xf borderId="0" fillId="0" fontId="28" numFmtId="9" xfId="0" applyAlignment="1" applyFont="1" applyNumberFormat="1">
      <alignment horizontal="right" readingOrder="0" shrinkToFit="0" vertical="bottom" wrapText="0"/>
    </xf>
    <xf borderId="0" fillId="0" fontId="47" numFmtId="0" xfId="0" applyAlignment="1" applyFont="1">
      <alignment horizontal="right" readingOrder="0"/>
    </xf>
    <xf borderId="0" fillId="0" fontId="17" numFmtId="3" xfId="0" applyAlignment="1" applyFont="1" applyNumberFormat="1">
      <alignment horizontal="right" readingOrder="0" shrinkToFit="0" vertical="bottom" wrapText="0"/>
    </xf>
    <xf borderId="0" fillId="0" fontId="28" numFmtId="0" xfId="0" applyAlignment="1" applyFont="1">
      <alignment readingOrder="0" shrinkToFit="0" vertical="bottom" wrapText="0"/>
    </xf>
    <xf borderId="0" fillId="0" fontId="17" numFmtId="0" xfId="0" applyAlignment="1" applyFont="1">
      <alignment horizontal="left" readingOrder="0" shrinkToFit="0" vertical="bottom" wrapText="0"/>
    </xf>
    <xf borderId="0" fillId="0" fontId="28" numFmtId="9" xfId="0" applyAlignment="1" applyFont="1" applyNumberFormat="1">
      <alignment readingOrder="0" shrinkToFit="0" vertical="bottom" wrapText="0"/>
    </xf>
    <xf borderId="0" fillId="0" fontId="28" numFmtId="0" xfId="0" applyAlignment="1" applyFont="1">
      <alignment shrinkToFit="0" vertical="bottom" wrapText="0"/>
    </xf>
    <xf borderId="0" fillId="0" fontId="28" numFmtId="0" xfId="0" applyAlignment="1" applyFont="1">
      <alignment horizontal="right" readingOrder="0" shrinkToFit="0" vertical="bottom" wrapText="0"/>
    </xf>
    <xf borderId="0" fillId="0" fontId="28" numFmtId="3" xfId="0" applyAlignment="1" applyFont="1" applyNumberFormat="1">
      <alignment horizontal="right" readingOrder="0" shrinkToFit="0" vertical="bottom" wrapText="0"/>
    </xf>
    <xf borderId="0" fillId="0" fontId="28" numFmtId="0" xfId="0" applyAlignment="1" applyFont="1">
      <alignment readingOrder="0" shrinkToFit="0" vertical="bottom" wrapText="1"/>
    </xf>
    <xf borderId="0" fillId="0" fontId="31" numFmtId="0" xfId="0" applyAlignment="1" applyFont="1">
      <alignment shrinkToFit="0" wrapText="1"/>
    </xf>
    <xf borderId="0" fillId="0" fontId="27" numFmtId="0" xfId="0" applyAlignment="1" applyFont="1">
      <alignment readingOrder="0" shrinkToFit="0" vertical="bottom" wrapText="0"/>
    </xf>
    <xf borderId="0" fillId="10" fontId="17" numFmtId="0" xfId="0" applyAlignment="1" applyFill="1" applyFont="1">
      <alignment shrinkToFit="0" vertical="bottom" wrapText="0"/>
    </xf>
    <xf borderId="0" fillId="10" fontId="26" numFmtId="0" xfId="0" applyAlignment="1" applyFont="1">
      <alignment horizontal="left" readingOrder="0" shrinkToFit="0" vertical="bottom" wrapText="0"/>
    </xf>
    <xf borderId="0" fillId="10" fontId="31" numFmtId="0" xfId="0" applyFont="1"/>
    <xf borderId="0" fillId="10" fontId="28" numFmtId="0" xfId="0" applyAlignment="1" applyFont="1">
      <alignment readingOrder="0" shrinkToFit="0" vertical="bottom" wrapText="1"/>
    </xf>
    <xf borderId="0" fillId="10" fontId="31" numFmtId="0" xfId="0" applyAlignment="1" applyFont="1">
      <alignment readingOrder="0"/>
    </xf>
    <xf borderId="0" fillId="10" fontId="17" numFmtId="3" xfId="0" applyAlignment="1" applyFont="1" applyNumberFormat="1">
      <alignment horizontal="right" readingOrder="0" shrinkToFit="0" vertical="bottom" wrapText="0"/>
    </xf>
    <xf borderId="0" fillId="10" fontId="17" numFmtId="0" xfId="0" applyAlignment="1" applyFont="1">
      <alignment horizontal="right" readingOrder="0" shrinkToFit="0" vertical="bottom" wrapText="0"/>
    </xf>
    <xf borderId="0" fillId="0" fontId="26" numFmtId="3" xfId="0" applyAlignment="1" applyFont="1" applyNumberFormat="1">
      <alignment horizontal="right" readingOrder="0" shrinkToFit="0" vertical="bottom" wrapText="0"/>
    </xf>
    <xf borderId="4" fillId="0" fontId="17" numFmtId="0" xfId="0" applyAlignment="1" applyBorder="1" applyFont="1">
      <alignment shrinkToFit="0" vertical="bottom" wrapText="0"/>
    </xf>
    <xf borderId="4" fillId="0" fontId="17" numFmtId="0" xfId="0" applyAlignment="1" applyBorder="1" applyFont="1">
      <alignment horizontal="left" readingOrder="0" shrinkToFit="0" vertical="bottom" wrapText="0"/>
    </xf>
    <xf borderId="4" fillId="0" fontId="31" numFmtId="0" xfId="0" applyBorder="1" applyFont="1"/>
    <xf borderId="4" fillId="0" fontId="17" numFmtId="0" xfId="0" applyAlignment="1" applyBorder="1" applyFont="1">
      <alignment readingOrder="0" shrinkToFit="0" vertical="bottom" wrapText="0"/>
    </xf>
    <xf borderId="4" fillId="0" fontId="17" numFmtId="0" xfId="0" applyAlignment="1" applyBorder="1" applyFont="1">
      <alignment horizontal="right" readingOrder="0" shrinkToFit="0" vertical="bottom" wrapText="0"/>
    </xf>
    <xf borderId="0" fillId="0" fontId="17" numFmtId="164" xfId="0" applyAlignment="1" applyFont="1" applyNumberFormat="1">
      <alignment horizontal="right" readingOrder="0" shrinkToFit="0" vertical="bottom" wrapText="0"/>
    </xf>
    <xf borderId="4" fillId="0" fontId="17" numFmtId="164" xfId="0" applyAlignment="1" applyBorder="1" applyFont="1" applyNumberFormat="1">
      <alignment horizontal="right" readingOrder="0" shrinkToFit="0" vertical="bottom" wrapText="0"/>
    </xf>
    <xf borderId="0" fillId="0" fontId="17" numFmtId="164" xfId="0" applyAlignment="1" applyFont="1" applyNumberFormat="1">
      <alignment shrinkToFit="0" vertical="bottom" wrapText="0"/>
    </xf>
    <xf borderId="0" fillId="0" fontId="17" numFmtId="9" xfId="0" applyAlignment="1" applyFont="1" applyNumberFormat="1">
      <alignment horizontal="right" readingOrder="0" shrinkToFit="0" vertical="bottom" wrapText="0"/>
    </xf>
    <xf borderId="11" fillId="0" fontId="31" numFmtId="0" xfId="0" applyAlignment="1" applyBorder="1" applyFont="1">
      <alignment readingOrder="0"/>
    </xf>
    <xf borderId="0" fillId="0" fontId="28" numFmtId="165" xfId="0" applyAlignment="1" applyFont="1" applyNumberFormat="1">
      <alignment horizontal="right"/>
    </xf>
    <xf borderId="0" fillId="0" fontId="31" numFmtId="168" xfId="0" applyFont="1" applyNumberFormat="1"/>
    <xf borderId="0" fillId="0" fontId="28" numFmtId="164" xfId="0" applyAlignment="1" applyFont="1" applyNumberFormat="1">
      <alignment horizontal="right" readingOrder="0" shrinkToFit="0" vertical="bottom" wrapText="0"/>
    </xf>
    <xf borderId="0" fillId="0" fontId="17" numFmtId="167" xfId="0" applyAlignment="1" applyFont="1" applyNumberFormat="1">
      <alignment horizontal="right" readingOrder="0" shrinkToFit="0" vertical="bottom" wrapText="0"/>
    </xf>
    <xf borderId="0" fillId="0" fontId="31" numFmtId="10" xfId="0" applyFont="1" applyNumberFormat="1"/>
    <xf borderId="0" fillId="0" fontId="48" numFmtId="0" xfId="0" applyAlignment="1" applyFont="1">
      <alignment readingOrder="0" shrinkToFit="0" vertical="bottom" wrapText="0"/>
    </xf>
    <xf borderId="0" fillId="0" fontId="48" numFmtId="0" xfId="0" applyFont="1"/>
    <xf borderId="0" fillId="0" fontId="48" numFmtId="164" xfId="0" applyAlignment="1" applyFont="1" applyNumberFormat="1">
      <alignment horizontal="right" readingOrder="0" shrinkToFit="0" vertical="bottom" wrapText="0"/>
    </xf>
    <xf borderId="0" fillId="0" fontId="28" numFmtId="0" xfId="0" applyAlignment="1" applyFont="1">
      <alignment readingOrder="0"/>
    </xf>
    <xf borderId="0" fillId="0" fontId="48" numFmtId="165" xfId="0" applyFont="1" applyNumberFormat="1"/>
    <xf borderId="0" fillId="0" fontId="31" numFmtId="0" xfId="0" applyAlignment="1" applyFont="1">
      <alignment horizontal="right" readingOrder="0"/>
    </xf>
    <xf borderId="0" fillId="0" fontId="28" numFmtId="166" xfId="0" applyFont="1" applyNumberFormat="1"/>
    <xf borderId="0" fillId="0" fontId="31" numFmtId="165" xfId="0" applyFont="1" applyNumberFormat="1"/>
    <xf borderId="0" fillId="0" fontId="31" numFmtId="169" xfId="0" applyFont="1" applyNumberFormat="1"/>
    <xf borderId="0" fillId="0" fontId="31" numFmtId="167" xfId="0" applyFont="1" applyNumberFormat="1"/>
    <xf borderId="0" fillId="0" fontId="31" numFmtId="164" xfId="0" applyFont="1" applyNumberFormat="1"/>
    <xf borderId="0" fillId="0" fontId="29" numFmtId="0" xfId="0" applyAlignment="1" applyFont="1">
      <alignment readingOrder="0"/>
    </xf>
    <xf borderId="0" fillId="0" fontId="28" numFmtId="166" xfId="0" applyAlignment="1" applyFont="1" applyNumberFormat="1">
      <alignment readingOrder="0"/>
    </xf>
    <xf borderId="0" fillId="0" fontId="31" numFmtId="9" xfId="0" applyAlignment="1" applyFont="1" applyNumberFormat="1">
      <alignment readingOrder="0"/>
    </xf>
    <xf borderId="0" fillId="0" fontId="32" numFmtId="0" xfId="0" applyAlignment="1" applyFont="1">
      <alignment readingOrder="0"/>
    </xf>
    <xf borderId="0" fillId="0" fontId="31" numFmtId="164" xfId="0" applyFont="1" applyNumberFormat="1"/>
    <xf borderId="0" fillId="0" fontId="49" numFmtId="0" xfId="0" applyAlignment="1" applyFont="1">
      <alignment readingOrder="0"/>
    </xf>
    <xf borderId="0" fillId="0" fontId="49" numFmtId="164" xfId="0" applyAlignment="1" applyFont="1" applyNumberFormat="1">
      <alignment horizontal="right" readingOrder="0" shrinkToFit="0" vertical="bottom" wrapText="0"/>
    </xf>
    <xf borderId="0" fillId="0" fontId="50" numFmtId="0" xfId="0" applyFont="1"/>
    <xf borderId="0" fillId="0" fontId="49" numFmtId="0" xfId="0" applyFont="1"/>
    <xf borderId="0" fillId="0" fontId="49" numFmtId="164" xfId="0" applyFont="1" applyNumberFormat="1"/>
    <xf borderId="0" fillId="0" fontId="49" numFmtId="10" xfId="0" applyFont="1" applyNumberFormat="1"/>
    <xf borderId="0" fillId="0" fontId="31" numFmtId="9" xfId="0" applyFont="1" applyNumberFormat="1"/>
    <xf borderId="0" fillId="0" fontId="50" numFmtId="9" xfId="0" applyAlignment="1" applyFont="1" applyNumberFormat="1">
      <alignment readingOrder="0"/>
    </xf>
    <xf borderId="0" fillId="0" fontId="51" numFmtId="0" xfId="0" applyAlignment="1" applyFont="1">
      <alignment horizontal="right" readingOrder="0"/>
    </xf>
    <xf borderId="0" fillId="0" fontId="32" numFmtId="0" xfId="0" applyAlignment="1" applyFont="1">
      <alignment horizontal="right" readingOrder="0"/>
    </xf>
    <xf borderId="0" fillId="0" fontId="28" numFmtId="10" xfId="0" applyFont="1" applyNumberFormat="1"/>
    <xf borderId="0" fillId="0" fontId="36" numFmtId="0" xfId="0" applyAlignment="1" applyFont="1">
      <alignment readingOrder="0"/>
    </xf>
    <xf borderId="0" fillId="0" fontId="52" numFmtId="0" xfId="0" applyFont="1"/>
    <xf borderId="0" fillId="0" fontId="36" numFmtId="164" xfId="0" applyAlignment="1" applyFont="1" applyNumberFormat="1">
      <alignment horizontal="right" readingOrder="0" shrinkToFit="0" vertical="bottom" wrapText="0"/>
    </xf>
    <xf borderId="0" fillId="0" fontId="36" numFmtId="164" xfId="0" applyFont="1" applyNumberFormat="1"/>
    <xf borderId="0" fillId="0" fontId="36" numFmtId="10" xfId="0" applyFont="1" applyNumberFormat="1"/>
    <xf borderId="0" fillId="11" fontId="31" numFmtId="165" xfId="0" applyFill="1" applyFont="1" applyNumberFormat="1"/>
    <xf borderId="0" fillId="0" fontId="37" numFmtId="0" xfId="0" applyAlignment="1" applyFont="1">
      <alignment readingOrder="0"/>
    </xf>
    <xf borderId="0" fillId="0" fontId="37" numFmtId="164" xfId="0" applyAlignment="1" applyFont="1" applyNumberFormat="1">
      <alignment horizontal="right" readingOrder="0" shrinkToFit="0" vertical="bottom" wrapText="0"/>
    </xf>
    <xf borderId="0" fillId="0" fontId="53" numFmtId="0" xfId="0" applyFont="1"/>
    <xf borderId="0" fillId="0" fontId="37" numFmtId="164" xfId="0" applyFont="1" applyNumberFormat="1"/>
    <xf borderId="0" fillId="0" fontId="37" numFmtId="10" xfId="0" applyFont="1" applyNumberFormat="1"/>
    <xf borderId="0" fillId="0" fontId="28" numFmtId="10" xfId="0" applyAlignment="1" applyFont="1" applyNumberFormat="1">
      <alignment horizontal="right" readingOrder="0" shrinkToFit="0" vertical="bottom" wrapText="0"/>
    </xf>
    <xf borderId="0" fillId="0" fontId="37" numFmtId="9" xfId="0" applyAlignment="1" applyFont="1" applyNumberFormat="1">
      <alignment readingOrder="0"/>
    </xf>
    <xf borderId="4" fillId="0" fontId="37" numFmtId="164" xfId="0" applyBorder="1" applyFont="1" applyNumberFormat="1"/>
    <xf borderId="4" fillId="0" fontId="37" numFmtId="10" xfId="0" applyBorder="1" applyFont="1" applyNumberFormat="1"/>
    <xf borderId="0" fillId="0" fontId="31" numFmtId="168" xfId="0" applyFont="1" applyNumberFormat="1"/>
    <xf borderId="0" fillId="0" fontId="28" numFmtId="165" xfId="0" applyFont="1" applyNumberFormat="1"/>
    <xf borderId="0" fillId="0" fontId="33" numFmtId="164" xfId="0" applyAlignment="1" applyFont="1" applyNumberFormat="1">
      <alignment horizontal="right" readingOrder="0" shrinkToFit="0" vertical="bottom" wrapText="0"/>
    </xf>
    <xf borderId="0" fillId="0" fontId="32" numFmtId="0" xfId="0" applyFont="1"/>
    <xf borderId="0" fillId="0" fontId="33" numFmtId="164" xfId="0" applyAlignment="1" applyFont="1" applyNumberFormat="1">
      <alignment horizontal="right" readingOrder="0" shrinkToFit="0" vertical="bottom" wrapText="0"/>
    </xf>
    <xf borderId="0" fillId="0" fontId="54" numFmtId="0" xfId="0" applyAlignment="1" applyFont="1">
      <alignment readingOrder="0"/>
    </xf>
    <xf borderId="0" fillId="0" fontId="31" numFmtId="10" xfId="0" applyAlignment="1" applyFont="1" applyNumberFormat="1">
      <alignment readingOrder="0"/>
    </xf>
    <xf borderId="0" fillId="0" fontId="28" numFmtId="9" xfId="0" applyAlignment="1" applyFont="1" applyNumberFormat="1">
      <alignment horizontal="left"/>
    </xf>
    <xf borderId="0" fillId="0" fontId="28" numFmtId="166" xfId="0" applyAlignment="1" applyFont="1" applyNumberFormat="1">
      <alignment horizontal="right"/>
    </xf>
    <xf borderId="0" fillId="0" fontId="28" numFmtId="165" xfId="0" applyAlignment="1" applyFont="1" applyNumberFormat="1">
      <alignment horizontal="left"/>
    </xf>
    <xf borderId="0" fillId="0" fontId="31" numFmtId="170" xfId="0" applyFont="1" applyNumberFormat="1"/>
    <xf borderId="0" fillId="0" fontId="55" numFmtId="0" xfId="0" applyFont="1"/>
    <xf borderId="0" fillId="0" fontId="55" numFmtId="0" xfId="0" applyAlignment="1" applyFont="1">
      <alignment readingOrder="0"/>
    </xf>
    <xf borderId="0" fillId="0" fontId="56" numFmtId="0" xfId="0" applyAlignment="1" applyFont="1">
      <alignment readingOrder="0"/>
    </xf>
    <xf borderId="0" fillId="0" fontId="55" numFmtId="164" xfId="0" applyAlignment="1" applyFont="1" applyNumberFormat="1">
      <alignment horizontal="right" readingOrder="0" shrinkToFit="0" vertical="bottom" wrapText="0"/>
    </xf>
    <xf borderId="0" fillId="3" fontId="57" numFmtId="164" xfId="0" applyFont="1" applyNumberFormat="1"/>
    <xf borderId="0" fillId="0" fontId="29" numFmtId="9" xfId="0" applyAlignment="1" applyFont="1" applyNumberFormat="1">
      <alignment readingOrder="0"/>
    </xf>
    <xf borderId="0" fillId="0" fontId="29" numFmtId="9" xfId="0" applyFont="1" applyNumberFormat="1"/>
    <xf borderId="0" fillId="0" fontId="56" numFmtId="9" xfId="0" applyAlignment="1" applyFont="1" applyNumberFormat="1">
      <alignment readingOrder="0"/>
    </xf>
    <xf borderId="0" fillId="0" fontId="58" numFmtId="0" xfId="0" applyAlignment="1" applyFont="1">
      <alignment shrinkToFit="0" vertical="center" wrapText="1"/>
    </xf>
    <xf borderId="0" fillId="0" fontId="59" numFmtId="0" xfId="0" applyAlignment="1" applyFont="1">
      <alignment horizontal="center" readingOrder="0" shrinkToFit="0" wrapText="1"/>
    </xf>
    <xf borderId="0" fillId="0" fontId="60" numFmtId="0" xfId="0" applyAlignment="1" applyFont="1">
      <alignment horizontal="center" shrinkToFit="0" wrapText="1"/>
    </xf>
    <xf borderId="0" fillId="0" fontId="60" numFmtId="0" xfId="0" applyAlignment="1" applyFont="1">
      <alignment horizontal="center" readingOrder="0" shrinkToFit="0" wrapText="1"/>
    </xf>
    <xf borderId="0" fillId="6" fontId="26" numFmtId="0" xfId="0" applyAlignment="1" applyFont="1">
      <alignment horizontal="center" readingOrder="0" shrinkToFit="0" wrapText="1"/>
    </xf>
    <xf borderId="0" fillId="0" fontId="31" numFmtId="0" xfId="0" applyAlignment="1" applyFont="1">
      <alignment horizontal="center" shrinkToFit="0" wrapText="1"/>
    </xf>
    <xf borderId="0" fillId="0" fontId="61" numFmtId="0" xfId="0" applyAlignment="1" applyFont="1">
      <alignment horizontal="center" readingOrder="0" shrinkToFit="0" wrapText="1"/>
    </xf>
    <xf borderId="0" fillId="0" fontId="62" numFmtId="0" xfId="0" applyAlignment="1" applyFont="1">
      <alignment horizontal="center" shrinkToFit="0" wrapText="1"/>
    </xf>
    <xf borderId="0" fillId="0" fontId="61" numFmtId="0" xfId="0" applyAlignment="1" applyFont="1">
      <alignment horizontal="center" shrinkToFit="0" wrapText="1"/>
    </xf>
    <xf borderId="0" fillId="0" fontId="63" numFmtId="0" xfId="0" applyAlignment="1" applyFont="1">
      <alignment horizontal="center" readingOrder="0" shrinkToFit="0" wrapText="1"/>
    </xf>
    <xf borderId="0" fillId="0" fontId="63" numFmtId="0" xfId="0" applyAlignment="1" applyFont="1">
      <alignment horizontal="center" shrinkToFit="0" wrapText="1"/>
    </xf>
    <xf borderId="0" fillId="0" fontId="31" numFmtId="0" xfId="0" applyAlignment="1" applyFont="1">
      <alignment horizontal="left" readingOrder="0"/>
    </xf>
    <xf borderId="0" fillId="0" fontId="31" numFmtId="0" xfId="0" applyAlignment="1" applyFont="1">
      <alignment horizontal="center" readingOrder="0"/>
    </xf>
    <xf borderId="0" fillId="0" fontId="31" numFmtId="0" xfId="0" applyAlignment="1" applyFont="1">
      <alignment horizontal="center"/>
    </xf>
    <xf borderId="0" fillId="0" fontId="58" numFmtId="0" xfId="0" applyAlignment="1" applyFont="1">
      <alignment readingOrder="0" shrinkToFit="0" vertical="center" wrapText="1"/>
    </xf>
    <xf borderId="0" fillId="4" fontId="58" numFmtId="0" xfId="0" applyAlignment="1" applyFont="1">
      <alignment shrinkToFit="0" vertical="center" wrapText="1"/>
    </xf>
    <xf borderId="0" fillId="4" fontId="26" numFmtId="0" xfId="0" applyAlignment="1" applyFont="1">
      <alignment horizontal="left" readingOrder="0" shrinkToFit="0" vertical="bottom" wrapText="0"/>
    </xf>
    <xf borderId="0" fillId="4" fontId="31" numFmtId="0" xfId="0" applyFont="1"/>
    <xf borderId="0" fillId="4" fontId="31" numFmtId="0" xfId="0" applyAlignment="1" applyFont="1">
      <alignment horizontal="center" readingOrder="0"/>
    </xf>
    <xf borderId="0" fillId="4" fontId="31" numFmtId="0" xfId="0" applyAlignment="1" applyFont="1">
      <alignment horizontal="center"/>
    </xf>
    <xf borderId="0" fillId="12" fontId="31" numFmtId="0" xfId="0" applyAlignment="1" applyFill="1" applyFont="1">
      <alignment horizontal="center" readingOrder="0"/>
    </xf>
    <xf borderId="0" fillId="13" fontId="31" numFmtId="0" xfId="0" applyAlignment="1" applyFill="1" applyFont="1">
      <alignment horizontal="center" readingOrder="0"/>
    </xf>
    <xf borderId="0" fillId="6" fontId="31" numFmtId="0" xfId="0" applyAlignment="1" applyFont="1">
      <alignment horizontal="center" readingOrder="0"/>
    </xf>
    <xf borderId="0" fillId="14" fontId="31" numFmtId="0" xfId="0" applyAlignment="1" applyFill="1" applyFont="1">
      <alignment horizontal="center" readingOrder="0"/>
    </xf>
    <xf borderId="0" fillId="0" fontId="47" numFmtId="0" xfId="0" applyAlignment="1" applyFont="1">
      <alignment horizontal="center" readingOrder="0"/>
    </xf>
    <xf borderId="0" fillId="4" fontId="47" numFmtId="0" xfId="0" applyAlignment="1" applyFont="1">
      <alignment readingOrder="0"/>
    </xf>
    <xf borderId="0" fillId="4" fontId="47" numFmtId="0" xfId="0" applyFont="1"/>
    <xf borderId="0" fillId="0" fontId="58" numFmtId="0" xfId="0" applyAlignment="1" applyFont="1">
      <alignment horizontal="center" shrinkToFit="0" vertical="center" wrapText="1"/>
    </xf>
  </cellXfs>
  <cellStyles count="1">
    <cellStyle xfId="0" name="Normal" builtinId="0"/>
  </cellStyles>
  <dxfs count="3">
    <dxf>
      <font>
        <color theme="0"/>
      </font>
      <fill>
        <patternFill patternType="none"/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Calc!$I$258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Calc!$J$257:$T$257</c:f>
            </c:strRef>
          </c:cat>
          <c:val>
            <c:numRef>
              <c:f>Calc!$J$258:$T$258</c:f>
              <c:numCache/>
            </c:numRef>
          </c:val>
        </c:ser>
        <c:ser>
          <c:idx val="1"/>
          <c:order val="1"/>
          <c:tx>
            <c:strRef>
              <c:f>Calc!$I$259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cat>
            <c:strRef>
              <c:f>Calc!$J$257:$T$257</c:f>
            </c:strRef>
          </c:cat>
          <c:val>
            <c:numRef>
              <c:f>Calc!$J$259:$T$259</c:f>
              <c:numCache/>
            </c:numRef>
          </c:val>
        </c:ser>
        <c:ser>
          <c:idx val="2"/>
          <c:order val="2"/>
          <c:tx>
            <c:strRef>
              <c:f>Calc!$I$260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Calc!$J$257:$T$257</c:f>
            </c:strRef>
          </c:cat>
          <c:val>
            <c:numRef>
              <c:f>Calc!$J$260:$T$260</c:f>
              <c:numCache/>
            </c:numRef>
          </c:val>
        </c:ser>
        <c:overlap val="100"/>
        <c:axId val="1916224945"/>
        <c:axId val="1623315119"/>
      </c:barChart>
      <c:catAx>
        <c:axId val="19162249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623315119"/>
      </c:catAx>
      <c:valAx>
        <c:axId val="16233151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916224945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Fully Diluted 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Calc!$I$434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Calc!$J$433:$T$433</c:f>
            </c:strRef>
          </c:cat>
          <c:val>
            <c:numRef>
              <c:f>Calc!$J$434:$T$434</c:f>
              <c:numCache/>
            </c:numRef>
          </c:val>
        </c:ser>
        <c:ser>
          <c:idx val="1"/>
          <c:order val="1"/>
          <c:tx>
            <c:strRef>
              <c:f>Calc!$I$435</c:f>
            </c:strRef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cat>
            <c:strRef>
              <c:f>Calc!$J$433:$T$433</c:f>
            </c:strRef>
          </c:cat>
          <c:val>
            <c:numRef>
              <c:f>Calc!$J$435:$T$435</c:f>
              <c:numCache/>
            </c:numRef>
          </c:val>
        </c:ser>
        <c:ser>
          <c:idx val="2"/>
          <c:order val="2"/>
          <c:tx>
            <c:strRef>
              <c:f>Calc!$I$436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Calc!$J$433:$T$433</c:f>
            </c:strRef>
          </c:cat>
          <c:val>
            <c:numRef>
              <c:f>Calc!$J$436:$T$436</c:f>
              <c:numCache/>
            </c:numRef>
          </c:val>
        </c:ser>
        <c:ser>
          <c:idx val="3"/>
          <c:order val="3"/>
          <c:tx>
            <c:strRef>
              <c:f>Calc!$I$437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cat>
            <c:strRef>
              <c:f>Calc!$J$433:$T$433</c:f>
            </c:strRef>
          </c:cat>
          <c:val>
            <c:numRef>
              <c:f>Calc!$J$437:$T$437</c:f>
              <c:numCache/>
            </c:numRef>
          </c:val>
        </c:ser>
        <c:ser>
          <c:idx val="4"/>
          <c:order val="4"/>
          <c:tx>
            <c:strRef>
              <c:f>Calc!$I$438</c:f>
            </c:strRef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Calc!$J$433:$T$433</c:f>
            </c:strRef>
          </c:cat>
          <c:val>
            <c:numRef>
              <c:f>Calc!$J$438:$T$438</c:f>
              <c:numCache/>
            </c:numRef>
          </c:val>
        </c:ser>
        <c:overlap val="100"/>
        <c:axId val="140195618"/>
        <c:axId val="1064551277"/>
      </c:barChart>
      <c:catAx>
        <c:axId val="1401956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064551277"/>
      </c:catAx>
      <c:valAx>
        <c:axId val="106455127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40195618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Profit Distributions Only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Calc!$I$452:$J$452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6"/>
          </c:dPt>
          <c:dPt>
            <c:idx val="7"/>
          </c:dPt>
          <c:dPt>
            <c:idx val="8"/>
          </c:dPt>
          <c:cat>
            <c:strRef>
              <c:f>Calc!$K$451:$T$451</c:f>
            </c:strRef>
          </c:cat>
          <c:val>
            <c:numRef>
              <c:f>Calc!$K$452:$T$452</c:f>
              <c:numCache/>
            </c:numRef>
          </c:val>
        </c:ser>
        <c:ser>
          <c:idx val="1"/>
          <c:order val="1"/>
          <c:tx>
            <c:strRef>
              <c:f>Calc!$I$453:$J$453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8"/>
          </c:dPt>
          <c:cat>
            <c:strRef>
              <c:f>Calc!$K$451:$T$451</c:f>
            </c:strRef>
          </c:cat>
          <c:val>
            <c:numRef>
              <c:f>Calc!$K$453:$T$453</c:f>
              <c:numCache/>
            </c:numRef>
          </c:val>
        </c:ser>
        <c:overlap val="100"/>
        <c:axId val="605934632"/>
        <c:axId val="30175341"/>
      </c:barChart>
      <c:catAx>
        <c:axId val="605934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0175341"/>
      </c:catAx>
      <c:valAx>
        <c:axId val="3017534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,,&quot; M&quot;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05934632"/>
      </c:valAx>
    </c:plotArea>
    <c:legend>
      <c:legendPos val="tr"/>
      <c:overlay val="1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Distribution at Exit</a:t>
            </a:r>
          </a:p>
        </c:rich>
      </c:tx>
      <c:overlay val="0"/>
    </c:title>
    <c:plotArea>
      <c:layout>
        <c:manualLayout>
          <c:xMode val="edge"/>
          <c:yMode val="edge"/>
          <c:x val="0.027288732394366196"/>
          <c:y val="0.20809523809523808"/>
          <c:w val="0.9383802816901409"/>
          <c:h val="0.741904761904762"/>
        </c:manualLayout>
      </c:layout>
      <c:doughnutChart>
        <c:varyColors val="1"/>
        <c:ser>
          <c:idx val="0"/>
          <c:order val="0"/>
          <c:dPt>
            <c:idx val="0"/>
            <c:explosion val="0"/>
            <c:spPr>
              <a:solidFill>
                <a:srgbClr val="808080"/>
              </a:solidFill>
            </c:spPr>
          </c:dPt>
          <c:dPt>
            <c:idx val="1"/>
            <c:spPr>
              <a:solidFill>
                <a:srgbClr val="B6D7A8"/>
              </a:solidFill>
            </c:spPr>
          </c:dPt>
          <c:dPt>
            <c:idx val="2"/>
            <c:spPr>
              <a:solidFill>
                <a:srgbClr val="6AA84F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Calc!$I$457:$I$459</c:f>
            </c:strRef>
          </c:cat>
          <c:val>
            <c:numRef>
              <c:f>Calc!$V$457:$V$459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t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Calc!$I$523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Calc!$J$522:$T$522</c:f>
            </c:strRef>
          </c:cat>
          <c:val>
            <c:numRef>
              <c:f>Calc!$J$523:$T$523</c:f>
              <c:numCache/>
            </c:numRef>
          </c:val>
        </c:ser>
        <c:ser>
          <c:idx val="1"/>
          <c:order val="1"/>
          <c:tx>
            <c:strRef>
              <c:f>Calc!$I$524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cat>
            <c:strRef>
              <c:f>Calc!$J$522:$T$522</c:f>
            </c:strRef>
          </c:cat>
          <c:val>
            <c:numRef>
              <c:f>Calc!$J$524:$T$524</c:f>
              <c:numCache/>
            </c:numRef>
          </c:val>
        </c:ser>
        <c:ser>
          <c:idx val="2"/>
          <c:order val="2"/>
          <c:tx>
            <c:strRef>
              <c:f>Calc!$I$525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Calc!$J$522:$T$522</c:f>
            </c:strRef>
          </c:cat>
          <c:val>
            <c:numRef>
              <c:f>Calc!$J$525:$T$525</c:f>
              <c:numCache/>
            </c:numRef>
          </c:val>
        </c:ser>
        <c:overlap val="100"/>
        <c:axId val="1388770160"/>
        <c:axId val="1625680497"/>
      </c:barChart>
      <c:catAx>
        <c:axId val="138877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625680497"/>
      </c:catAx>
      <c:valAx>
        <c:axId val="16256804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388770160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Profit Distributions Only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Calc!$I$546:$J$546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6"/>
          </c:dPt>
          <c:dPt>
            <c:idx val="7"/>
          </c:dPt>
          <c:dPt>
            <c:idx val="8"/>
          </c:dPt>
          <c:cat>
            <c:strRef>
              <c:f>Calc!$K$545:$T$545</c:f>
            </c:strRef>
          </c:cat>
          <c:val>
            <c:numRef>
              <c:f>Calc!$K$546:$T$546</c:f>
              <c:numCache/>
            </c:numRef>
          </c:val>
        </c:ser>
        <c:ser>
          <c:idx val="1"/>
          <c:order val="1"/>
          <c:tx>
            <c:strRef>
              <c:f>Calc!$I$547:$J$547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8"/>
          </c:dPt>
          <c:cat>
            <c:strRef>
              <c:f>Calc!$K$545:$T$545</c:f>
            </c:strRef>
          </c:cat>
          <c:val>
            <c:numRef>
              <c:f>Calc!$K$547:$T$547</c:f>
              <c:numCache/>
            </c:numRef>
          </c:val>
        </c:ser>
        <c:overlap val="100"/>
        <c:axId val="354501001"/>
        <c:axId val="505604389"/>
      </c:barChart>
      <c:catAx>
        <c:axId val="3545010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05604389"/>
      </c:catAx>
      <c:valAx>
        <c:axId val="505604389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,,&quot; M&quot;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54501001"/>
      </c:valAx>
    </c:plotArea>
    <c:legend>
      <c:legendPos val="tr"/>
      <c:overlay val="1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Distribution at Exit</a:t>
            </a:r>
          </a:p>
        </c:rich>
      </c:tx>
      <c:overlay val="0"/>
    </c:title>
    <c:plotArea>
      <c:layout>
        <c:manualLayout>
          <c:xMode val="edge"/>
          <c:yMode val="edge"/>
          <c:x val="0.027288732394366196"/>
          <c:y val="0.20809523809523808"/>
          <c:w val="0.9383802816901409"/>
          <c:h val="0.741904761904762"/>
        </c:manualLayout>
      </c:layout>
      <c:doughnutChart>
        <c:varyColors val="1"/>
        <c:ser>
          <c:idx val="0"/>
          <c:order val="0"/>
          <c:dPt>
            <c:idx val="0"/>
            <c:explosion val="0"/>
            <c:spPr>
              <a:solidFill>
                <a:srgbClr val="808080"/>
              </a:solidFill>
            </c:spPr>
          </c:dPt>
          <c:dPt>
            <c:idx val="1"/>
            <c:spPr>
              <a:solidFill>
                <a:srgbClr val="B6D7A8"/>
              </a:solidFill>
            </c:spPr>
          </c:dPt>
          <c:dPt>
            <c:idx val="2"/>
            <c:spPr>
              <a:solidFill>
                <a:srgbClr val="6AA84F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Calc!$I$551:$I$553</c:f>
            </c:strRef>
          </c:cat>
          <c:val>
            <c:numRef>
              <c:f>Calc!$V$551:$V$553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t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Fully Diluted 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Calc!$I$527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Calc!$J$526:$T$526</c:f>
            </c:strRef>
          </c:cat>
          <c:val>
            <c:numRef>
              <c:f>Calc!$J$527:$T$527</c:f>
              <c:numCache/>
            </c:numRef>
          </c:val>
        </c:ser>
        <c:ser>
          <c:idx val="1"/>
          <c:order val="1"/>
          <c:tx>
            <c:strRef>
              <c:f>Calc!$I$528</c:f>
            </c:strRef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cat>
            <c:strRef>
              <c:f>Calc!$J$526:$T$526</c:f>
            </c:strRef>
          </c:cat>
          <c:val>
            <c:numRef>
              <c:f>Calc!$J$528:$T$528</c:f>
              <c:numCache/>
            </c:numRef>
          </c:val>
        </c:ser>
        <c:ser>
          <c:idx val="2"/>
          <c:order val="2"/>
          <c:tx>
            <c:strRef>
              <c:f>Calc!$I$529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Calc!$J$526:$T$526</c:f>
            </c:strRef>
          </c:cat>
          <c:val>
            <c:numRef>
              <c:f>Calc!$J$529:$T$529</c:f>
              <c:numCache/>
            </c:numRef>
          </c:val>
        </c:ser>
        <c:ser>
          <c:idx val="3"/>
          <c:order val="3"/>
          <c:tx>
            <c:strRef>
              <c:f>Calc!$I$530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cat>
            <c:strRef>
              <c:f>Calc!$J$526:$T$526</c:f>
            </c:strRef>
          </c:cat>
          <c:val>
            <c:numRef>
              <c:f>Calc!$J$530:$T$530</c:f>
              <c:numCache/>
            </c:numRef>
          </c:val>
        </c:ser>
        <c:ser>
          <c:idx val="4"/>
          <c:order val="4"/>
          <c:tx>
            <c:strRef>
              <c:f>Calc!$I$531</c:f>
            </c:strRef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Calc!$J$526:$T$526</c:f>
            </c:strRef>
          </c:cat>
          <c:val>
            <c:numRef>
              <c:f>Calc!$J$531:$T$531</c:f>
              <c:numCache/>
            </c:numRef>
          </c:val>
        </c:ser>
        <c:overlap val="100"/>
        <c:axId val="2076904950"/>
        <c:axId val="733619774"/>
      </c:barChart>
      <c:catAx>
        <c:axId val="207690495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733619774"/>
      </c:catAx>
      <c:valAx>
        <c:axId val="7336197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2076904950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Calc!$I$604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Calc!$J$603:$T$603</c:f>
            </c:strRef>
          </c:cat>
          <c:val>
            <c:numRef>
              <c:f>Calc!$J$604:$T$604</c:f>
              <c:numCache/>
            </c:numRef>
          </c:val>
        </c:ser>
        <c:ser>
          <c:idx val="1"/>
          <c:order val="1"/>
          <c:tx>
            <c:strRef>
              <c:f>Calc!$I$605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cat>
            <c:strRef>
              <c:f>Calc!$J$603:$T$603</c:f>
            </c:strRef>
          </c:cat>
          <c:val>
            <c:numRef>
              <c:f>Calc!$J$605:$T$605</c:f>
              <c:numCache/>
            </c:numRef>
          </c:val>
        </c:ser>
        <c:ser>
          <c:idx val="2"/>
          <c:order val="2"/>
          <c:tx>
            <c:strRef>
              <c:f>Calc!$I$606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Calc!$J$603:$T$603</c:f>
            </c:strRef>
          </c:cat>
          <c:val>
            <c:numRef>
              <c:f>Calc!$J$606:$T$606</c:f>
              <c:numCache/>
            </c:numRef>
          </c:val>
        </c:ser>
        <c:overlap val="100"/>
        <c:axId val="1021183001"/>
        <c:axId val="1046731561"/>
      </c:barChart>
      <c:catAx>
        <c:axId val="10211830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046731561"/>
      </c:catAx>
      <c:valAx>
        <c:axId val="10467315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021183001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Fully Diluted 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Calc!$I$608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Calc!$J$607:$T$607</c:f>
            </c:strRef>
          </c:cat>
          <c:val>
            <c:numRef>
              <c:f>Calc!$J$608:$T$608</c:f>
              <c:numCache/>
            </c:numRef>
          </c:val>
        </c:ser>
        <c:ser>
          <c:idx val="1"/>
          <c:order val="1"/>
          <c:tx>
            <c:strRef>
              <c:f>Calc!$I$609</c:f>
            </c:strRef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cat>
            <c:strRef>
              <c:f>Calc!$J$607:$T$607</c:f>
            </c:strRef>
          </c:cat>
          <c:val>
            <c:numRef>
              <c:f>Calc!$J$609:$T$609</c:f>
              <c:numCache/>
            </c:numRef>
          </c:val>
        </c:ser>
        <c:ser>
          <c:idx val="2"/>
          <c:order val="2"/>
          <c:tx>
            <c:strRef>
              <c:f>Calc!$I$610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Calc!$J$607:$T$607</c:f>
            </c:strRef>
          </c:cat>
          <c:val>
            <c:numRef>
              <c:f>Calc!$J$610:$T$610</c:f>
              <c:numCache/>
            </c:numRef>
          </c:val>
        </c:ser>
        <c:ser>
          <c:idx val="3"/>
          <c:order val="3"/>
          <c:tx>
            <c:strRef>
              <c:f>Calc!$I$611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cat>
            <c:strRef>
              <c:f>Calc!$J$607:$T$607</c:f>
            </c:strRef>
          </c:cat>
          <c:val>
            <c:numRef>
              <c:f>Calc!$J$611:$T$611</c:f>
              <c:numCache/>
            </c:numRef>
          </c:val>
        </c:ser>
        <c:ser>
          <c:idx val="4"/>
          <c:order val="4"/>
          <c:tx>
            <c:strRef>
              <c:f>Calc!$I$612</c:f>
            </c:strRef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Calc!$J$607:$T$607</c:f>
            </c:strRef>
          </c:cat>
          <c:val>
            <c:numRef>
              <c:f>Calc!$J$612:$T$612</c:f>
              <c:numCache/>
            </c:numRef>
          </c:val>
        </c:ser>
        <c:overlap val="100"/>
        <c:axId val="1616130712"/>
        <c:axId val="913291579"/>
      </c:barChart>
      <c:catAx>
        <c:axId val="1616130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913291579"/>
      </c:catAx>
      <c:valAx>
        <c:axId val="9132915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616130712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Profit Distributions Only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Calc!$I$626:$J$626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6"/>
          </c:dPt>
          <c:dPt>
            <c:idx val="7"/>
          </c:dPt>
          <c:dPt>
            <c:idx val="8"/>
          </c:dPt>
          <c:cat>
            <c:strRef>
              <c:f>Calc!$K$625:$T$625</c:f>
            </c:strRef>
          </c:cat>
          <c:val>
            <c:numRef>
              <c:f>Calc!$K$626:$T$626</c:f>
              <c:numCache/>
            </c:numRef>
          </c:val>
        </c:ser>
        <c:ser>
          <c:idx val="1"/>
          <c:order val="1"/>
          <c:tx>
            <c:strRef>
              <c:f>Calc!$I$627:$J$627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8"/>
          </c:dPt>
          <c:cat>
            <c:strRef>
              <c:f>Calc!$K$625:$T$625</c:f>
            </c:strRef>
          </c:cat>
          <c:val>
            <c:numRef>
              <c:f>Calc!$K$627:$T$627</c:f>
              <c:numCache/>
            </c:numRef>
          </c:val>
        </c:ser>
        <c:overlap val="100"/>
        <c:axId val="1540816521"/>
        <c:axId val="1677932680"/>
      </c:barChart>
      <c:catAx>
        <c:axId val="15408165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77932680"/>
      </c:catAx>
      <c:valAx>
        <c:axId val="1677932680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,,&quot; M&quot;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40816521"/>
      </c:valAx>
    </c:plotArea>
    <c:legend>
      <c:legendPos val="tr"/>
      <c:overlay val="1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Fully Diluted 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Calc!$I$262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Calc!$J$261:$T$261</c:f>
            </c:strRef>
          </c:cat>
          <c:val>
            <c:numRef>
              <c:f>Calc!$J$262:$T$262</c:f>
              <c:numCache/>
            </c:numRef>
          </c:val>
        </c:ser>
        <c:ser>
          <c:idx val="1"/>
          <c:order val="1"/>
          <c:tx>
            <c:strRef>
              <c:f>Calc!$I$263</c:f>
            </c:strRef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cat>
            <c:strRef>
              <c:f>Calc!$J$261:$T$261</c:f>
            </c:strRef>
          </c:cat>
          <c:val>
            <c:numRef>
              <c:f>Calc!$J$263:$T$263</c:f>
              <c:numCache/>
            </c:numRef>
          </c:val>
        </c:ser>
        <c:ser>
          <c:idx val="2"/>
          <c:order val="2"/>
          <c:tx>
            <c:strRef>
              <c:f>Calc!$I$264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Calc!$J$261:$T$261</c:f>
            </c:strRef>
          </c:cat>
          <c:val>
            <c:numRef>
              <c:f>Calc!$J$264:$T$264</c:f>
              <c:numCache/>
            </c:numRef>
          </c:val>
        </c:ser>
        <c:ser>
          <c:idx val="3"/>
          <c:order val="3"/>
          <c:tx>
            <c:strRef>
              <c:f>Calc!$I$265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cat>
            <c:strRef>
              <c:f>Calc!$J$261:$T$261</c:f>
            </c:strRef>
          </c:cat>
          <c:val>
            <c:numRef>
              <c:f>Calc!$J$265:$T$265</c:f>
              <c:numCache/>
            </c:numRef>
          </c:val>
        </c:ser>
        <c:ser>
          <c:idx val="4"/>
          <c:order val="4"/>
          <c:tx>
            <c:strRef>
              <c:f>Calc!$I$266</c:f>
            </c:strRef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Calc!$J$261:$T$261</c:f>
            </c:strRef>
          </c:cat>
          <c:val>
            <c:numRef>
              <c:f>Calc!$J$266:$T$266</c:f>
              <c:numCache/>
            </c:numRef>
          </c:val>
        </c:ser>
        <c:overlap val="100"/>
        <c:axId val="828907318"/>
        <c:axId val="1602233645"/>
      </c:barChart>
      <c:catAx>
        <c:axId val="8289073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602233645"/>
      </c:catAx>
      <c:valAx>
        <c:axId val="16022336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828907318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Distribution at Exit</a:t>
            </a:r>
          </a:p>
        </c:rich>
      </c:tx>
      <c:overlay val="0"/>
    </c:title>
    <c:plotArea>
      <c:layout>
        <c:manualLayout>
          <c:xMode val="edge"/>
          <c:yMode val="edge"/>
          <c:x val="0.027288732394366196"/>
          <c:y val="0.20809523809523808"/>
          <c:w val="0.9383802816901409"/>
          <c:h val="0.741904761904762"/>
        </c:manualLayout>
      </c:layout>
      <c:doughnutChart>
        <c:varyColors val="1"/>
        <c:ser>
          <c:idx val="0"/>
          <c:order val="0"/>
          <c:dPt>
            <c:idx val="0"/>
            <c:explosion val="0"/>
            <c:spPr>
              <a:solidFill>
                <a:srgbClr val="808080"/>
              </a:solidFill>
            </c:spPr>
          </c:dPt>
          <c:dPt>
            <c:idx val="1"/>
            <c:spPr>
              <a:solidFill>
                <a:srgbClr val="B6D7A8"/>
              </a:solidFill>
            </c:spPr>
          </c:dPt>
          <c:dPt>
            <c:idx val="2"/>
            <c:spPr>
              <a:solidFill>
                <a:srgbClr val="6AA84F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Calc!$I$631:$I$633</c:f>
            </c:strRef>
          </c:cat>
          <c:val>
            <c:numRef>
              <c:f>Calc!$V$631:$V$633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t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Calc!$I$701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Calc!$J$700:$T$700</c:f>
            </c:strRef>
          </c:cat>
          <c:val>
            <c:numRef>
              <c:f>Calc!$J$701:$T$701</c:f>
              <c:numCache/>
            </c:numRef>
          </c:val>
        </c:ser>
        <c:ser>
          <c:idx val="1"/>
          <c:order val="1"/>
          <c:tx>
            <c:strRef>
              <c:f>Calc!$I$702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cat>
            <c:strRef>
              <c:f>Calc!$J$700:$T$700</c:f>
            </c:strRef>
          </c:cat>
          <c:val>
            <c:numRef>
              <c:f>Calc!$J$702:$T$702</c:f>
              <c:numCache/>
            </c:numRef>
          </c:val>
        </c:ser>
        <c:ser>
          <c:idx val="2"/>
          <c:order val="2"/>
          <c:tx>
            <c:strRef>
              <c:f>Calc!$I$703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Calc!$J$700:$T$700</c:f>
            </c:strRef>
          </c:cat>
          <c:val>
            <c:numRef>
              <c:f>Calc!$J$703:$T$703</c:f>
              <c:numCache/>
            </c:numRef>
          </c:val>
        </c:ser>
        <c:overlap val="100"/>
        <c:axId val="1712925518"/>
        <c:axId val="219009329"/>
      </c:barChart>
      <c:catAx>
        <c:axId val="17129255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219009329"/>
      </c:catAx>
      <c:valAx>
        <c:axId val="2190093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712925518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Fully Diluted 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Calc!$I$705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Calc!$J$704:$T$704</c:f>
            </c:strRef>
          </c:cat>
          <c:val>
            <c:numRef>
              <c:f>Calc!$J$705:$T$705</c:f>
              <c:numCache/>
            </c:numRef>
          </c:val>
        </c:ser>
        <c:ser>
          <c:idx val="1"/>
          <c:order val="1"/>
          <c:tx>
            <c:strRef>
              <c:f>Calc!$I$706</c:f>
            </c:strRef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cat>
            <c:strRef>
              <c:f>Calc!$J$704:$T$704</c:f>
            </c:strRef>
          </c:cat>
          <c:val>
            <c:numRef>
              <c:f>Calc!$J$706:$T$706</c:f>
              <c:numCache/>
            </c:numRef>
          </c:val>
        </c:ser>
        <c:ser>
          <c:idx val="2"/>
          <c:order val="2"/>
          <c:tx>
            <c:strRef>
              <c:f>Calc!$I$707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Calc!$J$704:$T$704</c:f>
            </c:strRef>
          </c:cat>
          <c:val>
            <c:numRef>
              <c:f>Calc!$J$707:$T$707</c:f>
              <c:numCache/>
            </c:numRef>
          </c:val>
        </c:ser>
        <c:ser>
          <c:idx val="3"/>
          <c:order val="3"/>
          <c:tx>
            <c:strRef>
              <c:f>Calc!$I$708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cat>
            <c:strRef>
              <c:f>Calc!$J$704:$T$704</c:f>
            </c:strRef>
          </c:cat>
          <c:val>
            <c:numRef>
              <c:f>Calc!$J$708:$T$708</c:f>
              <c:numCache/>
            </c:numRef>
          </c:val>
        </c:ser>
        <c:ser>
          <c:idx val="4"/>
          <c:order val="4"/>
          <c:tx>
            <c:strRef>
              <c:f>Calc!$I$709</c:f>
            </c:strRef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Calc!$J$704:$T$704</c:f>
            </c:strRef>
          </c:cat>
          <c:val>
            <c:numRef>
              <c:f>Calc!$J$709:$T$709</c:f>
              <c:numCache/>
            </c:numRef>
          </c:val>
        </c:ser>
        <c:overlap val="100"/>
        <c:axId val="54489281"/>
        <c:axId val="1241861839"/>
      </c:barChart>
      <c:catAx>
        <c:axId val="544892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241861839"/>
      </c:catAx>
      <c:valAx>
        <c:axId val="124186183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54489281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Profit Distributions Only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Calc!$I$723:$J$723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6"/>
          </c:dPt>
          <c:dPt>
            <c:idx val="7"/>
          </c:dPt>
          <c:dPt>
            <c:idx val="8"/>
          </c:dPt>
          <c:cat>
            <c:strRef>
              <c:f>Calc!$K$722:$T$722</c:f>
            </c:strRef>
          </c:cat>
          <c:val>
            <c:numRef>
              <c:f>Calc!$K$723:$T$723</c:f>
              <c:numCache/>
            </c:numRef>
          </c:val>
        </c:ser>
        <c:ser>
          <c:idx val="1"/>
          <c:order val="1"/>
          <c:tx>
            <c:strRef>
              <c:f>Calc!$I$724:$J$724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8"/>
          </c:dPt>
          <c:cat>
            <c:strRef>
              <c:f>Calc!$K$722:$T$722</c:f>
            </c:strRef>
          </c:cat>
          <c:val>
            <c:numRef>
              <c:f>Calc!$K$724:$T$724</c:f>
              <c:numCache/>
            </c:numRef>
          </c:val>
        </c:ser>
        <c:overlap val="100"/>
        <c:axId val="671255897"/>
        <c:axId val="553092598"/>
      </c:barChart>
      <c:catAx>
        <c:axId val="6712558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53092598"/>
      </c:catAx>
      <c:valAx>
        <c:axId val="55309259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,,&quot; M&quot;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71255897"/>
      </c:valAx>
    </c:plotArea>
    <c:legend>
      <c:legendPos val="tr"/>
      <c:overlay val="1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Distribution at Exit</a:t>
            </a:r>
          </a:p>
        </c:rich>
      </c:tx>
      <c:overlay val="0"/>
    </c:title>
    <c:plotArea>
      <c:layout>
        <c:manualLayout>
          <c:xMode val="edge"/>
          <c:yMode val="edge"/>
          <c:x val="0.027288732394366196"/>
          <c:y val="0.20809523809523808"/>
          <c:w val="0.9383802816901409"/>
          <c:h val="0.741904761904762"/>
        </c:manualLayout>
      </c:layout>
      <c:doughnutChart>
        <c:varyColors val="1"/>
        <c:ser>
          <c:idx val="0"/>
          <c:order val="0"/>
          <c:dPt>
            <c:idx val="0"/>
            <c:explosion val="0"/>
            <c:spPr>
              <a:solidFill>
                <a:srgbClr val="808080"/>
              </a:solidFill>
            </c:spPr>
          </c:dPt>
          <c:dPt>
            <c:idx val="1"/>
            <c:spPr>
              <a:solidFill>
                <a:srgbClr val="B6D7A8"/>
              </a:solidFill>
            </c:spPr>
          </c:dPt>
          <c:dPt>
            <c:idx val="2"/>
            <c:spPr>
              <a:solidFill>
                <a:srgbClr val="6AA84F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Calc!$I$728:$I$730</c:f>
            </c:strRef>
          </c:cat>
          <c:val>
            <c:numRef>
              <c:f>Calc!$V$728:$V$730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t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Profit Distributions Only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Calc!$I$280:$J$280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6"/>
          </c:dPt>
          <c:dPt>
            <c:idx val="7"/>
          </c:dPt>
          <c:dPt>
            <c:idx val="8"/>
          </c:dPt>
          <c:cat>
            <c:strRef>
              <c:f>Calc!$K$279:$T$279</c:f>
            </c:strRef>
          </c:cat>
          <c:val>
            <c:numRef>
              <c:f>Calc!$K$280:$T$280</c:f>
              <c:numCache/>
            </c:numRef>
          </c:val>
        </c:ser>
        <c:ser>
          <c:idx val="1"/>
          <c:order val="1"/>
          <c:tx>
            <c:strRef>
              <c:f>Calc!$I$281:$J$281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8"/>
          </c:dPt>
          <c:cat>
            <c:strRef>
              <c:f>Calc!$K$279:$T$279</c:f>
            </c:strRef>
          </c:cat>
          <c:val>
            <c:numRef>
              <c:f>Calc!$K$281:$T$281</c:f>
              <c:numCache/>
            </c:numRef>
          </c:val>
        </c:ser>
        <c:overlap val="100"/>
        <c:axId val="1194690454"/>
        <c:axId val="1333114041"/>
      </c:barChart>
      <c:catAx>
        <c:axId val="11946904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33114041"/>
      </c:catAx>
      <c:valAx>
        <c:axId val="133311404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,,&quot; M&quot;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94690454"/>
      </c:valAx>
    </c:plotArea>
    <c:legend>
      <c:legendPos val="tr"/>
      <c:overlay val="1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Distribution at Exit</a:t>
            </a:r>
          </a:p>
        </c:rich>
      </c:tx>
      <c:overlay val="0"/>
    </c:title>
    <c:plotArea>
      <c:layout>
        <c:manualLayout>
          <c:xMode val="edge"/>
          <c:yMode val="edge"/>
          <c:x val="0.027288732394366196"/>
          <c:y val="0.20809523809523808"/>
          <c:w val="0.9383802816901409"/>
          <c:h val="0.741904761904762"/>
        </c:manualLayout>
      </c:layout>
      <c:doughnutChart>
        <c:varyColors val="1"/>
        <c:ser>
          <c:idx val="0"/>
          <c:order val="0"/>
          <c:dPt>
            <c:idx val="0"/>
            <c:explosion val="0"/>
            <c:spPr>
              <a:solidFill>
                <a:srgbClr val="808080"/>
              </a:solidFill>
            </c:spPr>
          </c:dPt>
          <c:dPt>
            <c:idx val="1"/>
            <c:spPr>
              <a:solidFill>
                <a:srgbClr val="B6D7A8"/>
              </a:solidFill>
            </c:spPr>
          </c:dPt>
          <c:dPt>
            <c:idx val="2"/>
            <c:spPr>
              <a:solidFill>
                <a:srgbClr val="6AA84F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Calc!$I$285:$I$287</c:f>
            </c:strRef>
          </c:cat>
          <c:val>
            <c:numRef>
              <c:f>Calc!$V$285:$V$287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t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Calc!$I$337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Calc!$J$336:$T$336</c:f>
            </c:strRef>
          </c:cat>
          <c:val>
            <c:numRef>
              <c:f>Calc!$J$337:$T$337</c:f>
              <c:numCache/>
            </c:numRef>
          </c:val>
        </c:ser>
        <c:ser>
          <c:idx val="1"/>
          <c:order val="1"/>
          <c:tx>
            <c:strRef>
              <c:f>Calc!$I$338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cat>
            <c:strRef>
              <c:f>Calc!$J$336:$T$336</c:f>
            </c:strRef>
          </c:cat>
          <c:val>
            <c:numRef>
              <c:f>Calc!$J$338:$T$338</c:f>
              <c:numCache/>
            </c:numRef>
          </c:val>
        </c:ser>
        <c:ser>
          <c:idx val="2"/>
          <c:order val="2"/>
          <c:tx>
            <c:strRef>
              <c:f>Calc!$I$339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Calc!$J$336:$T$336</c:f>
            </c:strRef>
          </c:cat>
          <c:val>
            <c:numRef>
              <c:f>Calc!$J$339:$T$339</c:f>
              <c:numCache/>
            </c:numRef>
          </c:val>
        </c:ser>
        <c:overlap val="100"/>
        <c:axId val="392015741"/>
        <c:axId val="326667113"/>
      </c:barChart>
      <c:catAx>
        <c:axId val="3920157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326667113"/>
      </c:catAx>
      <c:valAx>
        <c:axId val="3266671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392015741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Fully Diluted 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Calc!$I$341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Calc!$J$340:$T$340</c:f>
            </c:strRef>
          </c:cat>
          <c:val>
            <c:numRef>
              <c:f>Calc!$J$341:$T$341</c:f>
              <c:numCache/>
            </c:numRef>
          </c:val>
        </c:ser>
        <c:ser>
          <c:idx val="1"/>
          <c:order val="1"/>
          <c:tx>
            <c:strRef>
              <c:f>Calc!$I$342</c:f>
            </c:strRef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cat>
            <c:strRef>
              <c:f>Calc!$J$340:$T$340</c:f>
            </c:strRef>
          </c:cat>
          <c:val>
            <c:numRef>
              <c:f>Calc!$J$342:$T$342</c:f>
              <c:numCache/>
            </c:numRef>
          </c:val>
        </c:ser>
        <c:ser>
          <c:idx val="2"/>
          <c:order val="2"/>
          <c:tx>
            <c:strRef>
              <c:f>Calc!$I$343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Calc!$J$340:$T$340</c:f>
            </c:strRef>
          </c:cat>
          <c:val>
            <c:numRef>
              <c:f>Calc!$J$343:$T$343</c:f>
              <c:numCache/>
            </c:numRef>
          </c:val>
        </c:ser>
        <c:ser>
          <c:idx val="3"/>
          <c:order val="3"/>
          <c:tx>
            <c:strRef>
              <c:f>Calc!$I$344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cat>
            <c:strRef>
              <c:f>Calc!$J$340:$T$340</c:f>
            </c:strRef>
          </c:cat>
          <c:val>
            <c:numRef>
              <c:f>Calc!$J$344:$T$344</c:f>
              <c:numCache/>
            </c:numRef>
          </c:val>
        </c:ser>
        <c:ser>
          <c:idx val="4"/>
          <c:order val="4"/>
          <c:tx>
            <c:strRef>
              <c:f>Calc!$I$345</c:f>
            </c:strRef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Calc!$J$340:$T$340</c:f>
            </c:strRef>
          </c:cat>
          <c:val>
            <c:numRef>
              <c:f>Calc!$J$345:$T$345</c:f>
              <c:numCache/>
            </c:numRef>
          </c:val>
        </c:ser>
        <c:overlap val="100"/>
        <c:axId val="1746460357"/>
        <c:axId val="352216066"/>
      </c:barChart>
      <c:catAx>
        <c:axId val="17464603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352216066"/>
      </c:catAx>
      <c:valAx>
        <c:axId val="3522160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746460357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Profit Distributions Only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Calc!$I$359:$J$359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6"/>
          </c:dPt>
          <c:dPt>
            <c:idx val="7"/>
          </c:dPt>
          <c:dPt>
            <c:idx val="8"/>
          </c:dPt>
          <c:cat>
            <c:strRef>
              <c:f>Calc!$K$358:$T$358</c:f>
            </c:strRef>
          </c:cat>
          <c:val>
            <c:numRef>
              <c:f>Calc!$K$359:$T$359</c:f>
              <c:numCache/>
            </c:numRef>
          </c:val>
        </c:ser>
        <c:ser>
          <c:idx val="1"/>
          <c:order val="1"/>
          <c:tx>
            <c:strRef>
              <c:f>Calc!$I$360:$J$360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8"/>
          </c:dPt>
          <c:cat>
            <c:strRef>
              <c:f>Calc!$K$358:$T$358</c:f>
            </c:strRef>
          </c:cat>
          <c:val>
            <c:numRef>
              <c:f>Calc!$K$360:$T$360</c:f>
              <c:numCache/>
            </c:numRef>
          </c:val>
        </c:ser>
        <c:overlap val="100"/>
        <c:axId val="2030159173"/>
        <c:axId val="493854094"/>
      </c:barChart>
      <c:catAx>
        <c:axId val="20301591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493854094"/>
      </c:catAx>
      <c:valAx>
        <c:axId val="493854094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,,&quot; M&quot;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30159173"/>
      </c:valAx>
    </c:plotArea>
    <c:legend>
      <c:legendPos val="tr"/>
      <c:overlay val="1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Distribution at Exit</a:t>
            </a:r>
          </a:p>
        </c:rich>
      </c:tx>
      <c:overlay val="0"/>
    </c:title>
    <c:plotArea>
      <c:layout>
        <c:manualLayout>
          <c:xMode val="edge"/>
          <c:yMode val="edge"/>
          <c:x val="0.027288732394366196"/>
          <c:y val="0.20809523809523808"/>
          <c:w val="0.9383802816901409"/>
          <c:h val="0.741904761904762"/>
        </c:manualLayout>
      </c:layout>
      <c:doughnutChart>
        <c:varyColors val="1"/>
        <c:ser>
          <c:idx val="0"/>
          <c:order val="0"/>
          <c:dPt>
            <c:idx val="0"/>
            <c:explosion val="0"/>
            <c:spPr>
              <a:solidFill>
                <a:srgbClr val="808080"/>
              </a:solidFill>
            </c:spPr>
          </c:dPt>
          <c:dPt>
            <c:idx val="1"/>
            <c:spPr>
              <a:solidFill>
                <a:srgbClr val="B6D7A8"/>
              </a:solidFill>
            </c:spPr>
          </c:dPt>
          <c:dPt>
            <c:idx val="2"/>
            <c:spPr>
              <a:solidFill>
                <a:srgbClr val="6AA84F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Calc!$I$364:$I$366</c:f>
            </c:strRef>
          </c:cat>
          <c:val>
            <c:numRef>
              <c:f>Calc!$V$364:$V$366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t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Roboto"/>
              </a:defRPr>
            </a:pPr>
            <a:r>
              <a:rPr b="0">
                <a:solidFill>
                  <a:srgbClr val="757575"/>
                </a:solidFill>
                <a:latin typeface="Roboto"/>
              </a:rPr>
              <a:t>Cap Table</a:t>
            </a:r>
          </a:p>
        </c:rich>
      </c:tx>
      <c:overlay val="0"/>
    </c:title>
    <c:plotArea>
      <c:layout/>
      <c:barChart>
        <c:barDir val="col"/>
        <c:grouping val="percentStacked"/>
        <c:ser>
          <c:idx val="0"/>
          <c:order val="0"/>
          <c:tx>
            <c:strRef>
              <c:f>Calc!$I$430</c:f>
            </c:strRef>
          </c:tx>
          <c:spPr>
            <a:solidFill>
              <a:srgbClr val="80808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cat>
            <c:strRef>
              <c:f>Calc!$J$429:$T$429</c:f>
            </c:strRef>
          </c:cat>
          <c:val>
            <c:numRef>
              <c:f>Calc!$J$430:$T$430</c:f>
              <c:numCache/>
            </c:numRef>
          </c:val>
        </c:ser>
        <c:ser>
          <c:idx val="1"/>
          <c:order val="1"/>
          <c:tx>
            <c:strRef>
              <c:f>Calc!$I$431</c:f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cat>
            <c:strRef>
              <c:f>Calc!$J$429:$T$429</c:f>
            </c:strRef>
          </c:cat>
          <c:val>
            <c:numRef>
              <c:f>Calc!$J$431:$T$431</c:f>
              <c:numCache/>
            </c:numRef>
          </c:val>
        </c:ser>
        <c:ser>
          <c:idx val="2"/>
          <c:order val="2"/>
          <c:tx>
            <c:strRef>
              <c:f>Calc!$I$432</c:f>
            </c:strRef>
          </c:tx>
          <c:spPr>
            <a:solidFill>
              <a:srgbClr val="6AA84F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Calc!$J$429:$T$429</c:f>
            </c:strRef>
          </c:cat>
          <c:val>
            <c:numRef>
              <c:f>Calc!$J$432:$T$432</c:f>
              <c:numCache/>
            </c:numRef>
          </c:val>
        </c:ser>
        <c:overlap val="100"/>
        <c:axId val="1242950506"/>
        <c:axId val="920657806"/>
      </c:barChart>
      <c:catAx>
        <c:axId val="12429505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920657806"/>
      </c:catAx>
      <c:valAx>
        <c:axId val="9206578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Roboto"/>
              </a:defRPr>
            </a:pPr>
          </a:p>
        </c:txPr>
        <c:crossAx val="1242950506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Relationship Id="rId3" Type="http://schemas.openxmlformats.org/officeDocument/2006/relationships/chart" Target="../charts/chart7.xml"/><Relationship Id="rId4" Type="http://schemas.openxmlformats.org/officeDocument/2006/relationships/chart" Target="../charts/chart8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chart" Target="../charts/chart11.xml"/><Relationship Id="rId4" Type="http://schemas.openxmlformats.org/officeDocument/2006/relationships/chart" Target="../charts/chart12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chart" Target="../charts/chart15.xml"/><Relationship Id="rId4" Type="http://schemas.openxmlformats.org/officeDocument/2006/relationships/chart" Target="../charts/chart16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Relationship Id="rId3" Type="http://schemas.openxmlformats.org/officeDocument/2006/relationships/chart" Target="../charts/chart19.xml"/><Relationship Id="rId4" Type="http://schemas.openxmlformats.org/officeDocument/2006/relationships/chart" Target="../charts/chart20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chart" Target="../charts/chart22.xml"/><Relationship Id="rId3" Type="http://schemas.openxmlformats.org/officeDocument/2006/relationships/chart" Target="../charts/chart23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628650</xdr:colOff>
      <xdr:row>8</xdr:row>
      <xdr:rowOff>57150</xdr:rowOff>
    </xdr:from>
    <xdr:ext cx="457200" cy="457200"/>
    <xdr:pic>
      <xdr:nvPicPr>
        <xdr:cNvPr descr="Attribution"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8</xdr:row>
      <xdr:rowOff>57150</xdr:rowOff>
    </xdr:from>
    <xdr:ext cx="457200" cy="4572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152400</xdr:colOff>
      <xdr:row>0</xdr:row>
      <xdr:rowOff>152400</xdr:rowOff>
    </xdr:from>
    <xdr:ext cx="1543050" cy="495300"/>
    <xdr:pic>
      <xdr:nvPicPr>
        <xdr:cNvPr id="0" name="image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19</xdr:row>
      <xdr:rowOff>76200</xdr:rowOff>
    </xdr:from>
    <xdr:ext cx="2428875" cy="581025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31</xdr:row>
      <xdr:rowOff>152400</xdr:rowOff>
    </xdr:from>
    <xdr:ext cx="4743450" cy="14382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180975</xdr:colOff>
      <xdr:row>39</xdr:row>
      <xdr:rowOff>66675</xdr:rowOff>
    </xdr:from>
    <xdr:ext cx="4714875" cy="1543050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161925</xdr:colOff>
      <xdr:row>62</xdr:row>
      <xdr:rowOff>209550</xdr:rowOff>
    </xdr:from>
    <xdr:ext cx="3095625" cy="2133600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285750</xdr:colOff>
      <xdr:row>48</xdr:row>
      <xdr:rowOff>28575</xdr:rowOff>
    </xdr:from>
    <xdr:ext cx="2971800" cy="2857500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31</xdr:row>
      <xdr:rowOff>152400</xdr:rowOff>
    </xdr:from>
    <xdr:ext cx="4743450" cy="1438275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180975</xdr:colOff>
      <xdr:row>39</xdr:row>
      <xdr:rowOff>66675</xdr:rowOff>
    </xdr:from>
    <xdr:ext cx="4714875" cy="1543050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161925</xdr:colOff>
      <xdr:row>62</xdr:row>
      <xdr:rowOff>209550</xdr:rowOff>
    </xdr:from>
    <xdr:ext cx="3095625" cy="2133600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285750</xdr:colOff>
      <xdr:row>48</xdr:row>
      <xdr:rowOff>28575</xdr:rowOff>
    </xdr:from>
    <xdr:ext cx="2971800" cy="2857500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31</xdr:row>
      <xdr:rowOff>152400</xdr:rowOff>
    </xdr:from>
    <xdr:ext cx="4743450" cy="1438275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180975</xdr:colOff>
      <xdr:row>39</xdr:row>
      <xdr:rowOff>66675</xdr:rowOff>
    </xdr:from>
    <xdr:ext cx="4714875" cy="1543050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161925</xdr:colOff>
      <xdr:row>62</xdr:row>
      <xdr:rowOff>209550</xdr:rowOff>
    </xdr:from>
    <xdr:ext cx="3095625" cy="2133600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285750</xdr:colOff>
      <xdr:row>48</xdr:row>
      <xdr:rowOff>28575</xdr:rowOff>
    </xdr:from>
    <xdr:ext cx="2971800" cy="285750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31</xdr:row>
      <xdr:rowOff>152400</xdr:rowOff>
    </xdr:from>
    <xdr:ext cx="4743450" cy="1438275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161925</xdr:colOff>
      <xdr:row>62</xdr:row>
      <xdr:rowOff>209550</xdr:rowOff>
    </xdr:from>
    <xdr:ext cx="3095625" cy="2133600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285750</xdr:colOff>
      <xdr:row>48</xdr:row>
      <xdr:rowOff>28575</xdr:rowOff>
    </xdr:from>
    <xdr:ext cx="2971800" cy="2857500"/>
    <xdr:graphicFrame>
      <xdr:nvGraphicFramePr>
        <xdr:cNvPr id="15" name="Chart 1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180975</xdr:colOff>
      <xdr:row>39</xdr:row>
      <xdr:rowOff>85725</xdr:rowOff>
    </xdr:from>
    <xdr:ext cx="4714875" cy="1543050"/>
    <xdr:graphicFrame>
      <xdr:nvGraphicFramePr>
        <xdr:cNvPr id="16" name="Chart 1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31</xdr:row>
      <xdr:rowOff>152400</xdr:rowOff>
    </xdr:from>
    <xdr:ext cx="4743450" cy="1438275"/>
    <xdr:graphicFrame>
      <xdr:nvGraphicFramePr>
        <xdr:cNvPr id="17" name="Chart 1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180975</xdr:colOff>
      <xdr:row>39</xdr:row>
      <xdr:rowOff>66675</xdr:rowOff>
    </xdr:from>
    <xdr:ext cx="4714875" cy="1543050"/>
    <xdr:graphicFrame>
      <xdr:nvGraphicFramePr>
        <xdr:cNvPr id="18" name="Chart 1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161925</xdr:colOff>
      <xdr:row>62</xdr:row>
      <xdr:rowOff>209550</xdr:rowOff>
    </xdr:from>
    <xdr:ext cx="3095625" cy="2133600"/>
    <xdr:graphicFrame>
      <xdr:nvGraphicFramePr>
        <xdr:cNvPr id="19" name="Chart 1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285750</xdr:colOff>
      <xdr:row>48</xdr:row>
      <xdr:rowOff>28575</xdr:rowOff>
    </xdr:from>
    <xdr:ext cx="2971800" cy="2857500"/>
    <xdr:graphicFrame>
      <xdr:nvGraphicFramePr>
        <xdr:cNvPr id="20" name="Chart 2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31</xdr:row>
      <xdr:rowOff>152400</xdr:rowOff>
    </xdr:from>
    <xdr:ext cx="4743450" cy="1438275"/>
    <xdr:graphicFrame>
      <xdr:nvGraphicFramePr>
        <xdr:cNvPr id="21" name="Chart 2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180975</xdr:colOff>
      <xdr:row>39</xdr:row>
      <xdr:rowOff>66675</xdr:rowOff>
    </xdr:from>
    <xdr:ext cx="4714875" cy="1543050"/>
    <xdr:graphicFrame>
      <xdr:nvGraphicFramePr>
        <xdr:cNvPr id="22" name="Chart 2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161925</xdr:colOff>
      <xdr:row>62</xdr:row>
      <xdr:rowOff>209550</xdr:rowOff>
    </xdr:from>
    <xdr:ext cx="3095625" cy="2133600"/>
    <xdr:graphicFrame>
      <xdr:nvGraphicFramePr>
        <xdr:cNvPr id="23" name="Chart 2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285750</xdr:colOff>
      <xdr:row>48</xdr:row>
      <xdr:rowOff>28575</xdr:rowOff>
    </xdr:from>
    <xdr:ext cx="2971800" cy="2857500"/>
    <xdr:graphicFrame>
      <xdr:nvGraphicFramePr>
        <xdr:cNvPr id="24" name="Chart 2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creativecommons.org/licenses/by/4.0/legalcode" TargetMode="External"/><Relationship Id="rId2" Type="http://schemas.openxmlformats.org/officeDocument/2006/relationships/hyperlink" Target="https://docs.google.com/spreadsheets/d/16JUod7Z7otivSw2CWK0EKmscMFrSvYm3XIUTzBCt-nc/edit?usp=sharing" TargetMode="External"/><Relationship Id="rId3" Type="http://schemas.openxmlformats.org/officeDocument/2006/relationships/hyperlink" Target="https://www.capacity.is/" TargetMode="External"/><Relationship Id="rId4" Type="http://schemas.openxmlformats.org/officeDocument/2006/relationships/hyperlink" Target="https://www.linkedin.com/in/jdbragdon/" TargetMode="External"/><Relationship Id="rId5" Type="http://schemas.openxmlformats.org/officeDocument/2006/relationships/hyperlink" Target="https://innovative.finance/contact-us/" TargetMode="External"/><Relationship Id="rId6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showGridLines="0" workbookViewId="0"/>
  </sheetViews>
  <sheetFormatPr customHeight="1" defaultColWidth="12.63" defaultRowHeight="15.75"/>
  <cols>
    <col customWidth="1" min="1" max="1" width="12.63"/>
    <col customWidth="1" min="2" max="2" width="5.0"/>
    <col customWidth="1" min="3" max="10" width="11.13"/>
    <col customWidth="1" min="11" max="11" width="5.0"/>
    <col customWidth="1" min="12" max="12" width="12.6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"/>
    </row>
    <row r="2">
      <c r="A2" s="1"/>
      <c r="B2" s="2"/>
      <c r="C2" s="3" t="s">
        <v>0</v>
      </c>
      <c r="D2" s="4"/>
      <c r="E2" s="2"/>
      <c r="F2" s="2"/>
      <c r="G2" s="2"/>
      <c r="H2" s="5"/>
      <c r="I2" s="5"/>
      <c r="J2" s="5"/>
      <c r="K2" s="2"/>
      <c r="L2" s="1"/>
    </row>
    <row r="3">
      <c r="A3" s="1"/>
      <c r="B3" s="2"/>
      <c r="C3" s="6" t="s">
        <v>1</v>
      </c>
      <c r="D3" s="4"/>
      <c r="E3" s="2"/>
      <c r="F3" s="2"/>
      <c r="G3" s="2"/>
      <c r="H3" s="5"/>
      <c r="I3" s="5"/>
      <c r="J3" s="5"/>
      <c r="K3" s="2"/>
      <c r="L3" s="1"/>
    </row>
    <row r="4">
      <c r="A4" s="1"/>
      <c r="B4" s="2"/>
      <c r="C4" s="7"/>
      <c r="D4" s="2"/>
      <c r="E4" s="2"/>
      <c r="F4" s="2"/>
      <c r="G4" s="2"/>
      <c r="H4" s="5"/>
      <c r="I4" s="5"/>
      <c r="J4" s="5"/>
      <c r="K4" s="2"/>
      <c r="L4" s="1"/>
    </row>
    <row r="5">
      <c r="A5" s="1"/>
      <c r="B5" s="2"/>
      <c r="C5" s="7" t="s">
        <v>2</v>
      </c>
      <c r="D5" s="2"/>
      <c r="E5" s="2"/>
      <c r="F5" s="2"/>
      <c r="G5" s="2"/>
      <c r="H5" s="5"/>
      <c r="I5" s="5"/>
      <c r="J5" s="5"/>
      <c r="K5" s="2"/>
      <c r="L5" s="1"/>
    </row>
    <row r="6">
      <c r="A6" s="1"/>
      <c r="B6" s="2"/>
      <c r="C6" s="8" t="s">
        <v>3</v>
      </c>
      <c r="D6" s="2"/>
      <c r="E6" s="2"/>
      <c r="F6" s="2"/>
      <c r="G6" s="2"/>
      <c r="H6" s="5"/>
      <c r="I6" s="5"/>
      <c r="J6" s="5"/>
      <c r="K6" s="2"/>
      <c r="L6" s="1"/>
    </row>
    <row r="7">
      <c r="A7" s="1"/>
      <c r="B7" s="2"/>
      <c r="C7" s="8" t="s">
        <v>4</v>
      </c>
      <c r="D7" s="2"/>
      <c r="E7" s="2"/>
      <c r="F7" s="2"/>
      <c r="G7" s="2"/>
      <c r="H7" s="5"/>
      <c r="I7" s="5"/>
      <c r="J7" s="5"/>
      <c r="K7" s="2"/>
      <c r="L7" s="1"/>
    </row>
    <row r="8" ht="16.5" customHeight="1">
      <c r="A8" s="1"/>
      <c r="B8" s="2"/>
      <c r="C8" s="9" t="s">
        <v>5</v>
      </c>
      <c r="G8" s="10"/>
      <c r="H8" s="5"/>
      <c r="I8" s="5"/>
      <c r="J8" s="5"/>
      <c r="K8" s="10"/>
      <c r="L8" s="11"/>
    </row>
    <row r="9" ht="16.5" customHeight="1">
      <c r="A9" s="1"/>
      <c r="B9" s="2"/>
      <c r="C9" s="9"/>
      <c r="D9" s="9"/>
      <c r="E9" s="10"/>
      <c r="F9" s="10"/>
      <c r="G9" s="10"/>
      <c r="H9" s="5"/>
      <c r="I9" s="5"/>
      <c r="J9" s="5"/>
      <c r="K9" s="10"/>
      <c r="L9" s="11"/>
    </row>
    <row r="10" ht="16.5" customHeight="1">
      <c r="A10" s="1"/>
      <c r="B10" s="2"/>
      <c r="C10" s="9"/>
      <c r="D10" s="9"/>
      <c r="E10" s="10"/>
      <c r="F10" s="10"/>
      <c r="G10" s="10"/>
      <c r="H10" s="5"/>
      <c r="I10" s="5"/>
      <c r="J10" s="5"/>
      <c r="K10" s="10"/>
      <c r="L10" s="11"/>
    </row>
    <row r="11" ht="16.5" customHeight="1">
      <c r="A11" s="1"/>
      <c r="B11" s="2"/>
      <c r="E11" s="10"/>
      <c r="F11" s="10"/>
      <c r="G11" s="10"/>
      <c r="H11" s="5"/>
      <c r="I11" s="5"/>
      <c r="J11" s="5"/>
      <c r="K11" s="10"/>
      <c r="L11" s="11"/>
    </row>
    <row r="12" ht="16.5" customHeight="1">
      <c r="A12" s="1"/>
      <c r="B12" s="2"/>
      <c r="C12" s="4"/>
      <c r="D12" s="4"/>
      <c r="E12" s="10"/>
      <c r="F12" s="10"/>
      <c r="G12" s="10"/>
      <c r="H12" s="4"/>
      <c r="I12" s="4"/>
      <c r="J12" s="4"/>
      <c r="K12" s="10"/>
      <c r="L12" s="11"/>
    </row>
    <row r="13" ht="16.5" customHeight="1">
      <c r="A13" s="1"/>
      <c r="B13" s="2"/>
      <c r="C13" s="7" t="s">
        <v>6</v>
      </c>
      <c r="D13" s="2"/>
      <c r="E13" s="2"/>
      <c r="F13" s="10"/>
      <c r="G13" s="12" t="s">
        <v>7</v>
      </c>
      <c r="H13" s="2"/>
      <c r="I13" s="2"/>
      <c r="J13" s="10"/>
      <c r="K13" s="10"/>
      <c r="L13" s="11"/>
    </row>
    <row r="14" ht="16.5" customHeight="1">
      <c r="A14" s="1"/>
      <c r="B14" s="2"/>
      <c r="C14" s="13" t="s">
        <v>8</v>
      </c>
      <c r="D14" s="2"/>
      <c r="E14" s="2"/>
      <c r="F14" s="10"/>
      <c r="G14" s="14" t="s">
        <v>9</v>
      </c>
      <c r="J14" s="10"/>
      <c r="K14" s="10"/>
      <c r="L14" s="11"/>
    </row>
    <row r="15" ht="16.5" customHeight="1">
      <c r="A15" s="1"/>
      <c r="B15" s="2"/>
      <c r="C15" s="8" t="s">
        <v>10</v>
      </c>
      <c r="D15" s="4"/>
      <c r="E15" s="2"/>
      <c r="F15" s="10"/>
      <c r="G15" s="10"/>
      <c r="H15" s="2"/>
      <c r="I15" s="2"/>
      <c r="J15" s="10"/>
      <c r="K15" s="10"/>
      <c r="L15" s="11"/>
    </row>
    <row r="16" ht="16.5" customHeight="1">
      <c r="A16" s="1"/>
      <c r="B16" s="2"/>
      <c r="C16" s="8" t="s">
        <v>11</v>
      </c>
      <c r="D16" s="2"/>
      <c r="E16" s="2"/>
      <c r="F16" s="10"/>
      <c r="G16" s="10"/>
      <c r="H16" s="2"/>
      <c r="I16" s="2"/>
      <c r="J16" s="10"/>
      <c r="K16" s="10"/>
      <c r="L16" s="11"/>
    </row>
    <row r="17" ht="16.5" customHeight="1">
      <c r="A17" s="1"/>
      <c r="B17" s="2"/>
      <c r="C17" s="15" t="s">
        <v>12</v>
      </c>
      <c r="F17" s="10"/>
      <c r="G17" s="10"/>
      <c r="H17" s="2"/>
      <c r="I17" s="2"/>
      <c r="J17" s="10"/>
      <c r="K17" s="10"/>
      <c r="L17" s="11"/>
    </row>
    <row r="18" ht="16.5" customHeight="1">
      <c r="A18" s="1"/>
      <c r="B18" s="2"/>
      <c r="C18" s="16" t="s">
        <v>13</v>
      </c>
      <c r="D18" s="10"/>
      <c r="E18" s="15"/>
      <c r="F18" s="10"/>
      <c r="G18" s="10"/>
      <c r="H18" s="2"/>
      <c r="I18" s="17"/>
      <c r="J18" s="10"/>
      <c r="K18" s="10"/>
      <c r="L18" s="11"/>
    </row>
    <row r="19" ht="16.5" customHeight="1">
      <c r="A19" s="1"/>
      <c r="B19" s="2"/>
      <c r="C19" s="16" t="s">
        <v>14</v>
      </c>
      <c r="D19" s="15"/>
      <c r="E19" s="15"/>
      <c r="F19" s="10"/>
      <c r="G19" s="10"/>
      <c r="H19" s="2"/>
      <c r="I19" s="18"/>
      <c r="J19" s="10"/>
      <c r="K19" s="10"/>
      <c r="L19" s="11"/>
    </row>
    <row r="20" ht="16.5" customHeight="1">
      <c r="A20" s="1"/>
      <c r="B20" s="2"/>
      <c r="C20" s="4"/>
      <c r="D20" s="15"/>
      <c r="E20" s="19"/>
      <c r="F20" s="10"/>
      <c r="G20" s="10"/>
      <c r="H20" s="2"/>
      <c r="I20" s="2"/>
      <c r="J20" s="10"/>
      <c r="K20" s="10"/>
      <c r="L20" s="11"/>
    </row>
    <row r="21" ht="16.5" customHeight="1">
      <c r="A21" s="1"/>
      <c r="B21" s="2"/>
      <c r="C21" s="4"/>
      <c r="D21" s="4"/>
      <c r="E21" s="2"/>
      <c r="F21" s="10"/>
      <c r="G21" s="10"/>
      <c r="H21" s="2"/>
      <c r="I21" s="2"/>
      <c r="J21" s="10"/>
      <c r="K21" s="10"/>
      <c r="L21" s="11"/>
    </row>
    <row r="22" ht="16.5" customHeight="1">
      <c r="A22" s="1"/>
      <c r="B22" s="2"/>
      <c r="C22" s="4"/>
      <c r="D22" s="4"/>
      <c r="E22" s="4"/>
      <c r="F22" s="10"/>
      <c r="G22" s="10"/>
      <c r="H22" s="2"/>
      <c r="I22" s="2"/>
      <c r="J22" s="10"/>
      <c r="K22" s="10"/>
      <c r="L22" s="11"/>
    </row>
    <row r="23" ht="16.5" customHeight="1">
      <c r="A23" s="1"/>
      <c r="B23" s="2"/>
      <c r="C23" s="4"/>
      <c r="D23" s="4"/>
      <c r="E23" s="4"/>
      <c r="F23" s="10"/>
      <c r="G23" s="10"/>
      <c r="H23" s="10"/>
      <c r="I23" s="10"/>
      <c r="J23" s="10"/>
      <c r="K23" s="10"/>
      <c r="L23" s="11"/>
    </row>
    <row r="24">
      <c r="A24" s="1"/>
      <c r="B24" s="2"/>
      <c r="C24" s="7" t="s">
        <v>15</v>
      </c>
      <c r="D24" s="2"/>
      <c r="E24" s="2"/>
      <c r="F24" s="2"/>
      <c r="G24" s="4"/>
      <c r="H24" s="7" t="s">
        <v>16</v>
      </c>
      <c r="I24" s="2"/>
      <c r="J24" s="4"/>
      <c r="K24" s="2"/>
      <c r="L24" s="1"/>
    </row>
    <row r="25">
      <c r="A25" s="1"/>
      <c r="B25" s="2"/>
      <c r="C25" s="8" t="s">
        <v>17</v>
      </c>
      <c r="D25" s="2"/>
      <c r="E25" s="2"/>
      <c r="F25" s="2"/>
      <c r="G25" s="2"/>
      <c r="H25" s="20" t="s">
        <v>18</v>
      </c>
      <c r="I25" s="2"/>
      <c r="J25" s="4"/>
      <c r="K25" s="2"/>
      <c r="L25" s="1"/>
    </row>
    <row r="26">
      <c r="A26" s="1"/>
      <c r="B26" s="2"/>
      <c r="C26" s="8" t="s">
        <v>19</v>
      </c>
      <c r="D26" s="2"/>
      <c r="E26" s="2"/>
      <c r="F26" s="2"/>
      <c r="G26" s="2"/>
      <c r="H26" s="8" t="s">
        <v>20</v>
      </c>
      <c r="I26" s="2"/>
      <c r="J26" s="4"/>
      <c r="K26" s="2"/>
      <c r="L26" s="1"/>
    </row>
    <row r="27">
      <c r="A27" s="1"/>
      <c r="B27" s="2"/>
      <c r="C27" s="8" t="s">
        <v>21</v>
      </c>
      <c r="D27" s="2"/>
      <c r="E27" s="2"/>
      <c r="F27" s="2"/>
      <c r="G27" s="2"/>
      <c r="H27" s="4"/>
      <c r="I27" s="2"/>
      <c r="J27" s="4"/>
      <c r="K27" s="2"/>
      <c r="L27" s="1"/>
    </row>
    <row r="28">
      <c r="A28" s="1"/>
      <c r="B28" s="2"/>
      <c r="C28" s="8" t="s">
        <v>22</v>
      </c>
      <c r="D28" s="2"/>
      <c r="E28" s="2"/>
      <c r="F28" s="2"/>
      <c r="G28" s="2"/>
      <c r="H28" s="20" t="s">
        <v>23</v>
      </c>
      <c r="I28" s="2"/>
      <c r="J28" s="4"/>
      <c r="K28" s="2"/>
      <c r="L28" s="1"/>
    </row>
    <row r="29">
      <c r="A29" s="1"/>
      <c r="B29" s="2"/>
      <c r="C29" s="8" t="s">
        <v>24</v>
      </c>
      <c r="D29" s="2"/>
      <c r="E29" s="2"/>
      <c r="F29" s="2"/>
      <c r="G29" s="2"/>
      <c r="H29" s="20" t="s">
        <v>25</v>
      </c>
      <c r="I29" s="2"/>
      <c r="J29" s="4"/>
      <c r="K29" s="2"/>
      <c r="L29" s="1"/>
    </row>
    <row r="30">
      <c r="A30" s="21"/>
      <c r="B30" s="2"/>
      <c r="C30" s="22"/>
      <c r="D30" s="23"/>
      <c r="E30" s="23"/>
      <c r="F30" s="24"/>
      <c r="G30" s="25"/>
      <c r="H30" s="4"/>
      <c r="I30" s="17"/>
      <c r="J30" s="4"/>
      <c r="K30" s="17"/>
      <c r="L30" s="1"/>
    </row>
    <row r="31">
      <c r="A31" s="26"/>
      <c r="B31" s="17"/>
      <c r="C31" s="2"/>
      <c r="D31" s="2"/>
      <c r="E31" s="2"/>
      <c r="F31" s="2"/>
      <c r="G31" s="18"/>
      <c r="H31" s="27" t="s">
        <v>26</v>
      </c>
      <c r="I31" s="18"/>
      <c r="J31" s="4"/>
      <c r="K31" s="18"/>
      <c r="L31" s="1"/>
    </row>
    <row r="32">
      <c r="A32" s="1"/>
      <c r="B32" s="2"/>
      <c r="C32" s="2"/>
      <c r="D32" s="2"/>
      <c r="E32" s="2"/>
      <c r="F32" s="2"/>
      <c r="G32" s="2"/>
      <c r="H32" s="2"/>
      <c r="I32" s="4"/>
      <c r="J32" s="2"/>
      <c r="K32" s="2"/>
      <c r="L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</sheetData>
  <mergeCells count="3">
    <mergeCell ref="C8:F8"/>
    <mergeCell ref="C17:E17"/>
    <mergeCell ref="G14:I14"/>
  </mergeCells>
  <hyperlinks>
    <hyperlink r:id="rId1" ref="C8"/>
    <hyperlink r:id="rId2" ref="G14"/>
    <hyperlink r:id="rId3" ref="C18"/>
    <hyperlink r:id="rId4" ref="C19"/>
    <hyperlink r:id="rId5" ref="H31"/>
  </hyperlinks>
  <printOptions/>
  <pageMargins bottom="0.75" footer="0.0" header="0.0" left="0.7" right="0.7" top="0.75"/>
  <pageSetup orientation="portrait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285F4"/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25"/>
    <col customWidth="1" min="2" max="2" width="23.38"/>
    <col customWidth="1" min="3" max="3" width="12.25"/>
    <col customWidth="1" min="4" max="4" width="2.25"/>
    <col customWidth="1" min="6" max="6" width="7.13"/>
    <col customWidth="1" min="7" max="7" width="21.88"/>
    <col collapsed="1" customWidth="1" min="8" max="8" width="2.38"/>
    <col customWidth="1" hidden="1" min="9" max="20" width="8.63" outlineLevel="1"/>
    <col customWidth="1" min="21" max="21" width="7.63"/>
    <col customWidth="1" min="22" max="32" width="11.63"/>
  </cols>
  <sheetData>
    <row r="1" ht="15.75" customHeight="1">
      <c r="A1" s="183" t="s">
        <v>180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ht="15.75" customHeight="1">
      <c r="A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ht="15.75" customHeight="1">
      <c r="A3" s="78"/>
      <c r="B3" s="78"/>
      <c r="C3" s="78"/>
      <c r="D3" s="78"/>
      <c r="E3" s="78"/>
      <c r="F3" s="81"/>
      <c r="G3" s="82" t="s">
        <v>98</v>
      </c>
      <c r="H3" s="83"/>
      <c r="I3" s="83" t="s">
        <v>99</v>
      </c>
      <c r="J3" s="83" t="s">
        <v>100</v>
      </c>
      <c r="K3" s="83" t="s">
        <v>101</v>
      </c>
      <c r="L3" s="83" t="s">
        <v>102</v>
      </c>
      <c r="M3" s="83" t="s">
        <v>103</v>
      </c>
      <c r="N3" s="83" t="s">
        <v>104</v>
      </c>
      <c r="O3" s="83" t="s">
        <v>105</v>
      </c>
      <c r="P3" s="83" t="s">
        <v>106</v>
      </c>
      <c r="Q3" s="83" t="s">
        <v>107</v>
      </c>
      <c r="R3" s="83" t="s">
        <v>108</v>
      </c>
      <c r="S3" s="83" t="s">
        <v>109</v>
      </c>
      <c r="T3" s="83" t="s">
        <v>110</v>
      </c>
      <c r="U3" s="84"/>
      <c r="V3" s="83" t="s">
        <v>111</v>
      </c>
      <c r="W3" s="83" t="s">
        <v>112</v>
      </c>
      <c r="X3" s="83" t="s">
        <v>113</v>
      </c>
      <c r="Y3" s="83" t="s">
        <v>114</v>
      </c>
      <c r="Z3" s="83" t="s">
        <v>115</v>
      </c>
      <c r="AA3" s="83" t="s">
        <v>116</v>
      </c>
      <c r="AB3" s="83" t="s">
        <v>117</v>
      </c>
      <c r="AC3" s="83" t="s">
        <v>118</v>
      </c>
      <c r="AD3" s="83" t="s">
        <v>119</v>
      </c>
      <c r="AE3" s="83" t="s">
        <v>120</v>
      </c>
      <c r="AF3" s="83"/>
    </row>
    <row r="4" ht="15.75" customHeight="1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ht="15.75" customHeight="1">
      <c r="A5" s="78"/>
      <c r="B5" s="88"/>
      <c r="C5" s="89"/>
      <c r="D5" s="78"/>
      <c r="E5" s="78"/>
      <c r="F5" s="78"/>
      <c r="G5" s="88" t="s">
        <v>122</v>
      </c>
      <c r="H5" s="90"/>
      <c r="I5" s="90">
        <f>if($G$3=Calc!$B$4,Calc!K97,if($G$3=Calc!$B$5,Calc!K116,if($G$3=Calc!$B$6,Calc!K135,"-")))</f>
        <v>0</v>
      </c>
      <c r="J5" s="90">
        <f>if($G$3=Calc!$B$4,Calc!L97,if($G$3=Calc!$B$5,Calc!L116,if($G$3=Calc!$B$6,Calc!L135,"-")))</f>
        <v>0</v>
      </c>
      <c r="K5" s="90">
        <f>if($G$3=Calc!$B$4,Calc!M97,if($G$3=Calc!$B$5,Calc!M116,if($G$3=Calc!$B$6,Calc!M135,"-")))</f>
        <v>0</v>
      </c>
      <c r="L5" s="90">
        <f>if($G$3=Calc!$B$4,Calc!N97,if($G$3=Calc!$B$5,Calc!N116,if($G$3=Calc!$B$6,Calc!N135,"-")))</f>
        <v>10000</v>
      </c>
      <c r="M5" s="90">
        <f>if($G$3=Calc!$B$4,Calc!O97,if($G$3=Calc!$B$5,Calc!O116,if($G$3=Calc!$B$6,Calc!O135,"-")))</f>
        <v>15000</v>
      </c>
      <c r="N5" s="90">
        <f>if($G$3=Calc!$B$4,Calc!P97,if($G$3=Calc!$B$5,Calc!P116,if($G$3=Calc!$B$6,Calc!P135,"-")))</f>
        <v>20000</v>
      </c>
      <c r="O5" s="90">
        <f>if($G$3=Calc!$B$4,Calc!Q97,if($G$3=Calc!$B$5,Calc!Q116,if($G$3=Calc!$B$6,Calc!Q135,"-")))</f>
        <v>25000</v>
      </c>
      <c r="P5" s="90">
        <f>if($G$3=Calc!$B$4,Calc!R97,if($G$3=Calc!$B$5,Calc!R116,if($G$3=Calc!$B$6,Calc!R135,"-")))</f>
        <v>30000</v>
      </c>
      <c r="Q5" s="90">
        <f>if($G$3=Calc!$B$4,Calc!S97,if($G$3=Calc!$B$5,Calc!S116,if($G$3=Calc!$B$6,Calc!S135,"-")))</f>
        <v>35000</v>
      </c>
      <c r="R5" s="90">
        <f>if($G$3=Calc!$B$4,Calc!T97,if($G$3=Calc!$B$5,Calc!T116,if($G$3=Calc!$B$6,Calc!T135,"-")))</f>
        <v>40000</v>
      </c>
      <c r="S5" s="90">
        <f>if($G$3=Calc!$B$4,Calc!U97,if($G$3=Calc!$B$5,Calc!U116,if($G$3=Calc!$B$6,Calc!U135,"-")))</f>
        <v>45000</v>
      </c>
      <c r="T5" s="90">
        <f>if($G$3=Calc!$B$4,Calc!V97,if($G$3=Calc!$B$5,Calc!V116,if($G$3=Calc!$B$6,Calc!V135,"-")))</f>
        <v>50000</v>
      </c>
      <c r="U5" s="91"/>
      <c r="V5" s="90">
        <f>if($G$3=Calc!$B$4,Calc!K157,if($G$3=Calc!$B$5,Calc!K177,if($G$3=Calc!$B$6,Calc!K197,"-")))</f>
        <v>270000</v>
      </c>
      <c r="W5" s="90">
        <f>if($G$3=Calc!$B$4,Calc!L157,if($G$3=Calc!$B$5,Calc!L177,if($G$3=Calc!$B$6,Calc!L197,"-")))</f>
        <v>540000</v>
      </c>
      <c r="X5" s="90">
        <f>if($G$3=Calc!$B$4,Calc!M157,if($G$3=Calc!$B$5,Calc!M177,if($G$3=Calc!$B$6,Calc!M197,"-")))</f>
        <v>972000</v>
      </c>
      <c r="Y5" s="90">
        <f>if($G$3=Calc!$B$4,Calc!N157,if($G$3=Calc!$B$5,Calc!N177,if($G$3=Calc!$B$6,Calc!N197,"-")))</f>
        <v>1555200</v>
      </c>
      <c r="Z5" s="90">
        <f>if($G$3=Calc!$B$4,Calc!O157,if($G$3=Calc!$B$5,Calc!O177,if($G$3=Calc!$B$6,Calc!O197,"-")))</f>
        <v>2488320</v>
      </c>
      <c r="AA5" s="90">
        <f>if($G$3=Calc!$B$4,Calc!P157,if($G$3=Calc!$B$5,Calc!P177,if($G$3=Calc!$B$6,Calc!P197,"-")))</f>
        <v>3981312</v>
      </c>
      <c r="AB5" s="90">
        <f>if($G$3=Calc!$B$4,Calc!Q157,if($G$3=Calc!$B$5,Calc!Q177,if($G$3=Calc!$B$6,Calc!Q197,"-")))</f>
        <v>6370099.2</v>
      </c>
      <c r="AC5" s="90">
        <f>if($G$3=Calc!$B$4,Calc!R157,if($G$3=Calc!$B$5,Calc!R177,if($G$3=Calc!$B$6,Calc!R197,"-")))</f>
        <v>10192158.72</v>
      </c>
      <c r="AD5" s="90">
        <f>if($G$3=Calc!$B$4,Calc!S157,if($G$3=Calc!$B$5,Calc!S177,if($G$3=Calc!$B$6,Calc!S197,"-")))</f>
        <v>16307453.95</v>
      </c>
      <c r="AE5" s="90">
        <f>if($G$3=Calc!$B$4,Calc!T157,if($G$3=Calc!$B$5,Calc!T177,if($G$3=Calc!$B$6,Calc!T197,"-")))</f>
        <v>26091926.32</v>
      </c>
      <c r="AF5" s="90"/>
    </row>
    <row r="6" ht="15.75" customHeight="1">
      <c r="A6" s="78"/>
      <c r="B6" s="92" t="s">
        <v>155</v>
      </c>
      <c r="D6" s="78"/>
      <c r="E6" s="78"/>
      <c r="F6" s="78"/>
      <c r="G6" s="88" t="s">
        <v>124</v>
      </c>
      <c r="H6" s="91"/>
      <c r="I6" s="93" t="str">
        <f>if($G$3=Calc!$B$4,Calc!K98,if($G$3=Calc!$B$5,Calc!K117,if($G$3=Calc!$B$6,Calc!K136,"-")))</f>
        <v/>
      </c>
      <c r="J6" s="94">
        <f>if($G$3=Calc!$B$4,Calc!L98,if($G$3=Calc!$B$5,Calc!L117,if($G$3=Calc!$B$6,Calc!L136,"-")))</f>
        <v>0</v>
      </c>
      <c r="K6" s="94">
        <f>if($G$3=Calc!$B$4,Calc!M98,if($G$3=Calc!$B$5,Calc!M117,if($G$3=Calc!$B$6,Calc!M136,"-")))</f>
        <v>0</v>
      </c>
      <c r="L6" s="94">
        <f>if($G$3=Calc!$B$4,Calc!N98,if($G$3=Calc!$B$5,Calc!N117,if($G$3=Calc!$B$6,Calc!N136,"-")))</f>
        <v>0</v>
      </c>
      <c r="M6" s="94">
        <f>if($G$3=Calc!$B$4,Calc!O98,if($G$3=Calc!$B$5,Calc!O117,if($G$3=Calc!$B$6,Calc!O136,"-")))</f>
        <v>1000</v>
      </c>
      <c r="N6" s="94">
        <f>if($G$3=Calc!$B$4,Calc!P98,if($G$3=Calc!$B$5,Calc!P117,if($G$3=Calc!$B$6,Calc!P136,"-")))</f>
        <v>1600</v>
      </c>
      <c r="O6" s="94">
        <f>if($G$3=Calc!$B$4,Calc!Q98,if($G$3=Calc!$B$5,Calc!Q117,if($G$3=Calc!$B$6,Calc!Q136,"-")))</f>
        <v>2160</v>
      </c>
      <c r="P6" s="94">
        <f>if($G$3=Calc!$B$4,Calc!R98,if($G$3=Calc!$B$5,Calc!R117,if($G$3=Calc!$B$6,Calc!R136,"-")))</f>
        <v>2716</v>
      </c>
      <c r="Q6" s="94">
        <f>if($G$3=Calc!$B$4,Calc!S98,if($G$3=Calc!$B$5,Calc!S117,if($G$3=Calc!$B$6,Calc!S136,"-")))</f>
        <v>3271.6</v>
      </c>
      <c r="R6" s="94">
        <f>if($G$3=Calc!$B$4,Calc!T98,if($G$3=Calc!$B$5,Calc!T117,if($G$3=Calc!$B$6,Calc!T136,"-")))</f>
        <v>3827.16</v>
      </c>
      <c r="S6" s="94">
        <f>if($G$3=Calc!$B$4,Calc!U98,if($G$3=Calc!$B$5,Calc!U117,if($G$3=Calc!$B$6,Calc!U136,"-")))</f>
        <v>4382.716</v>
      </c>
      <c r="T6" s="94">
        <f>if($G$3=Calc!$B$4,Calc!V98,if($G$3=Calc!$B$5,Calc!V117,if($G$3=Calc!$B$6,Calc!V136,"-")))</f>
        <v>4938.2716</v>
      </c>
      <c r="U6" s="91"/>
      <c r="V6" s="94">
        <f>if($G$3=Calc!$B$4,Calc!K158,if($G$3=Calc!$B$5,Calc!K178,if($G$3=Calc!$B$6,Calc!K198,"-")))</f>
        <v>23895.7476</v>
      </c>
      <c r="W6" s="94">
        <f>if($G$3=Calc!$B$4,Calc!L158,if($G$3=Calc!$B$5,Calc!L178,if($G$3=Calc!$B$6,Calc!L198,"-")))</f>
        <v>61060.46217</v>
      </c>
      <c r="X6" s="94">
        <f>if($G$3=Calc!$B$4,Calc!M158,if($G$3=Calc!$B$5,Calc!M178,if($G$3=Calc!$B$6,Calc!M198,"-")))</f>
        <v>98926.04768</v>
      </c>
      <c r="Y6" s="94">
        <f>if($G$3=Calc!$B$4,Calc!N158,if($G$3=Calc!$B$5,Calc!N178,if($G$3=Calc!$B$6,Calc!N198,"-")))</f>
        <v>169427.6273</v>
      </c>
      <c r="Z6" s="94">
        <f>if($G$3=Calc!$B$4,Calc!O158,if($G$3=Calc!$B$5,Calc!O178,if($G$3=Calc!$B$6,Calc!O198,"-")))</f>
        <v>261672.0077</v>
      </c>
      <c r="AA6" s="94">
        <f>if($G$3=Calc!$B$4,Calc!P158,if($G$3=Calc!$B$5,Calc!P178,if($G$3=Calc!$B$6,Calc!P198,"-")))</f>
        <v>426639.3781</v>
      </c>
      <c r="AB6" s="94">
        <f>if($G$3=Calc!$B$4,Calc!Q158,if($G$3=Calc!$B$5,Calc!Q178,if($G$3=Calc!$B$6,Calc!Q198,"-")))</f>
        <v>675884.0954</v>
      </c>
      <c r="AC6" s="94">
        <f>if($G$3=Calc!$B$4,Calc!R158,if($G$3=Calc!$B$5,Calc!R178,if($G$3=Calc!$B$6,Calc!R198,"-")))</f>
        <v>1087116.707</v>
      </c>
      <c r="AD6" s="94">
        <f>if($G$3=Calc!$B$4,Calc!S158,if($G$3=Calc!$B$5,Calc!S178,if($G$3=Calc!$B$6,Calc!S198,"-")))</f>
        <v>1734561.831</v>
      </c>
      <c r="AE6" s="94">
        <f>if($G$3=Calc!$B$4,Calc!T158,if($G$3=Calc!$B$5,Calc!T178,if($G$3=Calc!$B$6,Calc!T198,"-")))</f>
        <v>2779381.538</v>
      </c>
      <c r="AF6" s="90"/>
    </row>
    <row r="7" ht="15.75" customHeight="1">
      <c r="A7" s="78"/>
      <c r="B7" s="79" t="s">
        <v>181</v>
      </c>
      <c r="C7" s="95">
        <v>1.0</v>
      </c>
      <c r="D7" s="78"/>
      <c r="E7" s="78"/>
      <c r="F7" s="78"/>
      <c r="G7" s="96" t="s">
        <v>126</v>
      </c>
      <c r="H7" s="97"/>
      <c r="I7" s="97">
        <f>if($G$3=Calc!$B$4,Calc!K99,if($G$3=Calc!$B$5,Calc!K118,if($G$3=Calc!$B$6,Calc!K137,"-")))</f>
        <v>0</v>
      </c>
      <c r="J7" s="97">
        <f>if($G$3=Calc!$B$4,Calc!L99,if($G$3=Calc!$B$5,Calc!L118,if($G$3=Calc!$B$6,Calc!L137,"-")))</f>
        <v>0</v>
      </c>
      <c r="K7" s="97">
        <f>if($G$3=Calc!$B$4,Calc!M99,if($G$3=Calc!$B$5,Calc!M118,if($G$3=Calc!$B$6,Calc!M137,"-")))</f>
        <v>0</v>
      </c>
      <c r="L7" s="97">
        <f>if($G$3=Calc!$B$4,Calc!N99,if($G$3=Calc!$B$5,Calc!N118,if($G$3=Calc!$B$6,Calc!N137,"-")))</f>
        <v>10000</v>
      </c>
      <c r="M7" s="97">
        <f>if($G$3=Calc!$B$4,Calc!O99,if($G$3=Calc!$B$5,Calc!O118,if($G$3=Calc!$B$6,Calc!O137,"-")))</f>
        <v>16000</v>
      </c>
      <c r="N7" s="97">
        <f>if($G$3=Calc!$B$4,Calc!P99,if($G$3=Calc!$B$5,Calc!P118,if($G$3=Calc!$B$6,Calc!P137,"-")))</f>
        <v>21600</v>
      </c>
      <c r="O7" s="97">
        <f>if($G$3=Calc!$B$4,Calc!Q99,if($G$3=Calc!$B$5,Calc!Q118,if($G$3=Calc!$B$6,Calc!Q137,"-")))</f>
        <v>27160</v>
      </c>
      <c r="P7" s="97">
        <f>if($G$3=Calc!$B$4,Calc!R99,if($G$3=Calc!$B$5,Calc!R118,if($G$3=Calc!$B$6,Calc!R137,"-")))</f>
        <v>32716</v>
      </c>
      <c r="Q7" s="97">
        <f>if($G$3=Calc!$B$4,Calc!S99,if($G$3=Calc!$B$5,Calc!S118,if($G$3=Calc!$B$6,Calc!S137,"-")))</f>
        <v>38271.6</v>
      </c>
      <c r="R7" s="97">
        <f>if($G$3=Calc!$B$4,Calc!T99,if($G$3=Calc!$B$5,Calc!T118,if($G$3=Calc!$B$6,Calc!T137,"-")))</f>
        <v>43827.16</v>
      </c>
      <c r="S7" s="97">
        <f>if($G$3=Calc!$B$4,Calc!U99,if($G$3=Calc!$B$5,Calc!U118,if($G$3=Calc!$B$6,Calc!U137,"-")))</f>
        <v>49382.716</v>
      </c>
      <c r="T7" s="97">
        <f>if($G$3=Calc!$B$4,Calc!V99,if($G$3=Calc!$B$5,Calc!V118,if($G$3=Calc!$B$6,Calc!V137,"-")))</f>
        <v>54938.2716</v>
      </c>
      <c r="U7" s="98"/>
      <c r="V7" s="97">
        <f>if($G$3=Calc!$B$4,Calc!K159,if($G$3=Calc!$B$5,Calc!K179,if($G$3=Calc!$B$6,Calc!K199,"-")))</f>
        <v>293895.7476</v>
      </c>
      <c r="W7" s="97">
        <f>if($G$3=Calc!$B$4,Calc!L159,if($G$3=Calc!$B$5,Calc!L179,if($G$3=Calc!$B$6,Calc!L199,"-")))</f>
        <v>601060.4622</v>
      </c>
      <c r="X7" s="97">
        <f>if($G$3=Calc!$B$4,Calc!M159,if($G$3=Calc!$B$5,Calc!M179,if($G$3=Calc!$B$6,Calc!M199,"-")))</f>
        <v>1070926.048</v>
      </c>
      <c r="Y7" s="97">
        <f>if($G$3=Calc!$B$4,Calc!N159,if($G$3=Calc!$B$5,Calc!N179,if($G$3=Calc!$B$6,Calc!N199,"-")))</f>
        <v>1724627.627</v>
      </c>
      <c r="Z7" s="97">
        <f>if($G$3=Calc!$B$4,Calc!O159,if($G$3=Calc!$B$5,Calc!O179,if($G$3=Calc!$B$6,Calc!O199,"-")))</f>
        <v>2749992.008</v>
      </c>
      <c r="AA7" s="97">
        <f>if($G$3=Calc!$B$4,Calc!P159,if($G$3=Calc!$B$5,Calc!P179,if($G$3=Calc!$B$6,Calc!P199,"-")))</f>
        <v>4407951.378</v>
      </c>
      <c r="AB7" s="97">
        <f>if($G$3=Calc!$B$4,Calc!Q159,if($G$3=Calc!$B$5,Calc!Q179,if($G$3=Calc!$B$6,Calc!Q199,"-")))</f>
        <v>7045983.295</v>
      </c>
      <c r="AC7" s="97">
        <f>if($G$3=Calc!$B$4,Calc!R159,if($G$3=Calc!$B$5,Calc!R179,if($G$3=Calc!$B$6,Calc!R199,"-")))</f>
        <v>11279275.43</v>
      </c>
      <c r="AD7" s="97">
        <f>if($G$3=Calc!$B$4,Calc!S159,if($G$3=Calc!$B$5,Calc!S179,if($G$3=Calc!$B$6,Calc!S199,"-")))</f>
        <v>18042015.78</v>
      </c>
      <c r="AE7" s="97">
        <f>if($G$3=Calc!$B$4,Calc!T159,if($G$3=Calc!$B$5,Calc!T179,if($G$3=Calc!$B$6,Calc!T199,"-")))</f>
        <v>28871307.86</v>
      </c>
      <c r="AF7" s="97"/>
    </row>
    <row r="8" ht="15.75" customHeight="1">
      <c r="A8" s="78"/>
      <c r="B8" s="99" t="s">
        <v>182</v>
      </c>
      <c r="C8" s="100">
        <v>100000.0</v>
      </c>
      <c r="D8" s="78"/>
      <c r="E8" s="101"/>
      <c r="F8" s="78"/>
      <c r="G8" s="78"/>
      <c r="H8" s="91"/>
      <c r="I8" s="91" t="str">
        <f>if($G$3=Calc!$B$4,Calc!K100,if($G$3=Calc!$B$5,Calc!K119,if($G$3=Calc!$B$6,Calc!K138,"-")))</f>
        <v/>
      </c>
      <c r="J8" s="91" t="str">
        <f>if($G$3=Calc!$B$4,Calc!L100,if($G$3=Calc!$B$5,Calc!L119,if($G$3=Calc!$B$6,Calc!L138,"-")))</f>
        <v/>
      </c>
      <c r="K8" s="91" t="str">
        <f>if($G$3=Calc!$B$4,Calc!M100,if($G$3=Calc!$B$5,Calc!M119,if($G$3=Calc!$B$6,Calc!M138,"-")))</f>
        <v/>
      </c>
      <c r="L8" s="91" t="str">
        <f>if($G$3=Calc!$B$4,Calc!N100,if($G$3=Calc!$B$5,Calc!N119,if($G$3=Calc!$B$6,Calc!N138,"-")))</f>
        <v/>
      </c>
      <c r="M8" s="91" t="str">
        <f>if($G$3=Calc!$B$4,Calc!O100,if($G$3=Calc!$B$5,Calc!O119,if($G$3=Calc!$B$6,Calc!O138,"-")))</f>
        <v/>
      </c>
      <c r="N8" s="91" t="str">
        <f>if($G$3=Calc!$B$4,Calc!P100,if($G$3=Calc!$B$5,Calc!P119,if($G$3=Calc!$B$6,Calc!P138,"-")))</f>
        <v/>
      </c>
      <c r="O8" s="91" t="str">
        <f>if($G$3=Calc!$B$4,Calc!Q100,if($G$3=Calc!$B$5,Calc!Q119,if($G$3=Calc!$B$6,Calc!Q138,"-")))</f>
        <v/>
      </c>
      <c r="P8" s="91" t="str">
        <f>if($G$3=Calc!$B$4,Calc!R100,if($G$3=Calc!$B$5,Calc!R119,if($G$3=Calc!$B$6,Calc!R138,"-")))</f>
        <v/>
      </c>
      <c r="Q8" s="91" t="str">
        <f>if($G$3=Calc!$B$4,Calc!S100,if($G$3=Calc!$B$5,Calc!S119,if($G$3=Calc!$B$6,Calc!S138,"-")))</f>
        <v/>
      </c>
      <c r="R8" s="91" t="str">
        <f>if($G$3=Calc!$B$4,Calc!T100,if($G$3=Calc!$B$5,Calc!T119,if($G$3=Calc!$B$6,Calc!T138,"-")))</f>
        <v/>
      </c>
      <c r="S8" s="91" t="str">
        <f>if($G$3=Calc!$B$4,Calc!U100,if($G$3=Calc!$B$5,Calc!U119,if($G$3=Calc!$B$6,Calc!U138,"-")))</f>
        <v/>
      </c>
      <c r="T8" s="91" t="str">
        <f>if($G$3=Calc!$B$4,Calc!V100,if($G$3=Calc!$B$5,Calc!V119,if($G$3=Calc!$B$6,Calc!V138,"-")))</f>
        <v/>
      </c>
      <c r="U8" s="91"/>
      <c r="V8" s="91" t="str">
        <f>if($G$3=Calc!$B$4,Calc!K160,if($G$3=Calc!$B$5,Calc!K180,if($G$3=Calc!$B$6,Calc!K200,"-")))</f>
        <v/>
      </c>
      <c r="W8" s="91" t="str">
        <f>if($G$3=Calc!$B$4,Calc!L160,if($G$3=Calc!$B$5,Calc!L180,if($G$3=Calc!$B$6,Calc!L200,"-")))</f>
        <v/>
      </c>
      <c r="X8" s="91" t="str">
        <f>if($G$3=Calc!$B$4,Calc!M160,if($G$3=Calc!$B$5,Calc!M180,if($G$3=Calc!$B$6,Calc!M200,"-")))</f>
        <v/>
      </c>
      <c r="Y8" s="91" t="str">
        <f>if($G$3=Calc!$B$4,Calc!N160,if($G$3=Calc!$B$5,Calc!N180,if($G$3=Calc!$B$6,Calc!N200,"-")))</f>
        <v/>
      </c>
      <c r="Z8" s="91" t="str">
        <f>if($G$3=Calc!$B$4,Calc!O160,if($G$3=Calc!$B$5,Calc!O180,if($G$3=Calc!$B$6,Calc!O200,"-")))</f>
        <v/>
      </c>
      <c r="AA8" s="91" t="str">
        <f>if($G$3=Calc!$B$4,Calc!P160,if($G$3=Calc!$B$5,Calc!P180,if($G$3=Calc!$B$6,Calc!P200,"-")))</f>
        <v/>
      </c>
      <c r="AB8" s="91" t="str">
        <f>if($G$3=Calc!$B$4,Calc!Q160,if($G$3=Calc!$B$5,Calc!Q180,if($G$3=Calc!$B$6,Calc!Q200,"-")))</f>
        <v/>
      </c>
      <c r="AC8" s="91" t="str">
        <f>if($G$3=Calc!$B$4,Calc!R160,if($G$3=Calc!$B$5,Calc!R180,if($G$3=Calc!$B$6,Calc!R200,"-")))</f>
        <v/>
      </c>
      <c r="AD8" s="91" t="str">
        <f>if($G$3=Calc!$B$4,Calc!S160,if($G$3=Calc!$B$5,Calc!S180,if($G$3=Calc!$B$6,Calc!S200,"-")))</f>
        <v/>
      </c>
      <c r="AE8" s="91" t="str">
        <f>if($G$3=Calc!$B$4,Calc!T160,if($G$3=Calc!$B$5,Calc!T180,if($G$3=Calc!$B$6,Calc!T200,"-")))</f>
        <v/>
      </c>
      <c r="AF8" s="91"/>
    </row>
    <row r="9" ht="15.75" customHeight="1">
      <c r="A9" s="88"/>
      <c r="B9" s="99" t="s">
        <v>69</v>
      </c>
      <c r="C9" s="106">
        <v>3.0</v>
      </c>
      <c r="D9" s="88"/>
      <c r="E9" s="88"/>
      <c r="F9" s="78"/>
      <c r="G9" s="88" t="s">
        <v>128</v>
      </c>
      <c r="H9" s="90"/>
      <c r="I9" s="94">
        <f>if($G$3=Calc!$B$4,Calc!K101,if($G$3=Calc!$B$5,Calc!K120,if($G$3=Calc!$B$6,Calc!K139,"-")))</f>
        <v>0</v>
      </c>
      <c r="J9" s="94">
        <f>if($G$3=Calc!$B$4,Calc!L101,if($G$3=Calc!$B$5,Calc!L120,if($G$3=Calc!$B$6,Calc!L139,"-")))</f>
        <v>0</v>
      </c>
      <c r="K9" s="94">
        <f>if($G$3=Calc!$B$4,Calc!M101,if($G$3=Calc!$B$5,Calc!M120,if($G$3=Calc!$B$6,Calc!M139,"-")))</f>
        <v>0</v>
      </c>
      <c r="L9" s="94">
        <f>if($G$3=Calc!$B$4,Calc!N101,if($G$3=Calc!$B$5,Calc!N120,if($G$3=Calc!$B$6,Calc!N139,"-")))</f>
        <v>4000</v>
      </c>
      <c r="M9" s="94">
        <f>if($G$3=Calc!$B$4,Calc!O101,if($G$3=Calc!$B$5,Calc!O120,if($G$3=Calc!$B$6,Calc!O139,"-")))</f>
        <v>6000</v>
      </c>
      <c r="N9" s="94">
        <f>if($G$3=Calc!$B$4,Calc!P101,if($G$3=Calc!$B$5,Calc!P120,if($G$3=Calc!$B$6,Calc!P139,"-")))</f>
        <v>8000</v>
      </c>
      <c r="O9" s="94">
        <f>if($G$3=Calc!$B$4,Calc!Q101,if($G$3=Calc!$B$5,Calc!Q120,if($G$3=Calc!$B$6,Calc!Q139,"-")))</f>
        <v>10000</v>
      </c>
      <c r="P9" s="94">
        <f>if($G$3=Calc!$B$4,Calc!R101,if($G$3=Calc!$B$5,Calc!R120,if($G$3=Calc!$B$6,Calc!R139,"-")))</f>
        <v>12000</v>
      </c>
      <c r="Q9" s="94">
        <f>if($G$3=Calc!$B$4,Calc!S101,if($G$3=Calc!$B$5,Calc!S120,if($G$3=Calc!$B$6,Calc!S139,"-")))</f>
        <v>14000</v>
      </c>
      <c r="R9" s="94">
        <f>if($G$3=Calc!$B$4,Calc!T101,if($G$3=Calc!$B$5,Calc!T120,if($G$3=Calc!$B$6,Calc!T139,"-")))</f>
        <v>16000</v>
      </c>
      <c r="S9" s="94">
        <f>if($G$3=Calc!$B$4,Calc!U101,if($G$3=Calc!$B$5,Calc!U120,if($G$3=Calc!$B$6,Calc!U139,"-")))</f>
        <v>18000</v>
      </c>
      <c r="T9" s="94">
        <f>if($G$3=Calc!$B$4,Calc!V101,if($G$3=Calc!$B$5,Calc!V120,if($G$3=Calc!$B$6,Calc!V139,"-")))</f>
        <v>20000</v>
      </c>
      <c r="U9" s="91"/>
      <c r="V9" s="94">
        <f>if($G$3=Calc!$B$4,Calc!K161,if($G$3=Calc!$B$5,Calc!K181,if($G$3=Calc!$B$6,Calc!K201,"-")))</f>
        <v>108000</v>
      </c>
      <c r="W9" s="94">
        <f>if($G$3=Calc!$B$4,Calc!L161,if($G$3=Calc!$B$5,Calc!L181,if($G$3=Calc!$B$6,Calc!L201,"-")))</f>
        <v>216000</v>
      </c>
      <c r="X9" s="94">
        <f>if($G$3=Calc!$B$4,Calc!M161,if($G$3=Calc!$B$5,Calc!M181,if($G$3=Calc!$B$6,Calc!M201,"-")))</f>
        <v>376715.5728</v>
      </c>
      <c r="Y9" s="94">
        <f>if($G$3=Calc!$B$4,Calc!N161,if($G$3=Calc!$B$5,Calc!N181,if($G$3=Calc!$B$6,Calc!N201,"-")))</f>
        <v>574338.9596</v>
      </c>
      <c r="Z9" s="94">
        <f>if($G$3=Calc!$B$4,Calc!O161,if($G$3=Calc!$B$5,Calc!O181,if($G$3=Calc!$B$6,Calc!O201,"-")))</f>
        <v>871603.5286</v>
      </c>
      <c r="AA9" s="94">
        <f>if($G$3=Calc!$B$4,Calc!P161,if($G$3=Calc!$B$5,Calc!P181,if($G$3=Calc!$B$6,Calc!P201,"-")))</f>
        <v>1325956.068</v>
      </c>
      <c r="AB9" s="94">
        <f>if($G$3=Calc!$B$4,Calc!Q161,if($G$3=Calc!$B$5,Calc!Q181,if($G$3=Calc!$B$6,Calc!Q201,"-")))</f>
        <v>2014553.957</v>
      </c>
      <c r="AC9" s="94">
        <f>if($G$3=Calc!$B$4,Calc!R161,if($G$3=Calc!$B$5,Calc!R181,if($G$3=Calc!$B$6,Calc!R201,"-")))</f>
        <v>3062844.887</v>
      </c>
      <c r="AD9" s="94">
        <f>if($G$3=Calc!$B$4,Calc!S161,if($G$3=Calc!$B$5,Calc!S181,if($G$3=Calc!$B$6,Calc!S201,"-")))</f>
        <v>4654943.15</v>
      </c>
      <c r="AE9" s="94">
        <f>if($G$3=Calc!$B$4,Calc!T161,if($G$3=Calc!$B$5,Calc!T181,if($G$3=Calc!$B$6,Calc!T201,"-")))</f>
        <v>7075980.685</v>
      </c>
      <c r="AF9" s="90"/>
    </row>
    <row r="10" ht="15.75" customHeight="1">
      <c r="A10" s="170"/>
      <c r="B10" s="171" t="s">
        <v>71</v>
      </c>
      <c r="C10" s="173">
        <v>0.035</v>
      </c>
      <c r="D10" s="170"/>
      <c r="E10" s="88"/>
      <c r="F10" s="78"/>
      <c r="G10" s="103" t="s">
        <v>130</v>
      </c>
      <c r="H10" s="90"/>
      <c r="I10" s="90">
        <f>if($G$3=Calc!$B$4,Calc!K102,if($G$3=Calc!$B$5,Calc!K121,if($G$3=Calc!$B$6,Calc!K140,"-")))</f>
        <v>0</v>
      </c>
      <c r="J10" s="90">
        <f>if($G$3=Calc!$B$4,Calc!L102,if($G$3=Calc!$B$5,Calc!L121,if($G$3=Calc!$B$6,Calc!L140,"-")))</f>
        <v>0</v>
      </c>
      <c r="K10" s="90">
        <f>if($G$3=Calc!$B$4,Calc!M102,if($G$3=Calc!$B$5,Calc!M121,if($G$3=Calc!$B$6,Calc!M140,"-")))</f>
        <v>0</v>
      </c>
      <c r="L10" s="90">
        <f>if($G$3=Calc!$B$4,Calc!N102,if($G$3=Calc!$B$5,Calc!N121,if($G$3=Calc!$B$6,Calc!N140,"-")))</f>
        <v>6000</v>
      </c>
      <c r="M10" s="90">
        <f>if($G$3=Calc!$B$4,Calc!O102,if($G$3=Calc!$B$5,Calc!O121,if($G$3=Calc!$B$6,Calc!O140,"-")))</f>
        <v>10000</v>
      </c>
      <c r="N10" s="90">
        <f>if($G$3=Calc!$B$4,Calc!P102,if($G$3=Calc!$B$5,Calc!P121,if($G$3=Calc!$B$6,Calc!P140,"-")))</f>
        <v>13600</v>
      </c>
      <c r="O10" s="90">
        <f>if($G$3=Calc!$B$4,Calc!Q102,if($G$3=Calc!$B$5,Calc!Q121,if($G$3=Calc!$B$6,Calc!Q140,"-")))</f>
        <v>17160</v>
      </c>
      <c r="P10" s="90">
        <f>if($G$3=Calc!$B$4,Calc!R102,if($G$3=Calc!$B$5,Calc!R121,if($G$3=Calc!$B$6,Calc!R140,"-")))</f>
        <v>20716</v>
      </c>
      <c r="Q10" s="90">
        <f>if($G$3=Calc!$B$4,Calc!S102,if($G$3=Calc!$B$5,Calc!S121,if($G$3=Calc!$B$6,Calc!S140,"-")))</f>
        <v>24271.6</v>
      </c>
      <c r="R10" s="90">
        <f>if($G$3=Calc!$B$4,Calc!T102,if($G$3=Calc!$B$5,Calc!T121,if($G$3=Calc!$B$6,Calc!T140,"-")))</f>
        <v>27827.16</v>
      </c>
      <c r="S10" s="90">
        <f>if($G$3=Calc!$B$4,Calc!U102,if($G$3=Calc!$B$5,Calc!U121,if($G$3=Calc!$B$6,Calc!U140,"-")))</f>
        <v>31382.716</v>
      </c>
      <c r="T10" s="90">
        <f>if($G$3=Calc!$B$4,Calc!V102,if($G$3=Calc!$B$5,Calc!V121,if($G$3=Calc!$B$6,Calc!V140,"-")))</f>
        <v>34938.2716</v>
      </c>
      <c r="U10" s="91"/>
      <c r="V10" s="90">
        <f>if($G$3=Calc!$B$4,Calc!K162,if($G$3=Calc!$B$5,Calc!K182,if($G$3=Calc!$B$6,Calc!K202,"-")))</f>
        <v>185895.7476</v>
      </c>
      <c r="W10" s="90">
        <f>if($G$3=Calc!$B$4,Calc!L162,if($G$3=Calc!$B$5,Calc!L182,if($G$3=Calc!$B$6,Calc!L202,"-")))</f>
        <v>385060.4622</v>
      </c>
      <c r="X10" s="90">
        <f>if($G$3=Calc!$B$4,Calc!M162,if($G$3=Calc!$B$5,Calc!M182,if($G$3=Calc!$B$6,Calc!M202,"-")))</f>
        <v>694210.4749</v>
      </c>
      <c r="Y10" s="90">
        <f>if($G$3=Calc!$B$4,Calc!N162,if($G$3=Calc!$B$5,Calc!N182,if($G$3=Calc!$B$6,Calc!N202,"-")))</f>
        <v>1150288.668</v>
      </c>
      <c r="Z10" s="90">
        <f>if($G$3=Calc!$B$4,Calc!O162,if($G$3=Calc!$B$5,Calc!O182,if($G$3=Calc!$B$6,Calc!O202,"-")))</f>
        <v>1878388.479</v>
      </c>
      <c r="AA10" s="90">
        <f>if($G$3=Calc!$B$4,Calc!P162,if($G$3=Calc!$B$5,Calc!P182,if($G$3=Calc!$B$6,Calc!P202,"-")))</f>
        <v>3081995.31</v>
      </c>
      <c r="AB10" s="90">
        <f>if($G$3=Calc!$B$4,Calc!Q162,if($G$3=Calc!$B$5,Calc!Q182,if($G$3=Calc!$B$6,Calc!Q202,"-")))</f>
        <v>5031429.338</v>
      </c>
      <c r="AC10" s="90">
        <f>if($G$3=Calc!$B$4,Calc!R162,if($G$3=Calc!$B$5,Calc!R182,if($G$3=Calc!$B$6,Calc!R202,"-")))</f>
        <v>8216430.54</v>
      </c>
      <c r="AD10" s="90">
        <f>if($G$3=Calc!$B$4,Calc!S162,if($G$3=Calc!$B$5,Calc!S182,if($G$3=Calc!$B$6,Calc!S202,"-")))</f>
        <v>13387072.63</v>
      </c>
      <c r="AE10" s="90">
        <f>if($G$3=Calc!$B$4,Calc!T162,if($G$3=Calc!$B$5,Calc!T182,if($G$3=Calc!$B$6,Calc!T202,"-")))</f>
        <v>21795327.18</v>
      </c>
      <c r="AF10" s="90"/>
    </row>
    <row r="11" ht="15.75" customHeight="1">
      <c r="A11" s="78"/>
      <c r="B11" s="171" t="s">
        <v>183</v>
      </c>
      <c r="C11" s="184">
        <v>1.0</v>
      </c>
      <c r="D11" s="78"/>
      <c r="E11" s="88"/>
      <c r="F11" s="78"/>
      <c r="G11" s="78"/>
      <c r="H11" s="91"/>
      <c r="I11" s="91" t="str">
        <f>if($G$3=Calc!$B$4,Calc!K103,if($G$3=Calc!$B$5,Calc!K122,if($G$3=Calc!$B$6,Calc!K141,"-")))</f>
        <v/>
      </c>
      <c r="J11" s="91" t="str">
        <f>if($G$3=Calc!$B$4,Calc!L103,if($G$3=Calc!$B$5,Calc!L122,if($G$3=Calc!$B$6,Calc!L141,"-")))</f>
        <v/>
      </c>
      <c r="K11" s="91" t="str">
        <f>if($G$3=Calc!$B$4,Calc!M103,if($G$3=Calc!$B$5,Calc!M122,if($G$3=Calc!$B$6,Calc!M141,"-")))</f>
        <v/>
      </c>
      <c r="L11" s="91" t="str">
        <f>if($G$3=Calc!$B$4,Calc!N103,if($G$3=Calc!$B$5,Calc!N122,if($G$3=Calc!$B$6,Calc!N141,"-")))</f>
        <v/>
      </c>
      <c r="M11" s="91" t="str">
        <f>if($G$3=Calc!$B$4,Calc!O103,if($G$3=Calc!$B$5,Calc!O122,if($G$3=Calc!$B$6,Calc!O141,"-")))</f>
        <v/>
      </c>
      <c r="N11" s="91" t="str">
        <f>if($G$3=Calc!$B$4,Calc!P103,if($G$3=Calc!$B$5,Calc!P122,if($G$3=Calc!$B$6,Calc!P141,"-")))</f>
        <v/>
      </c>
      <c r="O11" s="91" t="str">
        <f>if($G$3=Calc!$B$4,Calc!Q103,if($G$3=Calc!$B$5,Calc!Q122,if($G$3=Calc!$B$6,Calc!Q141,"-")))</f>
        <v/>
      </c>
      <c r="P11" s="91" t="str">
        <f>if($G$3=Calc!$B$4,Calc!R103,if($G$3=Calc!$B$5,Calc!R122,if($G$3=Calc!$B$6,Calc!R141,"-")))</f>
        <v/>
      </c>
      <c r="Q11" s="91" t="str">
        <f>if($G$3=Calc!$B$4,Calc!S103,if($G$3=Calc!$B$5,Calc!S122,if($G$3=Calc!$B$6,Calc!S141,"-")))</f>
        <v/>
      </c>
      <c r="R11" s="91" t="str">
        <f>if($G$3=Calc!$B$4,Calc!T103,if($G$3=Calc!$B$5,Calc!T122,if($G$3=Calc!$B$6,Calc!T141,"-")))</f>
        <v/>
      </c>
      <c r="S11" s="91" t="str">
        <f>if($G$3=Calc!$B$4,Calc!U103,if($G$3=Calc!$B$5,Calc!U122,if($G$3=Calc!$B$6,Calc!U141,"-")))</f>
        <v/>
      </c>
      <c r="T11" s="91" t="str">
        <f>if($G$3=Calc!$B$4,Calc!V103,if($G$3=Calc!$B$5,Calc!V122,if($G$3=Calc!$B$6,Calc!V141,"-")))</f>
        <v/>
      </c>
      <c r="U11" s="91"/>
      <c r="V11" s="91" t="str">
        <f>if($G$3=Calc!$B$4,Calc!K163,if($G$3=Calc!$B$5,Calc!K183,if($G$3=Calc!$B$6,Calc!K203,"-")))</f>
        <v/>
      </c>
      <c r="W11" s="91" t="str">
        <f>if($G$3=Calc!$B$4,Calc!L163,if($G$3=Calc!$B$5,Calc!L183,if($G$3=Calc!$B$6,Calc!L203,"-")))</f>
        <v/>
      </c>
      <c r="X11" s="91" t="str">
        <f>if($G$3=Calc!$B$4,Calc!M163,if($G$3=Calc!$B$5,Calc!M183,if($G$3=Calc!$B$6,Calc!M203,"-")))</f>
        <v/>
      </c>
      <c r="Y11" s="91" t="str">
        <f>if($G$3=Calc!$B$4,Calc!N163,if($G$3=Calc!$B$5,Calc!N183,if($G$3=Calc!$B$6,Calc!N203,"-")))</f>
        <v/>
      </c>
      <c r="Z11" s="91" t="str">
        <f>if($G$3=Calc!$B$4,Calc!O163,if($G$3=Calc!$B$5,Calc!O183,if($G$3=Calc!$B$6,Calc!O203,"-")))</f>
        <v/>
      </c>
      <c r="AA11" s="91" t="str">
        <f>if($G$3=Calc!$B$4,Calc!P163,if($G$3=Calc!$B$5,Calc!P183,if($G$3=Calc!$B$6,Calc!P203,"-")))</f>
        <v/>
      </c>
      <c r="AB11" s="91" t="str">
        <f>if($G$3=Calc!$B$4,Calc!Q163,if($G$3=Calc!$B$5,Calc!Q183,if($G$3=Calc!$B$6,Calc!Q203,"-")))</f>
        <v/>
      </c>
      <c r="AC11" s="91" t="str">
        <f>if($G$3=Calc!$B$4,Calc!R163,if($G$3=Calc!$B$5,Calc!R183,if($G$3=Calc!$B$6,Calc!R203,"-")))</f>
        <v/>
      </c>
      <c r="AD11" s="91" t="str">
        <f>if($G$3=Calc!$B$4,Calc!S163,if($G$3=Calc!$B$5,Calc!S183,if($G$3=Calc!$B$6,Calc!S203,"-")))</f>
        <v/>
      </c>
      <c r="AE11" s="91" t="str">
        <f>if($G$3=Calc!$B$4,Calc!T163,if($G$3=Calc!$B$5,Calc!T183,if($G$3=Calc!$B$6,Calc!T203,"-")))</f>
        <v/>
      </c>
      <c r="AF11" s="91"/>
    </row>
    <row r="12" ht="15.75" customHeight="1">
      <c r="B12" s="176" t="s">
        <v>184</v>
      </c>
      <c r="C12" s="174">
        <v>60.0</v>
      </c>
      <c r="F12" s="78"/>
      <c r="G12" s="88" t="s">
        <v>133</v>
      </c>
      <c r="H12" s="90"/>
      <c r="I12" s="94">
        <f>if($G$3=Calc!$B$4,Calc!K104,if($G$3=Calc!$B$5,Calc!K123,if($G$3=Calc!$B$6,Calc!K142,"-")))</f>
        <v>20000</v>
      </c>
      <c r="J12" s="94">
        <f>if($G$3=Calc!$B$4,Calc!L104,if($G$3=Calc!$B$5,Calc!L123,if($G$3=Calc!$B$6,Calc!L142,"-")))</f>
        <v>20000</v>
      </c>
      <c r="K12" s="94">
        <f>if($G$3=Calc!$B$4,Calc!M104,if($G$3=Calc!$B$5,Calc!M123,if($G$3=Calc!$B$6,Calc!M142,"-")))</f>
        <v>20000</v>
      </c>
      <c r="L12" s="94">
        <f>if($G$3=Calc!$B$4,Calc!N104,if($G$3=Calc!$B$5,Calc!N123,if($G$3=Calc!$B$6,Calc!N142,"-")))</f>
        <v>20000</v>
      </c>
      <c r="M12" s="94">
        <f>if($G$3=Calc!$B$4,Calc!O104,if($G$3=Calc!$B$5,Calc!O123,if($G$3=Calc!$B$6,Calc!O142,"-")))</f>
        <v>20000</v>
      </c>
      <c r="N12" s="94">
        <f>if($G$3=Calc!$B$4,Calc!P104,if($G$3=Calc!$B$5,Calc!P123,if($G$3=Calc!$B$6,Calc!P142,"-")))</f>
        <v>20000</v>
      </c>
      <c r="O12" s="94">
        <f>if($G$3=Calc!$B$4,Calc!Q104,if($G$3=Calc!$B$5,Calc!Q123,if($G$3=Calc!$B$6,Calc!Q142,"-")))</f>
        <v>20000</v>
      </c>
      <c r="P12" s="94">
        <f>if($G$3=Calc!$B$4,Calc!R104,if($G$3=Calc!$B$5,Calc!R123,if($G$3=Calc!$B$6,Calc!R142,"-")))</f>
        <v>40000</v>
      </c>
      <c r="Q12" s="94">
        <f>if($G$3=Calc!$B$4,Calc!S104,if($G$3=Calc!$B$5,Calc!S123,if($G$3=Calc!$B$6,Calc!S142,"-")))</f>
        <v>40000</v>
      </c>
      <c r="R12" s="94">
        <f>if($G$3=Calc!$B$4,Calc!T104,if($G$3=Calc!$B$5,Calc!T123,if($G$3=Calc!$B$6,Calc!T142,"-")))</f>
        <v>40000</v>
      </c>
      <c r="S12" s="94">
        <f>if($G$3=Calc!$B$4,Calc!U104,if($G$3=Calc!$B$5,Calc!U123,if($G$3=Calc!$B$6,Calc!U142,"-")))</f>
        <v>40000</v>
      </c>
      <c r="T12" s="94">
        <f>if($G$3=Calc!$B$4,Calc!V104,if($G$3=Calc!$B$5,Calc!V123,if($G$3=Calc!$B$6,Calc!V142,"-")))</f>
        <v>40000</v>
      </c>
      <c r="U12" s="91"/>
      <c r="V12" s="94">
        <f>if($G$3=Calc!$B$4,Calc!K164,if($G$3=Calc!$B$5,Calc!K184,if($G$3=Calc!$B$6,Calc!K204,"-")))</f>
        <v>340000</v>
      </c>
      <c r="W12" s="94">
        <f>if($G$3=Calc!$B$4,Calc!L164,if($G$3=Calc!$B$5,Calc!L184,if($G$3=Calc!$B$6,Calc!L204,"-")))</f>
        <v>300530.2311</v>
      </c>
      <c r="X12" s="94">
        <f>if($G$3=Calc!$B$4,Calc!M164,if($G$3=Calc!$B$5,Calc!M184,if($G$3=Calc!$B$6,Calc!M204,"-")))</f>
        <v>518804.0131</v>
      </c>
      <c r="Y12" s="94">
        <f>if($G$3=Calc!$B$4,Calc!N164,if($G$3=Calc!$B$5,Calc!N184,if($G$3=Calc!$B$6,Calc!N204,"-")))</f>
        <v>796134.266</v>
      </c>
      <c r="Z12" s="94">
        <f>if($G$3=Calc!$B$4,Calc!O164,if($G$3=Calc!$B$5,Calc!O184,if($G$3=Calc!$B$6,Calc!O204,"-")))</f>
        <v>1204061.835</v>
      </c>
      <c r="AA12" s="94">
        <f>if($G$3=Calc!$B$4,Calc!P164,if($G$3=Calc!$B$5,Calc!P184,if($G$3=Calc!$B$6,Calc!P204,"-")))</f>
        <v>1835047.105</v>
      </c>
      <c r="AB12" s="94">
        <f>if($G$3=Calc!$B$4,Calc!Q164,if($G$3=Calc!$B$5,Calc!Q184,if($G$3=Calc!$B$6,Calc!Q204,"-")))</f>
        <v>2785354.364</v>
      </c>
      <c r="AC12" s="94">
        <f>if($G$3=Calc!$B$4,Calc!R164,if($G$3=Calc!$B$5,Calc!R184,if($G$3=Calc!$B$6,Calc!R204,"-")))</f>
        <v>4236887.488</v>
      </c>
      <c r="AD12" s="94">
        <f>if($G$3=Calc!$B$4,Calc!S164,if($G$3=Calc!$B$5,Calc!S184,if($G$3=Calc!$B$6,Calc!S204,"-")))</f>
        <v>6437537.787</v>
      </c>
      <c r="AE12" s="94">
        <f>if($G$3=Calc!$B$4,Calc!T164,if($G$3=Calc!$B$5,Calc!T184,if($G$3=Calc!$B$6,Calc!T204,"-")))</f>
        <v>9787092.127</v>
      </c>
      <c r="AF12" s="90"/>
    </row>
    <row r="13" ht="15.75" customHeight="1">
      <c r="A13" s="78"/>
      <c r="F13" s="78"/>
      <c r="G13" s="103" t="s">
        <v>135</v>
      </c>
      <c r="H13" s="90"/>
      <c r="I13" s="90">
        <f>if($G$3=Calc!$B$4,Calc!K105,if($G$3=Calc!$B$5,Calc!K124,if($G$3=Calc!$B$6,Calc!K143,"-")))</f>
        <v>-20000</v>
      </c>
      <c r="J13" s="90">
        <f>if($G$3=Calc!$B$4,Calc!L105,if($G$3=Calc!$B$5,Calc!L124,if($G$3=Calc!$B$6,Calc!L143,"-")))</f>
        <v>-20000</v>
      </c>
      <c r="K13" s="90">
        <f>if($G$3=Calc!$B$4,Calc!M105,if($G$3=Calc!$B$5,Calc!M124,if($G$3=Calc!$B$6,Calc!M143,"-")))</f>
        <v>-20000</v>
      </c>
      <c r="L13" s="90">
        <f>if($G$3=Calc!$B$4,Calc!N105,if($G$3=Calc!$B$5,Calc!N124,if($G$3=Calc!$B$6,Calc!N143,"-")))</f>
        <v>-14000</v>
      </c>
      <c r="M13" s="90">
        <f>if($G$3=Calc!$B$4,Calc!O105,if($G$3=Calc!$B$5,Calc!O124,if($G$3=Calc!$B$6,Calc!O143,"-")))</f>
        <v>-10000</v>
      </c>
      <c r="N13" s="90">
        <f>if($G$3=Calc!$B$4,Calc!P105,if($G$3=Calc!$B$5,Calc!P124,if($G$3=Calc!$B$6,Calc!P143,"-")))</f>
        <v>-6400</v>
      </c>
      <c r="O13" s="90">
        <f>if($G$3=Calc!$B$4,Calc!Q105,if($G$3=Calc!$B$5,Calc!Q124,if($G$3=Calc!$B$6,Calc!Q143,"-")))</f>
        <v>-2840</v>
      </c>
      <c r="P13" s="90">
        <f>if($G$3=Calc!$B$4,Calc!R105,if($G$3=Calc!$B$5,Calc!R124,if($G$3=Calc!$B$6,Calc!R143,"-")))</f>
        <v>-19284</v>
      </c>
      <c r="Q13" s="90">
        <f>if($G$3=Calc!$B$4,Calc!S105,if($G$3=Calc!$B$5,Calc!S124,if($G$3=Calc!$B$6,Calc!S143,"-")))</f>
        <v>-15728.4</v>
      </c>
      <c r="R13" s="90">
        <f>if($G$3=Calc!$B$4,Calc!T105,if($G$3=Calc!$B$5,Calc!T124,if($G$3=Calc!$B$6,Calc!T143,"-")))</f>
        <v>-12172.84</v>
      </c>
      <c r="S13" s="90">
        <f>if($G$3=Calc!$B$4,Calc!U105,if($G$3=Calc!$B$5,Calc!U124,if($G$3=Calc!$B$6,Calc!U143,"-")))</f>
        <v>-8617.284</v>
      </c>
      <c r="T13" s="90">
        <f>if($G$3=Calc!$B$4,Calc!V105,if($G$3=Calc!$B$5,Calc!V124,if($G$3=Calc!$B$6,Calc!V143,"-")))</f>
        <v>-5061.7284</v>
      </c>
      <c r="U13" s="91"/>
      <c r="V13" s="90">
        <f>if($G$3=Calc!$B$4,Calc!K165,if($G$3=Calc!$B$5,Calc!K185,if($G$3=Calc!$B$6,Calc!K205,"-")))</f>
        <v>-154104.2524</v>
      </c>
      <c r="W13" s="90">
        <f>if($G$3=Calc!$B$4,Calc!L165,if($G$3=Calc!$B$5,Calc!L185,if($G$3=Calc!$B$6,Calc!L205,"-")))</f>
        <v>84530.23109</v>
      </c>
      <c r="X13" s="90">
        <f>if($G$3=Calc!$B$4,Calc!M165,if($G$3=Calc!$B$5,Calc!M185,if($G$3=Calc!$B$6,Calc!M205,"-")))</f>
        <v>175406.4618</v>
      </c>
      <c r="Y13" s="90">
        <f>if($G$3=Calc!$B$4,Calc!N165,if($G$3=Calc!$B$5,Calc!N185,if($G$3=Calc!$B$6,Calc!N205,"-")))</f>
        <v>354154.4017</v>
      </c>
      <c r="Z13" s="90">
        <f>if($G$3=Calc!$B$4,Calc!O165,if($G$3=Calc!$B$5,Calc!O185,if($G$3=Calc!$B$6,Calc!O205,"-")))</f>
        <v>674326.6443</v>
      </c>
      <c r="AA13" s="90">
        <f>if($G$3=Calc!$B$4,Calc!P165,if($G$3=Calc!$B$5,Calc!P185,if($G$3=Calc!$B$6,Calc!P205,"-")))</f>
        <v>1246948.205</v>
      </c>
      <c r="AB13" s="90">
        <f>if($G$3=Calc!$B$4,Calc!Q165,if($G$3=Calc!$B$5,Calc!Q185,if($G$3=Calc!$B$6,Calc!Q205,"-")))</f>
        <v>2246074.975</v>
      </c>
      <c r="AC13" s="90">
        <f>if($G$3=Calc!$B$4,Calc!R165,if($G$3=Calc!$B$5,Calc!R185,if($G$3=Calc!$B$6,Calc!R205,"-")))</f>
        <v>3979543.053</v>
      </c>
      <c r="AD13" s="90">
        <f>if($G$3=Calc!$B$4,Calc!S165,if($G$3=Calc!$B$5,Calc!S185,if($G$3=Calc!$B$6,Calc!S205,"-")))</f>
        <v>6949534.847</v>
      </c>
      <c r="AE13" s="90">
        <f>if($G$3=Calc!$B$4,Calc!T165,if($G$3=Calc!$B$5,Calc!T185,if($G$3=Calc!$B$6,Calc!T205,"-")))</f>
        <v>12008235.05</v>
      </c>
      <c r="AF13" s="90"/>
    </row>
    <row r="14" ht="15.75" customHeight="1">
      <c r="A14" s="78"/>
      <c r="F14" s="78"/>
      <c r="G14" s="78"/>
      <c r="H14" s="91"/>
      <c r="I14" s="91" t="str">
        <f>if($G$3=Calc!$B$4,Calc!K106,if($G$3=Calc!$B$5,Calc!K125,if($G$3=Calc!$B$6,Calc!K144,"-")))</f>
        <v/>
      </c>
      <c r="J14" s="91" t="str">
        <f>if($G$3=Calc!$B$4,Calc!L106,if($G$3=Calc!$B$5,Calc!L125,if($G$3=Calc!$B$6,Calc!L144,"-")))</f>
        <v/>
      </c>
      <c r="K14" s="91" t="str">
        <f>if($G$3=Calc!$B$4,Calc!M106,if($G$3=Calc!$B$5,Calc!M125,if($G$3=Calc!$B$6,Calc!M144,"-")))</f>
        <v/>
      </c>
      <c r="L14" s="91" t="str">
        <f>if($G$3=Calc!$B$4,Calc!N106,if($G$3=Calc!$B$5,Calc!N125,if($G$3=Calc!$B$6,Calc!N144,"-")))</f>
        <v/>
      </c>
      <c r="M14" s="91" t="str">
        <f>if($G$3=Calc!$B$4,Calc!O106,if($G$3=Calc!$B$5,Calc!O125,if($G$3=Calc!$B$6,Calc!O144,"-")))</f>
        <v/>
      </c>
      <c r="N14" s="91" t="str">
        <f>if($G$3=Calc!$B$4,Calc!P106,if($G$3=Calc!$B$5,Calc!P125,if($G$3=Calc!$B$6,Calc!P144,"-")))</f>
        <v/>
      </c>
      <c r="O14" s="91" t="str">
        <f>if($G$3=Calc!$B$4,Calc!Q106,if($G$3=Calc!$B$5,Calc!Q125,if($G$3=Calc!$B$6,Calc!Q144,"-")))</f>
        <v/>
      </c>
      <c r="P14" s="91" t="str">
        <f>if($G$3=Calc!$B$4,Calc!R106,if($G$3=Calc!$B$5,Calc!R125,if($G$3=Calc!$B$6,Calc!R144,"-")))</f>
        <v/>
      </c>
      <c r="Q14" s="91" t="str">
        <f>if($G$3=Calc!$B$4,Calc!S106,if($G$3=Calc!$B$5,Calc!S125,if($G$3=Calc!$B$6,Calc!S144,"-")))</f>
        <v/>
      </c>
      <c r="R14" s="91" t="str">
        <f>if($G$3=Calc!$B$4,Calc!T106,if($G$3=Calc!$B$5,Calc!T125,if($G$3=Calc!$B$6,Calc!T144,"-")))</f>
        <v/>
      </c>
      <c r="S14" s="91" t="str">
        <f>if($G$3=Calc!$B$4,Calc!U106,if($G$3=Calc!$B$5,Calc!U125,if($G$3=Calc!$B$6,Calc!U144,"-")))</f>
        <v/>
      </c>
      <c r="T14" s="91" t="str">
        <f>if($G$3=Calc!$B$4,Calc!V106,if($G$3=Calc!$B$5,Calc!V125,if($G$3=Calc!$B$6,Calc!V144,"-")))</f>
        <v/>
      </c>
      <c r="U14" s="91"/>
      <c r="V14" s="91" t="str">
        <f>if($G$3=Calc!$B$4,Calc!K166,if($G$3=Calc!$B$5,Calc!K186,if($G$3=Calc!$B$6,Calc!K206,"-")))</f>
        <v/>
      </c>
      <c r="W14" s="91" t="str">
        <f>if($G$3=Calc!$B$4,Calc!L166,if($G$3=Calc!$B$5,Calc!L186,if($G$3=Calc!$B$6,Calc!L206,"-")))</f>
        <v/>
      </c>
      <c r="X14" s="91" t="str">
        <f>if($G$3=Calc!$B$4,Calc!M166,if($G$3=Calc!$B$5,Calc!M186,if($G$3=Calc!$B$6,Calc!M206,"-")))</f>
        <v/>
      </c>
      <c r="Y14" s="91" t="str">
        <f>if($G$3=Calc!$B$4,Calc!N166,if($G$3=Calc!$B$5,Calc!N186,if($G$3=Calc!$B$6,Calc!N206,"-")))</f>
        <v/>
      </c>
      <c r="Z14" s="91" t="str">
        <f>if($G$3=Calc!$B$4,Calc!O166,if($G$3=Calc!$B$5,Calc!O186,if($G$3=Calc!$B$6,Calc!O206,"-")))</f>
        <v/>
      </c>
      <c r="AA14" s="91" t="str">
        <f>if($G$3=Calc!$B$4,Calc!P166,if($G$3=Calc!$B$5,Calc!P186,if($G$3=Calc!$B$6,Calc!P206,"-")))</f>
        <v/>
      </c>
      <c r="AB14" s="91" t="str">
        <f>if($G$3=Calc!$B$4,Calc!Q166,if($G$3=Calc!$B$5,Calc!Q186,if($G$3=Calc!$B$6,Calc!Q206,"-")))</f>
        <v/>
      </c>
      <c r="AC14" s="91" t="str">
        <f>if($G$3=Calc!$B$4,Calc!R166,if($G$3=Calc!$B$5,Calc!R186,if($G$3=Calc!$B$6,Calc!R206,"-")))</f>
        <v/>
      </c>
      <c r="AD14" s="91" t="str">
        <f>if($G$3=Calc!$B$4,Calc!S166,if($G$3=Calc!$B$5,Calc!S186,if($G$3=Calc!$B$6,Calc!S206,"-")))</f>
        <v/>
      </c>
      <c r="AE14" s="91" t="str">
        <f>if($G$3=Calc!$B$4,Calc!T166,if($G$3=Calc!$B$5,Calc!T186,if($G$3=Calc!$B$6,Calc!T206,"-")))</f>
        <v/>
      </c>
      <c r="AF14" s="91"/>
    </row>
    <row r="15" ht="15.75" customHeight="1">
      <c r="A15" s="78"/>
      <c r="F15" s="78"/>
      <c r="G15" s="88" t="s">
        <v>138</v>
      </c>
      <c r="H15" s="90"/>
      <c r="I15" s="94">
        <f>if($G$3=Calc!$B$4,Calc!K107,if($G$3=Calc!$B$5,Calc!K126,if($G$3=Calc!$B$6,Calc!K145,"-")))</f>
        <v>0</v>
      </c>
      <c r="J15" s="94">
        <f>if($G$3=Calc!$B$4,Calc!L107,if($G$3=Calc!$B$5,Calc!L126,if($G$3=Calc!$B$6,Calc!L145,"-")))</f>
        <v>0</v>
      </c>
      <c r="K15" s="94">
        <f>if($G$3=Calc!$B$4,Calc!M107,if($G$3=Calc!$B$5,Calc!M126,if($G$3=Calc!$B$6,Calc!M145,"-")))</f>
        <v>0</v>
      </c>
      <c r="L15" s="94">
        <f>if($G$3=Calc!$B$4,Calc!N107,if($G$3=Calc!$B$5,Calc!N126,if($G$3=Calc!$B$6,Calc!N145,"-")))</f>
        <v>0</v>
      </c>
      <c r="M15" s="94">
        <f>if($G$3=Calc!$B$4,Calc!O107,if($G$3=Calc!$B$5,Calc!O126,if($G$3=Calc!$B$6,Calc!O145,"-")))</f>
        <v>0</v>
      </c>
      <c r="N15" s="94">
        <f>if($G$3=Calc!$B$4,Calc!P107,if($G$3=Calc!$B$5,Calc!P126,if($G$3=Calc!$B$6,Calc!P145,"-")))</f>
        <v>0</v>
      </c>
      <c r="O15" s="94">
        <f>if($G$3=Calc!$B$4,Calc!Q107,if($G$3=Calc!$B$5,Calc!Q126,if($G$3=Calc!$B$6,Calc!Q145,"-")))</f>
        <v>0</v>
      </c>
      <c r="P15" s="94">
        <f>if($G$3=Calc!$B$4,Calc!R107,if($G$3=Calc!$B$5,Calc!R126,if($G$3=Calc!$B$6,Calc!R145,"-")))</f>
        <v>0</v>
      </c>
      <c r="Q15" s="94">
        <f>if($G$3=Calc!$B$4,Calc!S107,if($G$3=Calc!$B$5,Calc!S126,if($G$3=Calc!$B$6,Calc!S145,"-")))</f>
        <v>0</v>
      </c>
      <c r="R15" s="94">
        <f>if($G$3=Calc!$B$4,Calc!T107,if($G$3=Calc!$B$5,Calc!T126,if($G$3=Calc!$B$6,Calc!T145,"-")))</f>
        <v>0</v>
      </c>
      <c r="S15" s="94">
        <f>if($G$3=Calc!$B$4,Calc!U107,if($G$3=Calc!$B$5,Calc!U126,if($G$3=Calc!$B$6,Calc!U145,"-")))</f>
        <v>0</v>
      </c>
      <c r="T15" s="94">
        <f>if($G$3=Calc!$B$4,Calc!V107,if($G$3=Calc!$B$5,Calc!V126,if($G$3=Calc!$B$6,Calc!V145,"-")))</f>
        <v>0</v>
      </c>
      <c r="U15" s="91"/>
      <c r="V15" s="94">
        <f>if($G$3=Calc!$B$4,Calc!K167,if($G$3=Calc!$B$5,Calc!K187,if($G$3=Calc!$B$6,Calc!K207,"-")))</f>
        <v>0</v>
      </c>
      <c r="W15" s="94">
        <f>if($G$3=Calc!$B$4,Calc!L167,if($G$3=Calc!$B$5,Calc!L187,if($G$3=Calc!$B$6,Calc!L207,"-")))</f>
        <v>0</v>
      </c>
      <c r="X15" s="94">
        <f>if($G$3=Calc!$B$4,Calc!M167,if($G$3=Calc!$B$5,Calc!M187,if($G$3=Calc!$B$6,Calc!M207,"-")))</f>
        <v>15874.86608</v>
      </c>
      <c r="Y15" s="94">
        <f>if($G$3=Calc!$B$4,Calc!N167,if($G$3=Calc!$B$5,Calc!N187,if($G$3=Calc!$B$6,Calc!N207,"-")))</f>
        <v>53123.16026</v>
      </c>
      <c r="Z15" s="94">
        <f>if($G$3=Calc!$B$4,Calc!O167,if($G$3=Calc!$B$5,Calc!O187,if($G$3=Calc!$B$6,Calc!O207,"-")))</f>
        <v>101148.9966</v>
      </c>
      <c r="AA15" s="94">
        <f>if($G$3=Calc!$B$4,Calc!P167,if($G$3=Calc!$B$5,Calc!P187,if($G$3=Calc!$B$6,Calc!P207,"-")))</f>
        <v>187042.2308</v>
      </c>
      <c r="AB15" s="94">
        <f>if($G$3=Calc!$B$4,Calc!Q167,if($G$3=Calc!$B$5,Calc!Q187,if($G$3=Calc!$B$6,Calc!Q207,"-")))</f>
        <v>336911.2462</v>
      </c>
      <c r="AC15" s="94">
        <f>if($G$3=Calc!$B$4,Calc!R167,if($G$3=Calc!$B$5,Calc!R187,if($G$3=Calc!$B$6,Calc!R207,"-")))</f>
        <v>596931.4579</v>
      </c>
      <c r="AD15" s="94">
        <f>if($G$3=Calc!$B$4,Calc!S167,if($G$3=Calc!$B$5,Calc!S187,if($G$3=Calc!$B$6,Calc!S207,"-")))</f>
        <v>1042430.227</v>
      </c>
      <c r="AE15" s="94">
        <f>if($G$3=Calc!$B$4,Calc!T167,if($G$3=Calc!$B$5,Calc!T187,if($G$3=Calc!$B$6,Calc!T207,"-")))</f>
        <v>1801235.257</v>
      </c>
      <c r="AF15" s="90"/>
    </row>
    <row r="16" ht="15.75" customHeight="1">
      <c r="F16" s="89"/>
      <c r="G16" s="103" t="s">
        <v>139</v>
      </c>
      <c r="H16" s="90"/>
      <c r="I16" s="90">
        <f>if($G$3=Calc!$B$4,Calc!K108,if($G$3=Calc!$B$5,Calc!K127,if($G$3=Calc!$B$6,Calc!K146,"-")))</f>
        <v>-20000</v>
      </c>
      <c r="J16" s="90">
        <f>if($G$3=Calc!$B$4,Calc!L108,if($G$3=Calc!$B$5,Calc!L127,if($G$3=Calc!$B$6,Calc!L146,"-")))</f>
        <v>-20000</v>
      </c>
      <c r="K16" s="90">
        <f>if($G$3=Calc!$B$4,Calc!M108,if($G$3=Calc!$B$5,Calc!M127,if($G$3=Calc!$B$6,Calc!M146,"-")))</f>
        <v>-20000</v>
      </c>
      <c r="L16" s="90">
        <f>if($G$3=Calc!$B$4,Calc!N108,if($G$3=Calc!$B$5,Calc!N127,if($G$3=Calc!$B$6,Calc!N146,"-")))</f>
        <v>-14000</v>
      </c>
      <c r="M16" s="90">
        <f>if($G$3=Calc!$B$4,Calc!O108,if($G$3=Calc!$B$5,Calc!O127,if($G$3=Calc!$B$6,Calc!O146,"-")))</f>
        <v>-10000</v>
      </c>
      <c r="N16" s="90">
        <f>if($G$3=Calc!$B$4,Calc!P108,if($G$3=Calc!$B$5,Calc!P127,if($G$3=Calc!$B$6,Calc!P146,"-")))</f>
        <v>-6400</v>
      </c>
      <c r="O16" s="90">
        <f>if($G$3=Calc!$B$4,Calc!Q108,if($G$3=Calc!$B$5,Calc!Q127,if($G$3=Calc!$B$6,Calc!Q146,"-")))</f>
        <v>-2840</v>
      </c>
      <c r="P16" s="90">
        <f>if($G$3=Calc!$B$4,Calc!R108,if($G$3=Calc!$B$5,Calc!R127,if($G$3=Calc!$B$6,Calc!R146,"-")))</f>
        <v>-19284</v>
      </c>
      <c r="Q16" s="90">
        <f>if($G$3=Calc!$B$4,Calc!S108,if($G$3=Calc!$B$5,Calc!S127,if($G$3=Calc!$B$6,Calc!S146,"-")))</f>
        <v>-15728.4</v>
      </c>
      <c r="R16" s="90">
        <f>if($G$3=Calc!$B$4,Calc!T108,if($G$3=Calc!$B$5,Calc!T127,if($G$3=Calc!$B$6,Calc!T146,"-")))</f>
        <v>-12172.84</v>
      </c>
      <c r="S16" s="90">
        <f>if($G$3=Calc!$B$4,Calc!U108,if($G$3=Calc!$B$5,Calc!U127,if($G$3=Calc!$B$6,Calc!U146,"-")))</f>
        <v>-8617.284</v>
      </c>
      <c r="T16" s="90">
        <f>if($G$3=Calc!$B$4,Calc!V108,if($G$3=Calc!$B$5,Calc!V127,if($G$3=Calc!$B$6,Calc!V146,"-")))</f>
        <v>-5061.7284</v>
      </c>
      <c r="U16" s="91"/>
      <c r="V16" s="90">
        <f>if($G$3=Calc!$B$4,Calc!K168,if($G$3=Calc!$B$5,Calc!K188,if($G$3=Calc!$B$6,Calc!K208,"-")))</f>
        <v>-154104.2524</v>
      </c>
      <c r="W16" s="90">
        <f>if($G$3=Calc!$B$4,Calc!L168,if($G$3=Calc!$B$5,Calc!L188,if($G$3=Calc!$B$6,Calc!L208,"-")))</f>
        <v>84530.23109</v>
      </c>
      <c r="X16" s="90">
        <f>if($G$3=Calc!$B$4,Calc!M168,if($G$3=Calc!$B$5,Calc!M188,if($G$3=Calc!$B$6,Calc!M208,"-")))</f>
        <v>159531.5957</v>
      </c>
      <c r="Y16" s="90">
        <f>if($G$3=Calc!$B$4,Calc!N168,if($G$3=Calc!$B$5,Calc!N188,if($G$3=Calc!$B$6,Calc!N208,"-")))</f>
        <v>301031.2415</v>
      </c>
      <c r="Z16" s="90">
        <f>if($G$3=Calc!$B$4,Calc!O168,if($G$3=Calc!$B$5,Calc!O188,if($G$3=Calc!$B$6,Calc!O208,"-")))</f>
        <v>573177.6477</v>
      </c>
      <c r="AA16" s="90">
        <f>if($G$3=Calc!$B$4,Calc!P168,if($G$3=Calc!$B$5,Calc!P188,if($G$3=Calc!$B$6,Calc!P208,"-")))</f>
        <v>1059905.974</v>
      </c>
      <c r="AB16" s="90">
        <f>if($G$3=Calc!$B$4,Calc!Q168,if($G$3=Calc!$B$5,Calc!Q188,if($G$3=Calc!$B$6,Calc!Q208,"-")))</f>
        <v>1909163.728</v>
      </c>
      <c r="AC16" s="90">
        <f>if($G$3=Calc!$B$4,Calc!R168,if($G$3=Calc!$B$5,Calc!R188,if($G$3=Calc!$B$6,Calc!R208,"-")))</f>
        <v>3382611.595</v>
      </c>
      <c r="AD16" s="90">
        <f>if($G$3=Calc!$B$4,Calc!S168,if($G$3=Calc!$B$5,Calc!S188,if($G$3=Calc!$B$6,Calc!S208,"-")))</f>
        <v>5907104.62</v>
      </c>
      <c r="AE16" s="90">
        <f>if($G$3=Calc!$B$4,Calc!T168,if($G$3=Calc!$B$5,Calc!T188,if($G$3=Calc!$B$6,Calc!T208,"-")))</f>
        <v>10206999.79</v>
      </c>
      <c r="AF16" s="90"/>
    </row>
    <row r="17" ht="15.75" customHeight="1">
      <c r="F17" s="8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ht="15.75" customHeight="1">
      <c r="A18" s="78"/>
      <c r="D18" s="89"/>
      <c r="E18" s="89"/>
      <c r="F18" s="89"/>
      <c r="W18" s="111"/>
      <c r="X18" s="111"/>
      <c r="Y18" s="111"/>
      <c r="Z18" s="111"/>
      <c r="AA18" s="110"/>
      <c r="AB18" s="110"/>
      <c r="AC18" s="110"/>
      <c r="AD18" s="110"/>
      <c r="AE18" s="110"/>
      <c r="AF18" s="88"/>
    </row>
    <row r="19" ht="15.75" customHeight="1">
      <c r="A19" s="78"/>
      <c r="D19" s="89"/>
      <c r="E19" s="89"/>
      <c r="F19" s="89"/>
      <c r="G19" s="108" t="s">
        <v>158</v>
      </c>
      <c r="H19" s="110"/>
      <c r="I19" s="110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1"/>
      <c r="W19" s="111"/>
      <c r="X19" s="111"/>
      <c r="Y19" s="111"/>
      <c r="Z19" s="111"/>
      <c r="AA19" s="109"/>
      <c r="AB19" s="109"/>
      <c r="AC19" s="109"/>
      <c r="AD19" s="109"/>
      <c r="AE19" s="109"/>
      <c r="AF19" s="78"/>
    </row>
    <row r="20" ht="15.75" customHeight="1">
      <c r="A20" s="78"/>
      <c r="D20" s="89"/>
      <c r="E20" s="89"/>
      <c r="F20" s="89"/>
      <c r="G20" s="113" t="s">
        <v>185</v>
      </c>
      <c r="H20" s="115" t="str">
        <f>Calc!J479</f>
        <v/>
      </c>
      <c r="I20" s="115">
        <f>Calc!K750</f>
        <v>100000</v>
      </c>
      <c r="J20" s="115" t="str">
        <f>Calc!L750</f>
        <v/>
      </c>
      <c r="K20" s="115" t="str">
        <f>Calc!M750</f>
        <v/>
      </c>
      <c r="L20" s="115" t="str">
        <f>Calc!N750</f>
        <v/>
      </c>
      <c r="M20" s="115" t="str">
        <f>Calc!O750</f>
        <v/>
      </c>
      <c r="N20" s="115" t="str">
        <f>Calc!P750</f>
        <v/>
      </c>
      <c r="O20" s="115" t="str">
        <f>Calc!Q750</f>
        <v/>
      </c>
      <c r="P20" s="115" t="str">
        <f>Calc!R750</f>
        <v/>
      </c>
      <c r="Q20" s="115" t="str">
        <f>Calc!S750</f>
        <v/>
      </c>
      <c r="R20" s="115" t="str">
        <f>Calc!T750</f>
        <v/>
      </c>
      <c r="S20" s="115" t="str">
        <f>Calc!U750</f>
        <v/>
      </c>
      <c r="T20" s="115" t="str">
        <f>Calc!V750</f>
        <v/>
      </c>
      <c r="U20" s="109"/>
      <c r="V20" s="115">
        <f>Calc!K756</f>
        <v>100000</v>
      </c>
      <c r="W20" s="115">
        <f>Calc!L756</f>
        <v>0</v>
      </c>
      <c r="X20" s="115">
        <f>Calc!M756</f>
        <v>0</v>
      </c>
      <c r="Y20" s="115">
        <f>Calc!N756</f>
        <v>0</v>
      </c>
      <c r="Z20" s="115">
        <f>Calc!O756</f>
        <v>0</v>
      </c>
      <c r="AA20" s="115">
        <f>Calc!P756</f>
        <v>0</v>
      </c>
      <c r="AB20" s="115">
        <f>Calc!Q756</f>
        <v>0</v>
      </c>
      <c r="AC20" s="115">
        <f>Calc!R756</f>
        <v>0</v>
      </c>
      <c r="AD20" s="115">
        <f>Calc!S756</f>
        <v>0</v>
      </c>
      <c r="AE20" s="115">
        <f>Calc!T756</f>
        <v>0</v>
      </c>
      <c r="AF20" s="90"/>
    </row>
    <row r="21" ht="15.75" customHeight="1">
      <c r="A21" s="78"/>
      <c r="B21" s="79" t="s">
        <v>186</v>
      </c>
      <c r="C21" s="185">
        <f>C8</f>
        <v>100000</v>
      </c>
      <c r="AF21" s="109"/>
    </row>
    <row r="22" ht="15.75" customHeight="1">
      <c r="A22" s="78"/>
      <c r="B22" s="85" t="s">
        <v>187</v>
      </c>
      <c r="C22" s="120">
        <f>C23-C21</f>
        <v>200000</v>
      </c>
      <c r="D22" s="78"/>
      <c r="E22" s="78"/>
      <c r="F22" s="78"/>
      <c r="G22" s="108" t="s">
        <v>165</v>
      </c>
      <c r="AF22" s="115"/>
    </row>
    <row r="23" ht="15.75" customHeight="1">
      <c r="A23" s="78"/>
      <c r="B23" s="177" t="s">
        <v>188</v>
      </c>
      <c r="C23" s="186">
        <f>C8*C9</f>
        <v>300000</v>
      </c>
      <c r="D23" s="78"/>
      <c r="E23" s="78"/>
      <c r="F23" s="78"/>
      <c r="G23" s="113" t="s">
        <v>189</v>
      </c>
      <c r="I23" s="115">
        <f>Calc!K752</f>
        <v>0</v>
      </c>
      <c r="J23" s="115">
        <f>Calc!L752</f>
        <v>0</v>
      </c>
      <c r="K23" s="115">
        <f>Calc!M752</f>
        <v>0</v>
      </c>
      <c r="L23" s="115">
        <f>Calc!N752</f>
        <v>350</v>
      </c>
      <c r="M23" s="115">
        <f>Calc!O752</f>
        <v>560</v>
      </c>
      <c r="N23" s="115">
        <f>Calc!P752</f>
        <v>756</v>
      </c>
      <c r="O23" s="115">
        <f>Calc!Q752</f>
        <v>950.6</v>
      </c>
      <c r="P23" s="115">
        <f>Calc!R752</f>
        <v>1145.06</v>
      </c>
      <c r="Q23" s="115">
        <f>Calc!S752</f>
        <v>1339.506</v>
      </c>
      <c r="R23" s="115">
        <f>Calc!T752</f>
        <v>1533.9506</v>
      </c>
      <c r="S23" s="115">
        <f>Calc!U752</f>
        <v>1728.39506</v>
      </c>
      <c r="T23" s="115">
        <f>Calc!V752</f>
        <v>1922.839506</v>
      </c>
      <c r="V23" s="115">
        <f>Calc!K757</f>
        <v>10286.35117</v>
      </c>
      <c r="W23" s="115">
        <f>Calc!L757</f>
        <v>21037.11618</v>
      </c>
      <c r="X23" s="115">
        <f>Calc!M757</f>
        <v>37482.41167</v>
      </c>
      <c r="Y23" s="115">
        <f>Calc!N757</f>
        <v>60361.96695</v>
      </c>
      <c r="Z23" s="115">
        <f>Calc!O757</f>
        <v>170832.154</v>
      </c>
      <c r="AA23" s="115">
        <f>Calc!P757</f>
        <v>0</v>
      </c>
      <c r="AB23" s="115">
        <f>Calc!Q757</f>
        <v>0</v>
      </c>
      <c r="AC23" s="115">
        <f>Calc!R757</f>
        <v>0</v>
      </c>
      <c r="AD23" s="115">
        <f>Calc!S757</f>
        <v>0</v>
      </c>
      <c r="AE23" s="115">
        <f>Calc!T757</f>
        <v>0</v>
      </c>
      <c r="AF23" s="115"/>
    </row>
    <row r="24" ht="15.75" customHeight="1">
      <c r="A24" s="78"/>
      <c r="B24" s="78"/>
      <c r="C24" s="78"/>
      <c r="D24" s="78"/>
      <c r="E24" s="78"/>
      <c r="F24" s="78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</row>
    <row r="25" ht="15.75" customHeight="1">
      <c r="A25" s="78"/>
      <c r="D25" s="78"/>
      <c r="E25" s="78"/>
      <c r="F25" s="78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</row>
    <row r="26" ht="15.75" customHeight="1">
      <c r="A26" s="78"/>
      <c r="C26" s="78"/>
      <c r="D26" s="78"/>
      <c r="E26" s="78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</row>
    <row r="27" ht="18.0" customHeight="1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</row>
    <row r="28" ht="18.0" customHeight="1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</row>
    <row r="29" ht="18.0" customHeight="1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</row>
    <row r="30" ht="18.0" customHeight="1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</row>
    <row r="31" ht="18.0" customHeight="1">
      <c r="A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AF31" s="89"/>
    </row>
    <row r="32" ht="18.0" customHeight="1">
      <c r="A32" s="89"/>
      <c r="D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AF32" s="89"/>
    </row>
    <row r="33" ht="18.0" customHeight="1">
      <c r="A33" s="89"/>
      <c r="D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AF33" s="89"/>
    </row>
    <row r="34" ht="18.0" customHeight="1">
      <c r="A34" s="89"/>
      <c r="B34" s="89"/>
      <c r="C34" s="89"/>
      <c r="D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AF34" s="89"/>
    </row>
    <row r="35" ht="18.0" customHeight="1">
      <c r="A35" s="89"/>
      <c r="B35" s="89"/>
      <c r="C35" s="89"/>
      <c r="D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AF35" s="89"/>
    </row>
    <row r="36" ht="18.0" customHeight="1">
      <c r="A36" s="89"/>
      <c r="B36" s="89"/>
      <c r="C36" s="89"/>
      <c r="D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AF36" s="89"/>
    </row>
    <row r="37" ht="18.0" customHeight="1">
      <c r="A37" s="89"/>
      <c r="B37" s="89"/>
      <c r="C37" s="89"/>
      <c r="D37" s="89"/>
      <c r="E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AF37" s="89"/>
    </row>
    <row r="38" ht="18.0" customHeight="1">
      <c r="A38" s="89"/>
      <c r="B38" s="89"/>
      <c r="C38" s="89"/>
      <c r="D38" s="89"/>
      <c r="E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</row>
    <row r="39" ht="18.0" customHeight="1">
      <c r="A39" s="89"/>
      <c r="B39" s="89"/>
      <c r="C39" s="89"/>
      <c r="D39" s="89"/>
      <c r="E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</row>
    <row r="40" ht="18.0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</row>
    <row r="41" ht="18.0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</row>
    <row r="42" ht="18.0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</row>
    <row r="43" ht="18.0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</row>
    <row r="44" ht="18.0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</row>
    <row r="45" ht="18.0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</row>
    <row r="46" ht="18.0" customHeight="1">
      <c r="A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</row>
    <row r="47" ht="18.0" customHeight="1">
      <c r="A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</row>
    <row r="48" ht="18.0" customHeight="1">
      <c r="A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</row>
    <row r="49" ht="18.0" customHeight="1">
      <c r="A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</row>
    <row r="50" ht="18.0" customHeight="1">
      <c r="A50" s="89"/>
      <c r="B50" s="89"/>
      <c r="C50" s="89"/>
      <c r="D50" s="89"/>
      <c r="E50" s="89"/>
      <c r="F50" s="89"/>
      <c r="H50" s="89"/>
      <c r="AF50" s="89"/>
    </row>
    <row r="51" ht="18.0" customHeight="1">
      <c r="A51" s="89"/>
      <c r="B51" s="89"/>
      <c r="C51" s="89"/>
      <c r="D51" s="89"/>
      <c r="E51" s="89"/>
      <c r="F51" s="89"/>
      <c r="H51" s="89"/>
      <c r="AF51" s="89"/>
    </row>
    <row r="52" ht="18.0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AF52" s="89"/>
    </row>
    <row r="53" ht="18.0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</row>
    <row r="54" ht="18.0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</row>
    <row r="55" ht="18.0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</row>
    <row r="56" ht="18.0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</row>
    <row r="57" ht="18.0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</row>
    <row r="58" ht="18.0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D58" s="89"/>
      <c r="AE58" s="89"/>
      <c r="AF58" s="89"/>
    </row>
    <row r="59" ht="18.0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D59" s="89"/>
      <c r="AE59" s="89"/>
      <c r="AF59" s="89"/>
    </row>
    <row r="60" ht="18.0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D60" s="89"/>
      <c r="AE60" s="89"/>
      <c r="AF60" s="89"/>
    </row>
    <row r="61" ht="18.0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</row>
    <row r="62" ht="18.0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</row>
    <row r="63" ht="18.0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</row>
    <row r="64" ht="18.0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</row>
    <row r="65" ht="18.0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</row>
    <row r="66" ht="18.0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</row>
    <row r="67" ht="18.0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</row>
    <row r="68" ht="18.0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</row>
    <row r="69" ht="18.0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</row>
    <row r="70" ht="18.0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</row>
    <row r="71" ht="18.0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</row>
    <row r="72" ht="18.0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</row>
    <row r="73" ht="18.0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</row>
    <row r="74" ht="18.0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</row>
    <row r="75" ht="18.0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</row>
    <row r="76" ht="18.0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</row>
    <row r="77" ht="18.0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</row>
    <row r="78" ht="18.0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</row>
    <row r="79" ht="18.0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</row>
    <row r="80" ht="18.0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</row>
    <row r="81" ht="18.0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</row>
    <row r="82" ht="18.0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</row>
    <row r="83" ht="18.0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</row>
    <row r="84" ht="18.0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</row>
    <row r="85" ht="18.0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</row>
    <row r="86" ht="18.0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</row>
    <row r="87" ht="18.0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</row>
    <row r="88" ht="18.0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</row>
    <row r="89" ht="18.0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</row>
    <row r="90" ht="18.0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</row>
    <row r="91" ht="18.0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ht="18.0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</row>
    <row r="93" ht="18.0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</row>
    <row r="94" ht="18.0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</row>
    <row r="95" ht="18.0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</row>
    <row r="96" ht="18.0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</row>
    <row r="97" ht="18.0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</row>
    <row r="98" ht="18.0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</row>
    <row r="99" ht="18.0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</row>
    <row r="100" ht="18.0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</row>
    <row r="101" ht="18.0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</row>
    <row r="102" ht="18.0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</row>
    <row r="103" ht="18.0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</row>
    <row r="104" ht="18.0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</row>
    <row r="105" ht="18.0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</row>
    <row r="106" ht="18.0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</row>
    <row r="107" ht="18.0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</row>
    <row r="108" ht="18.0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</row>
    <row r="109" ht="18.0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</row>
    <row r="110" ht="18.0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</row>
    <row r="111" ht="18.0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</row>
    <row r="112" ht="18.0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</row>
    <row r="113" ht="18.0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</row>
    <row r="114" ht="18.0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</row>
    <row r="115" ht="18.0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</row>
    <row r="116" ht="18.0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</row>
    <row r="117" ht="18.0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</row>
    <row r="118" ht="18.0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</row>
    <row r="119" ht="18.0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</row>
    <row r="120" ht="18.0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</row>
    <row r="121" ht="18.0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</row>
    <row r="122" ht="18.0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</row>
    <row r="123" ht="18.0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</row>
    <row r="124" ht="18.0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</row>
    <row r="125" ht="18.0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</row>
    <row r="126" ht="18.0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</row>
    <row r="127" ht="18.0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</row>
    <row r="128" ht="18.0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</row>
    <row r="129" ht="18.0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</row>
    <row r="130" ht="18.0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</row>
    <row r="131" ht="18.0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</row>
    <row r="132" ht="18.0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</row>
    <row r="133" ht="18.0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</row>
    <row r="134" ht="18.0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</row>
    <row r="135" ht="18.0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</row>
    <row r="136" ht="18.0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</row>
    <row r="137" ht="18.0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</row>
    <row r="138" ht="18.0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</row>
    <row r="139" ht="18.0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</row>
    <row r="140" ht="18.0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</row>
    <row r="141" ht="18.0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</row>
    <row r="142" ht="18.0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</row>
    <row r="143" ht="18.0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</row>
    <row r="144" ht="18.0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</row>
    <row r="145" ht="18.0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</row>
    <row r="146" ht="18.0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</row>
    <row r="147" ht="18.0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</row>
    <row r="148" ht="18.0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</row>
    <row r="149" ht="18.0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</row>
    <row r="150" ht="18.0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</row>
    <row r="151" ht="18.0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</row>
    <row r="152" ht="18.0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</row>
    <row r="153" ht="18.0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</row>
    <row r="154" ht="18.0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</row>
    <row r="155" ht="18.0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</row>
    <row r="156" ht="18.0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</row>
    <row r="157" ht="18.0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</row>
    <row r="158" ht="18.0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</row>
    <row r="159" ht="18.0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</row>
    <row r="160" ht="18.0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</row>
    <row r="161" ht="18.0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</row>
    <row r="162" ht="18.0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</row>
    <row r="163" ht="18.0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</row>
    <row r="164" ht="18.0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</row>
    <row r="165" ht="18.0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</row>
    <row r="166" ht="18.0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</row>
    <row r="167" ht="18.0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</row>
    <row r="168" ht="18.0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</row>
    <row r="169" ht="18.0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</row>
    <row r="170" ht="18.0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</row>
    <row r="171" ht="18.0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</row>
    <row r="172" ht="18.0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</row>
    <row r="173" ht="18.0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</row>
    <row r="174" ht="18.0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</row>
    <row r="175" ht="18.0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</row>
    <row r="176" ht="18.0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</row>
    <row r="177" ht="18.0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</row>
    <row r="178" ht="18.0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</row>
    <row r="179" ht="18.0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</row>
    <row r="180" ht="18.0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</row>
    <row r="181" ht="18.0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</row>
    <row r="182" ht="18.0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</row>
    <row r="183" ht="18.0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</row>
    <row r="184" ht="18.0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</row>
    <row r="185" ht="18.0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</row>
    <row r="186" ht="18.0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</row>
    <row r="187" ht="18.0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</row>
    <row r="188" ht="18.0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</row>
    <row r="189" ht="18.0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</row>
    <row r="190" ht="18.0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</row>
    <row r="191" ht="18.0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</row>
    <row r="192" ht="18.0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</row>
    <row r="193" ht="18.0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</row>
    <row r="194" ht="18.0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</row>
    <row r="195" ht="18.0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</row>
    <row r="196" ht="18.0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</row>
    <row r="197" ht="18.0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</row>
    <row r="198" ht="18.0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</row>
    <row r="199" ht="18.0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</row>
    <row r="200" ht="18.0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</row>
    <row r="201" ht="18.0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</row>
    <row r="202" ht="18.0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</row>
    <row r="203" ht="18.0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</row>
    <row r="204" ht="18.0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</row>
    <row r="205" ht="18.0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</row>
    <row r="206" ht="18.0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</row>
    <row r="207" ht="18.0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</row>
    <row r="208" ht="18.0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</row>
    <row r="209" ht="18.0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</row>
    <row r="210" ht="18.0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</row>
    <row r="211" ht="18.0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</row>
    <row r="212" ht="18.0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</row>
    <row r="213" ht="18.0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</row>
    <row r="214" ht="18.0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</row>
    <row r="215" ht="18.0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</row>
    <row r="216" ht="18.0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</row>
    <row r="217" ht="18.0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</row>
    <row r="218" ht="18.0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</row>
    <row r="219" ht="18.0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</row>
    <row r="220" ht="18.0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</row>
    <row r="221" ht="18.0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</row>
    <row r="222" ht="18.0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</row>
    <row r="223" ht="18.0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</row>
    <row r="224" ht="18.0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</row>
    <row r="225" ht="18.0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</row>
    <row r="226" ht="18.0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</row>
    <row r="227" ht="18.0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</row>
    <row r="228" ht="18.0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</row>
    <row r="229" ht="18.0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</row>
    <row r="230" ht="18.0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</row>
    <row r="231" ht="18.0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</row>
    <row r="232" ht="18.0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</row>
    <row r="233" ht="18.0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</row>
    <row r="234" ht="18.0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</row>
    <row r="235" ht="18.0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</row>
    <row r="236" ht="18.0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</row>
    <row r="237" ht="18.0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</row>
    <row r="238" ht="18.0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</row>
    <row r="239" ht="18.0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</row>
    <row r="240" ht="18.0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</row>
    <row r="241" ht="18.0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</row>
    <row r="242" ht="18.0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</row>
    <row r="243" ht="18.0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</row>
    <row r="244" ht="18.0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</row>
    <row r="245" ht="18.0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</row>
    <row r="246" ht="18.0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</row>
    <row r="247" ht="18.0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</row>
    <row r="248" ht="18.0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</row>
    <row r="249" ht="18.0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</row>
    <row r="250" ht="18.0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</row>
    <row r="251" ht="18.0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</row>
    <row r="252" ht="18.0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</row>
    <row r="253" ht="18.0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</row>
    <row r="254" ht="18.0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</row>
    <row r="255" ht="18.0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</row>
    <row r="256" ht="18.0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</row>
    <row r="257" ht="18.0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</row>
    <row r="258" ht="18.0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</row>
    <row r="259" ht="18.0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</row>
    <row r="260" ht="18.0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</row>
    <row r="261" ht="18.0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</row>
    <row r="262" ht="18.0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</row>
    <row r="263" ht="18.0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</row>
    <row r="264" ht="18.0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</row>
    <row r="265" ht="18.0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</row>
    <row r="266" ht="18.0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</row>
    <row r="267" ht="18.0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</row>
    <row r="268" ht="18.0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</row>
    <row r="269" ht="18.0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</row>
    <row r="270" ht="18.0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</row>
    <row r="271" ht="18.0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</row>
    <row r="272" ht="18.0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</row>
    <row r="273" ht="18.0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</row>
    <row r="274" ht="18.0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</row>
    <row r="275" ht="18.0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</row>
    <row r="276" ht="18.0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</row>
    <row r="277" ht="18.0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</row>
    <row r="278" ht="18.0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</row>
    <row r="279" ht="18.0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</row>
    <row r="280" ht="18.0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</row>
    <row r="281" ht="18.0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</row>
    <row r="282" ht="18.0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</row>
    <row r="283" ht="18.0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</row>
    <row r="284" ht="18.0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</row>
    <row r="285" ht="18.0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</row>
    <row r="286" ht="18.0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</row>
    <row r="287" ht="18.0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</row>
    <row r="288" ht="18.0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</row>
    <row r="289" ht="18.0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</row>
    <row r="290" ht="18.0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</row>
    <row r="291" ht="18.0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</row>
    <row r="292" ht="18.0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</row>
    <row r="293" ht="18.0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</row>
    <row r="294" ht="18.0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</row>
    <row r="295" ht="18.0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</row>
    <row r="296" ht="18.0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</row>
    <row r="297" ht="18.0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</row>
    <row r="298" ht="18.0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</row>
    <row r="299" ht="18.0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</row>
    <row r="300" ht="18.0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</row>
    <row r="301" ht="18.0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</row>
    <row r="302" ht="18.0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</row>
    <row r="303" ht="18.0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</row>
    <row r="304" ht="18.0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</row>
    <row r="305" ht="18.0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</row>
    <row r="306" ht="18.0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</row>
    <row r="307" ht="18.0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</row>
    <row r="308" ht="18.0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</row>
    <row r="309" ht="18.0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</row>
    <row r="310" ht="18.0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</row>
    <row r="311" ht="18.0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</row>
    <row r="312" ht="18.0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</row>
    <row r="313" ht="18.0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</row>
    <row r="314" ht="18.0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</row>
    <row r="315" ht="18.0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</row>
    <row r="316" ht="18.0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</row>
    <row r="317" ht="18.0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</row>
    <row r="318" ht="18.0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</row>
    <row r="319" ht="18.0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</row>
    <row r="320" ht="18.0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</row>
    <row r="321" ht="18.0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</row>
    <row r="322" ht="18.0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</row>
    <row r="323" ht="18.0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</row>
    <row r="324" ht="18.0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</row>
    <row r="325" ht="18.0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</row>
    <row r="326" ht="18.0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</row>
    <row r="327" ht="18.0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</row>
    <row r="328" ht="18.0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</row>
    <row r="329" ht="18.0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</row>
    <row r="330" ht="18.0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</row>
    <row r="331" ht="18.0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</row>
    <row r="332" ht="18.0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</row>
    <row r="333" ht="18.0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</row>
    <row r="334" ht="18.0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</row>
    <row r="335" ht="18.0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</row>
    <row r="336" ht="18.0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</row>
    <row r="337" ht="18.0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</row>
    <row r="338" ht="18.0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</row>
    <row r="339" ht="18.0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</row>
    <row r="340" ht="18.0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</row>
    <row r="341" ht="18.0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</row>
    <row r="342" ht="18.0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</row>
    <row r="343" ht="18.0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</row>
    <row r="344" ht="18.0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</row>
    <row r="345" ht="18.0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</row>
    <row r="346" ht="18.0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</row>
    <row r="347" ht="18.0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</row>
    <row r="348" ht="18.0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</row>
    <row r="349" ht="18.0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</row>
    <row r="350" ht="18.0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</row>
    <row r="351" ht="18.0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</row>
    <row r="352" ht="18.0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</row>
    <row r="353" ht="18.0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</row>
    <row r="354" ht="18.0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</row>
    <row r="355" ht="18.0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</row>
    <row r="356" ht="18.0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</row>
    <row r="357" ht="18.0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</row>
    <row r="358" ht="18.0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ht="18.0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ht="18.0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ht="18.0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ht="18.0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ht="18.0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ht="18.0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ht="18.0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ht="18.0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ht="18.0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ht="18.0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ht="18.0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ht="18.0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ht="18.0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ht="18.0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ht="18.0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ht="18.0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ht="18.0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ht="18.0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ht="18.0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ht="18.0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ht="18.0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ht="18.0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ht="18.0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ht="18.0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ht="18.0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ht="18.0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ht="18.0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ht="18.0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ht="18.0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ht="18.0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ht="18.0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ht="18.0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ht="18.0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ht="18.0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ht="18.0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ht="18.0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ht="18.0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ht="18.0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ht="18.0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ht="18.0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ht="18.0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ht="18.0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ht="18.0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ht="18.0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ht="18.0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ht="18.0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ht="18.0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ht="18.0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ht="18.0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ht="18.0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ht="18.0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ht="18.0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ht="18.0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ht="18.0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ht="18.0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ht="18.0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ht="18.0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ht="18.0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ht="18.0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ht="18.0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ht="18.0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ht="18.0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ht="18.0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ht="18.0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ht="18.0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ht="18.0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ht="18.0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ht="18.0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ht="18.0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ht="18.0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ht="18.0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ht="18.0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ht="18.0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ht="18.0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ht="18.0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ht="18.0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ht="18.0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ht="18.0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ht="18.0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ht="18.0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ht="18.0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ht="18.0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ht="18.0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ht="18.0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ht="18.0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ht="18.0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ht="18.0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ht="18.0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ht="18.0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ht="18.0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ht="18.0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ht="18.0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ht="18.0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ht="18.0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ht="18.0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ht="18.0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ht="18.0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ht="18.0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ht="18.0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ht="18.0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ht="18.0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ht="18.0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ht="18.0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ht="18.0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ht="18.0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ht="18.0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ht="18.0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ht="18.0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ht="18.0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ht="18.0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ht="18.0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ht="18.0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ht="18.0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ht="18.0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ht="18.0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ht="18.0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  <row r="475" ht="18.0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</row>
    <row r="476" ht="18.0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</row>
    <row r="477" ht="18.0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</row>
    <row r="478" ht="18.0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</row>
    <row r="479" ht="18.0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</row>
    <row r="480" ht="18.0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</row>
    <row r="481" ht="18.0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</row>
    <row r="482" ht="18.0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</row>
    <row r="483" ht="18.0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</row>
    <row r="484" ht="18.0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</row>
    <row r="485" ht="18.0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</row>
    <row r="486" ht="18.0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</row>
    <row r="487" ht="18.0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</row>
    <row r="488" ht="18.0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</row>
    <row r="489" ht="18.0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</row>
    <row r="490" ht="18.0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</row>
    <row r="491" ht="18.0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</row>
    <row r="492" ht="18.0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</row>
    <row r="493" ht="18.0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</row>
    <row r="494" ht="18.0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</row>
    <row r="495" ht="18.0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</row>
    <row r="496" ht="18.0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</row>
    <row r="497" ht="18.0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</row>
    <row r="498" ht="18.0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</row>
    <row r="499" ht="18.0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</row>
    <row r="500" ht="18.0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</row>
    <row r="501" ht="18.0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</row>
    <row r="502" ht="18.0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</row>
    <row r="503" ht="18.0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</row>
    <row r="504" ht="18.0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</row>
    <row r="505" ht="18.0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</row>
    <row r="506" ht="18.0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</row>
    <row r="507" ht="18.0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</row>
    <row r="508" ht="18.0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</row>
    <row r="509" ht="18.0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</row>
    <row r="510" ht="18.0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</row>
    <row r="511" ht="18.0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</row>
    <row r="512" ht="18.0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</row>
    <row r="513" ht="18.0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</row>
    <row r="514" ht="18.0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</row>
    <row r="515" ht="18.0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</row>
    <row r="516" ht="18.0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</row>
    <row r="517" ht="18.0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</row>
    <row r="518" ht="18.0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</row>
    <row r="519" ht="18.0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</row>
    <row r="520" ht="18.0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</row>
    <row r="521" ht="18.0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</row>
    <row r="522" ht="18.0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</row>
    <row r="523" ht="18.0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</row>
    <row r="524" ht="18.0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</row>
    <row r="525" ht="18.0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</row>
    <row r="526" ht="18.0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</row>
    <row r="527" ht="18.0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</row>
    <row r="528" ht="18.0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</row>
    <row r="529" ht="18.0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</row>
    <row r="530" ht="18.0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</row>
    <row r="531" ht="18.0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</row>
    <row r="532" ht="18.0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</row>
    <row r="533" ht="18.0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</row>
    <row r="534" ht="18.0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</row>
    <row r="535" ht="18.0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</row>
    <row r="536" ht="18.0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</row>
    <row r="537" ht="18.0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</row>
    <row r="538" ht="18.0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</row>
    <row r="539" ht="18.0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</row>
    <row r="540" ht="18.0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</row>
    <row r="541" ht="18.0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</row>
    <row r="542" ht="18.0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</row>
    <row r="543" ht="18.0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</row>
    <row r="544" ht="18.0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</row>
    <row r="545" ht="18.0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</row>
    <row r="546" ht="18.0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</row>
    <row r="547" ht="18.0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</row>
    <row r="548" ht="18.0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</row>
    <row r="549" ht="18.0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</row>
    <row r="550" ht="18.0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</row>
    <row r="551" ht="18.0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</row>
    <row r="552" ht="18.0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</row>
    <row r="553" ht="18.0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</row>
    <row r="554" ht="18.0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</row>
    <row r="555" ht="18.0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</row>
    <row r="556" ht="18.0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</row>
    <row r="557" ht="18.0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</row>
    <row r="558" ht="18.0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</row>
    <row r="559" ht="18.0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</row>
    <row r="560" ht="18.0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</row>
    <row r="561" ht="18.0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</row>
    <row r="562" ht="18.0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</row>
    <row r="563" ht="18.0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</row>
    <row r="564" ht="18.0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</row>
    <row r="565" ht="18.0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</row>
    <row r="566" ht="18.0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</row>
    <row r="567" ht="18.0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</row>
    <row r="568" ht="18.0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</row>
    <row r="569" ht="18.0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</row>
    <row r="570" ht="18.0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</row>
    <row r="571" ht="18.0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</row>
    <row r="572" ht="18.0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</row>
    <row r="573" ht="18.0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</row>
    <row r="574" ht="18.0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</row>
    <row r="575" ht="18.0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</row>
    <row r="576" ht="18.0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</row>
    <row r="577" ht="18.0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</row>
    <row r="578" ht="18.0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</row>
    <row r="579" ht="18.0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</row>
    <row r="580" ht="18.0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</row>
    <row r="581" ht="18.0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</row>
    <row r="582" ht="18.0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</row>
    <row r="583" ht="18.0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</row>
    <row r="584" ht="18.0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</row>
    <row r="585" ht="18.0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</row>
    <row r="586" ht="18.0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</row>
    <row r="587" ht="18.0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</row>
    <row r="588" ht="18.0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</row>
    <row r="589" ht="18.0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</row>
    <row r="590" ht="18.0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</row>
    <row r="591" ht="18.0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</row>
    <row r="592" ht="18.0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</row>
    <row r="593" ht="18.0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</row>
    <row r="594" ht="18.0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</row>
    <row r="595" ht="18.0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</row>
    <row r="596" ht="18.0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</row>
    <row r="597" ht="18.0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</row>
    <row r="598" ht="18.0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</row>
    <row r="599" ht="18.0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</row>
    <row r="600" ht="18.0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</row>
    <row r="601" ht="18.0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</row>
    <row r="602" ht="18.0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</row>
    <row r="603" ht="18.0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</row>
    <row r="604" ht="18.0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</row>
    <row r="605" ht="18.0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</row>
    <row r="606" ht="18.0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</row>
    <row r="607" ht="18.0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</row>
    <row r="608" ht="18.0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</row>
    <row r="609" ht="18.0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</row>
    <row r="610" ht="18.0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</row>
    <row r="611" ht="18.0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</row>
    <row r="612" ht="18.0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</row>
    <row r="613" ht="18.0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</row>
    <row r="614" ht="18.0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</row>
    <row r="615" ht="18.0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</row>
    <row r="616" ht="18.0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</row>
    <row r="617" ht="18.0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</row>
    <row r="618" ht="18.0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</row>
    <row r="619" ht="18.0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</row>
    <row r="620" ht="18.0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</row>
    <row r="621" ht="18.0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</row>
    <row r="622" ht="18.0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</row>
    <row r="623" ht="18.0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</row>
    <row r="624" ht="18.0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</row>
    <row r="625" ht="18.0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</row>
    <row r="626" ht="18.0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</row>
    <row r="627" ht="18.0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</row>
    <row r="628" ht="18.0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</row>
    <row r="629" ht="18.0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</row>
    <row r="630" ht="18.0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</row>
    <row r="631" ht="18.0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ht="18.0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ht="18.0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ht="18.0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ht="18.0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ht="18.0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ht="18.0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ht="18.0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ht="18.0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ht="18.0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ht="18.0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ht="18.0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ht="18.0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ht="18.0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ht="18.0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ht="18.0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ht="18.0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ht="18.0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ht="18.0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ht="18.0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ht="18.0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ht="18.0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ht="18.0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ht="18.0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ht="18.0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ht="18.0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ht="18.0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ht="18.0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ht="18.0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ht="18.0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ht="18.0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ht="18.0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ht="18.0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ht="18.0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ht="18.0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ht="18.0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ht="18.0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ht="18.0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ht="18.0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ht="18.0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ht="18.0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ht="18.0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ht="18.0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ht="18.0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ht="18.0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ht="18.0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ht="18.0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ht="18.0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ht="18.0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ht="18.0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ht="18.0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ht="18.0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ht="18.0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ht="18.0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ht="18.0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ht="18.0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ht="18.0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ht="18.0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ht="18.0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ht="18.0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ht="18.0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ht="18.0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ht="18.0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ht="18.0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ht="18.0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ht="18.0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ht="18.0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ht="18.0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ht="18.0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ht="18.0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ht="18.0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ht="18.0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ht="18.0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ht="18.0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ht="18.0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ht="18.0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ht="18.0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ht="18.0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ht="18.0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ht="18.0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ht="18.0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ht="18.0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ht="18.0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ht="18.0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ht="18.0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ht="18.0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ht="18.0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ht="18.0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ht="18.0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ht="18.0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ht="18.0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ht="18.0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ht="18.0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ht="18.0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ht="18.0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ht="18.0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ht="18.0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ht="18.0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ht="18.0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ht="18.0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ht="18.0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ht="18.0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ht="18.0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ht="18.0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ht="18.0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ht="18.0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ht="18.0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ht="18.0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ht="18.0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ht="18.0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ht="18.0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ht="18.0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ht="18.0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ht="18.0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ht="18.0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ht="18.0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ht="18.0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  <row r="748" ht="18.0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</row>
    <row r="749" ht="18.0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</row>
    <row r="750" ht="18.0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</row>
    <row r="751" ht="18.0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</row>
    <row r="752" ht="18.0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</row>
    <row r="753" ht="18.0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</row>
    <row r="754" ht="18.0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</row>
    <row r="755" ht="18.0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</row>
    <row r="756" ht="18.0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</row>
    <row r="757" ht="18.0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</row>
    <row r="758" ht="18.0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</row>
    <row r="759" ht="18.0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</row>
    <row r="760" ht="18.0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</row>
    <row r="761" ht="18.0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</row>
    <row r="762" ht="18.0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</row>
    <row r="763" ht="18.0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</row>
    <row r="764" ht="18.0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</row>
    <row r="765" ht="18.0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</row>
    <row r="766" ht="18.0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</row>
    <row r="767" ht="18.0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</row>
    <row r="768" ht="18.0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</row>
    <row r="769" ht="18.0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</row>
    <row r="770" ht="18.0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</row>
    <row r="771" ht="18.0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</row>
    <row r="772" ht="18.0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</row>
    <row r="773" ht="18.0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</row>
    <row r="774" ht="18.0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</row>
    <row r="775" ht="18.0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</row>
    <row r="776" ht="18.0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</row>
    <row r="777" ht="18.0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</row>
    <row r="778" ht="18.0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</row>
    <row r="779" ht="18.0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</row>
    <row r="780" ht="18.0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</row>
    <row r="781" ht="18.0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</row>
    <row r="782" ht="18.0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</row>
    <row r="783" ht="18.0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</row>
    <row r="784" ht="18.0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</row>
    <row r="785" ht="18.0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</row>
    <row r="786" ht="18.0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</row>
    <row r="787" ht="18.0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</row>
    <row r="788" ht="18.0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</row>
    <row r="789" ht="18.0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</row>
    <row r="790" ht="18.0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</row>
    <row r="791" ht="18.0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</row>
    <row r="792" ht="18.0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</row>
    <row r="793" ht="18.0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</row>
    <row r="794" ht="18.0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</row>
    <row r="795" ht="18.0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</row>
    <row r="796" ht="18.0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</row>
    <row r="797" ht="18.0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</row>
    <row r="798" ht="18.0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</row>
    <row r="799" ht="18.0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</row>
    <row r="800" ht="18.0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</row>
    <row r="801" ht="18.0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</row>
    <row r="802" ht="18.0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</row>
    <row r="803" ht="18.0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</row>
    <row r="804" ht="18.0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</row>
    <row r="805" ht="18.0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</row>
    <row r="806" ht="18.0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</row>
    <row r="807" ht="18.0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</row>
    <row r="808" ht="18.0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</row>
    <row r="809" ht="18.0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</row>
    <row r="810" ht="18.0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</row>
    <row r="811" ht="18.0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</row>
    <row r="812" ht="18.0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</row>
    <row r="813" ht="18.0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</row>
    <row r="814" ht="18.0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</row>
    <row r="815" ht="18.0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</row>
    <row r="816" ht="18.0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</row>
    <row r="817" ht="18.0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</row>
    <row r="818" ht="18.0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</row>
    <row r="819" ht="18.0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</row>
    <row r="820" ht="18.0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</row>
    <row r="821" ht="18.0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</row>
    <row r="822" ht="18.0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</row>
    <row r="823" ht="18.0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</row>
    <row r="824" ht="18.0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</row>
    <row r="825" ht="18.0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</row>
    <row r="826" ht="18.0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</row>
    <row r="827" ht="18.0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</row>
    <row r="828" ht="18.0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</row>
    <row r="829" ht="18.0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</row>
    <row r="830" ht="18.0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</row>
    <row r="831" ht="18.0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</row>
    <row r="832" ht="18.0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</row>
    <row r="833" ht="18.0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</row>
    <row r="834" ht="18.0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</row>
    <row r="835" ht="18.0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</row>
    <row r="836" ht="18.0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</row>
    <row r="837" ht="18.0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</row>
    <row r="838" ht="18.0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</row>
    <row r="839" ht="18.0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</row>
    <row r="840" ht="18.0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</row>
    <row r="841" ht="18.0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</row>
    <row r="842" ht="18.0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</row>
    <row r="843" ht="18.0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</row>
    <row r="844" ht="18.0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</row>
    <row r="845" ht="18.0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</row>
    <row r="846" ht="18.0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</row>
    <row r="847" ht="18.0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</row>
    <row r="848" ht="18.0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</row>
    <row r="849" ht="18.0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</row>
    <row r="850" ht="18.0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</row>
    <row r="851" ht="18.0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</row>
    <row r="852" ht="18.0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</row>
    <row r="853" ht="18.0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</row>
    <row r="854" ht="18.0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</row>
    <row r="855" ht="18.0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</row>
    <row r="856" ht="18.0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</row>
    <row r="857" ht="18.0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</row>
    <row r="858" ht="18.0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</row>
    <row r="859" ht="18.0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</row>
    <row r="860" ht="18.0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</row>
    <row r="861" ht="18.0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</row>
    <row r="862" ht="18.0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</row>
    <row r="863" ht="18.0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</row>
    <row r="864" ht="18.0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</row>
    <row r="865" ht="18.0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</row>
    <row r="866" ht="18.0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</row>
    <row r="867" ht="18.0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</row>
    <row r="868" ht="18.0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</row>
    <row r="869" ht="18.0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</row>
    <row r="870" ht="18.0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</row>
    <row r="871" ht="18.0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</row>
    <row r="872" ht="18.0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</row>
    <row r="873" ht="18.0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</row>
    <row r="874" ht="18.0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</row>
    <row r="875" ht="18.0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</row>
    <row r="876" ht="18.0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</row>
    <row r="877" ht="18.0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</row>
    <row r="878" ht="18.0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</row>
    <row r="879" ht="18.0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</row>
    <row r="880" ht="18.0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</row>
    <row r="881" ht="18.0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</row>
    <row r="882" ht="18.0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</row>
    <row r="883" ht="18.0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</row>
    <row r="884" ht="18.0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</row>
    <row r="885" ht="18.0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</row>
    <row r="886" ht="18.0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</row>
    <row r="887" ht="18.0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</row>
    <row r="888" ht="18.0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</row>
    <row r="889" ht="18.0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</row>
    <row r="890" ht="18.0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</row>
    <row r="891" ht="18.0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</row>
    <row r="892" ht="18.0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</row>
    <row r="893" ht="18.0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</row>
    <row r="894" ht="18.0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</row>
    <row r="895" ht="18.0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</row>
    <row r="896" ht="18.0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</row>
    <row r="897" ht="18.0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</row>
    <row r="898" ht="18.0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</row>
    <row r="899" ht="18.0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</row>
    <row r="900" ht="18.0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</row>
    <row r="901" ht="18.0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</row>
    <row r="902" ht="18.0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</row>
    <row r="903" ht="18.0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</row>
    <row r="904" ht="18.0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</row>
    <row r="905" ht="18.0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</row>
    <row r="906" ht="18.0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</row>
    <row r="907" ht="18.0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</row>
    <row r="908" ht="18.0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</row>
    <row r="909" ht="18.0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</row>
    <row r="910" ht="18.0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</row>
    <row r="911" ht="18.0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</row>
    <row r="912" ht="18.0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</row>
    <row r="913" ht="18.0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</row>
    <row r="914" ht="18.0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</row>
    <row r="915" ht="18.0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</row>
    <row r="916" ht="18.0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</row>
    <row r="917" ht="18.0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</row>
    <row r="918" ht="18.0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</row>
    <row r="919" ht="18.0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</row>
    <row r="920" ht="18.0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</row>
    <row r="921" ht="18.0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</row>
    <row r="922" ht="18.0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</row>
    <row r="923" ht="18.0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</row>
    <row r="924" ht="18.0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</row>
    <row r="925" ht="18.0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</row>
    <row r="926" ht="18.0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</row>
    <row r="927" ht="18.0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</row>
    <row r="928" ht="18.0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</row>
    <row r="929" ht="18.0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</row>
    <row r="930" ht="18.0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</row>
    <row r="931" ht="18.0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</row>
    <row r="932" ht="18.0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</row>
    <row r="933" ht="18.0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</row>
    <row r="934" ht="18.0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</row>
    <row r="935" ht="18.0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</row>
    <row r="936" ht="18.0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</row>
    <row r="937" ht="18.0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</row>
    <row r="938" ht="18.0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</row>
    <row r="939" ht="18.0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</row>
    <row r="940" ht="18.0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</row>
    <row r="941" ht="18.0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</row>
    <row r="942" ht="18.0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</row>
    <row r="943" ht="18.0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</row>
    <row r="944" ht="18.0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</row>
    <row r="945" ht="18.0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</row>
    <row r="946" ht="18.0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</row>
    <row r="947" ht="18.0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</row>
    <row r="948" ht="18.0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</row>
    <row r="949" ht="18.0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</row>
    <row r="950" ht="18.0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</row>
    <row r="951" ht="18.0" customHeight="1">
      <c r="A951" s="89"/>
      <c r="B951" s="89"/>
      <c r="C951" s="89"/>
      <c r="D951" s="89"/>
      <c r="E951" s="89"/>
      <c r="F951" s="89"/>
    </row>
    <row r="952" ht="18.0" customHeight="1">
      <c r="A952" s="89"/>
      <c r="B952" s="89"/>
      <c r="C952" s="89"/>
      <c r="D952" s="89"/>
      <c r="E952" s="89"/>
      <c r="F952" s="89"/>
    </row>
    <row r="953" ht="18.0" customHeight="1">
      <c r="A953" s="89"/>
      <c r="B953" s="89"/>
      <c r="C953" s="89"/>
      <c r="D953" s="89"/>
      <c r="E953" s="89"/>
      <c r="F953" s="89"/>
    </row>
    <row r="954" ht="18.0" customHeight="1">
      <c r="A954" s="89"/>
      <c r="B954" s="89"/>
      <c r="C954" s="89"/>
      <c r="D954" s="89"/>
      <c r="E954" s="89"/>
      <c r="F954" s="89"/>
    </row>
    <row r="955" ht="18.0" customHeight="1">
      <c r="A955" s="89"/>
      <c r="B955" s="89"/>
      <c r="C955" s="89"/>
      <c r="D955" s="89"/>
      <c r="E955" s="89"/>
      <c r="F955" s="89"/>
    </row>
    <row r="956" ht="18.0" customHeight="1">
      <c r="A956" s="89"/>
      <c r="B956" s="89"/>
      <c r="C956" s="89"/>
      <c r="D956" s="89"/>
      <c r="E956" s="89"/>
      <c r="F956" s="89"/>
    </row>
    <row r="957" ht="18.0" customHeight="1">
      <c r="A957" s="89"/>
      <c r="B957" s="89"/>
      <c r="C957" s="89"/>
      <c r="D957" s="89"/>
      <c r="E957" s="89"/>
      <c r="F957" s="89"/>
    </row>
    <row r="958" ht="18.0" customHeight="1">
      <c r="A958" s="89"/>
      <c r="B958" s="89"/>
      <c r="C958" s="89"/>
      <c r="D958" s="89"/>
      <c r="E958" s="89"/>
      <c r="F958" s="89"/>
    </row>
    <row r="959" ht="18.0" customHeight="1">
      <c r="A959" s="89"/>
      <c r="B959" s="89"/>
      <c r="C959" s="89"/>
      <c r="D959" s="89"/>
      <c r="E959" s="89"/>
      <c r="F959" s="89"/>
    </row>
    <row r="960" ht="18.0" customHeight="1">
      <c r="A960" s="89"/>
      <c r="B960" s="89"/>
      <c r="C960" s="89"/>
      <c r="D960" s="89"/>
      <c r="E960" s="89"/>
      <c r="F960" s="89"/>
    </row>
    <row r="961" ht="18.0" customHeight="1">
      <c r="A961" s="89"/>
      <c r="B961" s="89"/>
      <c r="C961" s="89"/>
      <c r="D961" s="89"/>
      <c r="E961" s="89"/>
      <c r="F961" s="89"/>
    </row>
    <row r="962" ht="18.0" customHeight="1">
      <c r="A962" s="89"/>
      <c r="B962" s="89"/>
      <c r="C962" s="89"/>
      <c r="D962" s="89"/>
      <c r="E962" s="89"/>
      <c r="F962" s="89"/>
    </row>
    <row r="963" ht="18.0" customHeight="1">
      <c r="A963" s="89"/>
      <c r="B963" s="89"/>
      <c r="C963" s="89"/>
      <c r="D963" s="89"/>
      <c r="E963" s="89"/>
      <c r="F963" s="89"/>
    </row>
    <row r="964" ht="18.0" customHeight="1">
      <c r="A964" s="89"/>
      <c r="B964" s="89"/>
      <c r="C964" s="89"/>
      <c r="D964" s="89"/>
      <c r="E964" s="89"/>
      <c r="F964" s="89"/>
    </row>
  </sheetData>
  <mergeCells count="1">
    <mergeCell ref="D21:E21"/>
  </mergeCells>
  <conditionalFormatting sqref="H19:T20 V19:V21 W20:AE21 AF22:AF23 I23:T23 V23:AE23">
    <cfRule type="cellIs" dxfId="0" priority="1" operator="equal">
      <formula>0</formula>
    </cfRule>
  </conditionalFormatting>
  <conditionalFormatting sqref="I23:T23 V23:AE23">
    <cfRule type="cellIs" dxfId="0" priority="2" operator="equal">
      <formula>0</formula>
    </cfRule>
  </conditionalFormatting>
  <dataValidations>
    <dataValidation type="list" allowBlank="1" sqref="G3">
      <formula1>Calc!$B$4:$B$6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4.38"/>
    <col customWidth="1" min="2" max="2" width="31.63"/>
    <col customWidth="1" min="3" max="3" width="7.88"/>
    <col customWidth="1" min="4" max="4" width="2.38"/>
    <col customWidth="1" min="5" max="5" width="10.13"/>
    <col customWidth="1" min="6" max="6" width="2.75"/>
    <col customWidth="1" min="7" max="7" width="8.75"/>
    <col customWidth="1" min="8" max="8" width="5.0"/>
    <col customWidth="1" min="9" max="9" width="19.38"/>
    <col customWidth="1" min="10" max="22" width="10.0"/>
    <col customWidth="1" min="23" max="23" width="8.75"/>
    <col customWidth="1" min="24" max="130" width="10.38"/>
  </cols>
  <sheetData>
    <row r="1">
      <c r="A1" s="78"/>
      <c r="B1" s="89"/>
      <c r="C1" s="89"/>
      <c r="D1" s="78"/>
      <c r="E1" s="89"/>
      <c r="F1" s="89"/>
      <c r="G1" s="89"/>
      <c r="H1" s="78"/>
      <c r="I1" s="88" t="s">
        <v>190</v>
      </c>
      <c r="J1" s="88"/>
      <c r="K1" s="88">
        <v>1.0</v>
      </c>
      <c r="L1" s="88">
        <v>1.0</v>
      </c>
      <c r="M1" s="88">
        <v>1.0</v>
      </c>
      <c r="N1" s="88">
        <v>1.0</v>
      </c>
      <c r="O1" s="88">
        <v>1.0</v>
      </c>
      <c r="P1" s="88">
        <v>1.0</v>
      </c>
      <c r="Q1" s="88">
        <v>1.0</v>
      </c>
      <c r="R1" s="88">
        <v>1.0</v>
      </c>
      <c r="S1" s="88">
        <v>1.0</v>
      </c>
      <c r="T1" s="88">
        <v>1.0</v>
      </c>
      <c r="U1" s="88">
        <v>1.0</v>
      </c>
      <c r="V1" s="88">
        <v>1.0</v>
      </c>
      <c r="W1" s="88">
        <v>2.0</v>
      </c>
      <c r="X1" s="88">
        <v>2.0</v>
      </c>
      <c r="Y1" s="88">
        <v>2.0</v>
      </c>
      <c r="Z1" s="88">
        <v>2.0</v>
      </c>
      <c r="AA1" s="88">
        <v>2.0</v>
      </c>
      <c r="AB1" s="88">
        <v>2.0</v>
      </c>
      <c r="AC1" s="88">
        <v>2.0</v>
      </c>
      <c r="AD1" s="88">
        <v>2.0</v>
      </c>
      <c r="AE1" s="88">
        <v>2.0</v>
      </c>
      <c r="AF1" s="88">
        <v>2.0</v>
      </c>
      <c r="AG1" s="88">
        <v>2.0</v>
      </c>
      <c r="AH1" s="88">
        <v>2.0</v>
      </c>
      <c r="AI1" s="88">
        <v>3.0</v>
      </c>
      <c r="AJ1" s="88">
        <v>3.0</v>
      </c>
      <c r="AK1" s="88">
        <v>3.0</v>
      </c>
      <c r="AL1" s="88">
        <v>3.0</v>
      </c>
      <c r="AM1" s="88">
        <v>3.0</v>
      </c>
      <c r="AN1" s="88">
        <v>3.0</v>
      </c>
      <c r="AO1" s="88">
        <v>3.0</v>
      </c>
      <c r="AP1" s="88">
        <v>3.0</v>
      </c>
      <c r="AQ1" s="88">
        <v>3.0</v>
      </c>
      <c r="AR1" s="88">
        <v>3.0</v>
      </c>
      <c r="AS1" s="88">
        <v>3.0</v>
      </c>
      <c r="AT1" s="88">
        <v>3.0</v>
      </c>
      <c r="AU1" s="88">
        <v>4.0</v>
      </c>
      <c r="AV1" s="88">
        <v>4.0</v>
      </c>
      <c r="AW1" s="88">
        <v>4.0</v>
      </c>
      <c r="AX1" s="88">
        <v>4.0</v>
      </c>
      <c r="AY1" s="88">
        <v>4.0</v>
      </c>
      <c r="AZ1" s="88">
        <v>4.0</v>
      </c>
      <c r="BA1" s="88">
        <v>4.0</v>
      </c>
      <c r="BB1" s="88">
        <v>4.0</v>
      </c>
      <c r="BC1" s="88">
        <v>4.0</v>
      </c>
      <c r="BD1" s="88">
        <v>4.0</v>
      </c>
      <c r="BE1" s="88">
        <v>4.0</v>
      </c>
      <c r="BF1" s="88">
        <v>4.0</v>
      </c>
      <c r="BG1" s="88">
        <v>5.0</v>
      </c>
      <c r="BH1" s="88">
        <v>5.0</v>
      </c>
      <c r="BI1" s="88">
        <v>5.0</v>
      </c>
      <c r="BJ1" s="88">
        <v>5.0</v>
      </c>
      <c r="BK1" s="88">
        <v>5.0</v>
      </c>
      <c r="BL1" s="88">
        <v>5.0</v>
      </c>
      <c r="BM1" s="88">
        <v>5.0</v>
      </c>
      <c r="BN1" s="88">
        <v>5.0</v>
      </c>
      <c r="BO1" s="88">
        <v>5.0</v>
      </c>
      <c r="BP1" s="88">
        <v>5.0</v>
      </c>
      <c r="BQ1" s="88">
        <v>5.0</v>
      </c>
      <c r="BR1" s="88">
        <v>5.0</v>
      </c>
      <c r="BS1" s="88">
        <v>6.0</v>
      </c>
      <c r="BT1" s="88">
        <v>6.0</v>
      </c>
      <c r="BU1" s="88">
        <v>6.0</v>
      </c>
      <c r="BV1" s="88">
        <v>6.0</v>
      </c>
      <c r="BW1" s="88">
        <v>6.0</v>
      </c>
      <c r="BX1" s="88">
        <v>6.0</v>
      </c>
      <c r="BY1" s="88">
        <v>6.0</v>
      </c>
      <c r="BZ1" s="88">
        <v>6.0</v>
      </c>
      <c r="CA1" s="88">
        <v>6.0</v>
      </c>
      <c r="CB1" s="88">
        <v>6.0</v>
      </c>
      <c r="CC1" s="88">
        <v>6.0</v>
      </c>
      <c r="CD1" s="88">
        <v>6.0</v>
      </c>
      <c r="CE1" s="88">
        <v>7.0</v>
      </c>
      <c r="CF1" s="88">
        <v>7.0</v>
      </c>
      <c r="CG1" s="88">
        <v>7.0</v>
      </c>
      <c r="CH1" s="88">
        <v>7.0</v>
      </c>
      <c r="CI1" s="88">
        <v>7.0</v>
      </c>
      <c r="CJ1" s="88">
        <v>7.0</v>
      </c>
      <c r="CK1" s="88">
        <v>7.0</v>
      </c>
      <c r="CL1" s="88">
        <v>7.0</v>
      </c>
      <c r="CM1" s="88">
        <v>7.0</v>
      </c>
      <c r="CN1" s="88">
        <v>7.0</v>
      </c>
      <c r="CO1" s="88">
        <v>7.0</v>
      </c>
      <c r="CP1" s="88">
        <v>7.0</v>
      </c>
      <c r="CQ1" s="88">
        <v>8.0</v>
      </c>
      <c r="CR1" s="88">
        <v>8.0</v>
      </c>
      <c r="CS1" s="88">
        <v>8.0</v>
      </c>
      <c r="CT1" s="88">
        <v>8.0</v>
      </c>
      <c r="CU1" s="88">
        <v>8.0</v>
      </c>
      <c r="CV1" s="88">
        <v>8.0</v>
      </c>
      <c r="CW1" s="88">
        <v>8.0</v>
      </c>
      <c r="CX1" s="88">
        <v>8.0</v>
      </c>
      <c r="CY1" s="88">
        <v>8.0</v>
      </c>
      <c r="CZ1" s="88">
        <v>8.0</v>
      </c>
      <c r="DA1" s="88">
        <v>8.0</v>
      </c>
      <c r="DB1" s="88">
        <v>8.0</v>
      </c>
      <c r="DC1" s="88">
        <v>9.0</v>
      </c>
      <c r="DD1" s="88">
        <v>9.0</v>
      </c>
      <c r="DE1" s="88">
        <v>9.0</v>
      </c>
      <c r="DF1" s="88">
        <v>9.0</v>
      </c>
      <c r="DG1" s="88">
        <v>9.0</v>
      </c>
      <c r="DH1" s="88">
        <v>9.0</v>
      </c>
      <c r="DI1" s="88">
        <v>9.0</v>
      </c>
      <c r="DJ1" s="88">
        <v>9.0</v>
      </c>
      <c r="DK1" s="88">
        <v>9.0</v>
      </c>
      <c r="DL1" s="88">
        <v>9.0</v>
      </c>
      <c r="DM1" s="88">
        <v>9.0</v>
      </c>
      <c r="DN1" s="88">
        <v>9.0</v>
      </c>
      <c r="DO1" s="88">
        <v>10.0</v>
      </c>
      <c r="DP1" s="88">
        <v>10.0</v>
      </c>
      <c r="DQ1" s="88">
        <v>10.0</v>
      </c>
      <c r="DR1" s="88">
        <v>10.0</v>
      </c>
      <c r="DS1" s="88">
        <v>10.0</v>
      </c>
      <c r="DT1" s="88">
        <v>10.0</v>
      </c>
      <c r="DU1" s="88">
        <v>10.0</v>
      </c>
      <c r="DV1" s="88">
        <v>10.0</v>
      </c>
      <c r="DW1" s="88">
        <v>10.0</v>
      </c>
      <c r="DX1" s="88">
        <v>10.0</v>
      </c>
      <c r="DY1" s="88">
        <v>10.0</v>
      </c>
      <c r="DZ1" s="88">
        <v>10.0</v>
      </c>
    </row>
    <row r="2">
      <c r="A2" s="78"/>
      <c r="B2" s="187" t="s">
        <v>151</v>
      </c>
      <c r="C2" s="89"/>
      <c r="D2" s="78"/>
      <c r="E2" s="89"/>
      <c r="F2" s="89"/>
      <c r="G2" s="78"/>
      <c r="H2" s="78"/>
      <c r="I2" s="88" t="s">
        <v>191</v>
      </c>
      <c r="J2" s="88"/>
      <c r="K2" s="88">
        <v>1.0</v>
      </c>
      <c r="L2" s="88">
        <v>2.0</v>
      </c>
      <c r="M2" s="88">
        <v>3.0</v>
      </c>
      <c r="N2" s="88">
        <v>4.0</v>
      </c>
      <c r="O2" s="88">
        <v>5.0</v>
      </c>
      <c r="P2" s="88">
        <v>6.0</v>
      </c>
      <c r="Q2" s="88">
        <v>7.0</v>
      </c>
      <c r="R2" s="88">
        <v>8.0</v>
      </c>
      <c r="S2" s="88">
        <v>9.0</v>
      </c>
      <c r="T2" s="88">
        <v>10.0</v>
      </c>
      <c r="U2" s="88">
        <v>11.0</v>
      </c>
      <c r="V2" s="88">
        <v>12.0</v>
      </c>
      <c r="W2" s="88">
        <v>13.0</v>
      </c>
      <c r="X2" s="88">
        <v>14.0</v>
      </c>
      <c r="Y2" s="88">
        <v>15.0</v>
      </c>
      <c r="Z2" s="88">
        <v>16.0</v>
      </c>
      <c r="AA2" s="88">
        <v>17.0</v>
      </c>
      <c r="AB2" s="88">
        <v>18.0</v>
      </c>
      <c r="AC2" s="88">
        <v>19.0</v>
      </c>
      <c r="AD2" s="88">
        <v>20.0</v>
      </c>
      <c r="AE2" s="88">
        <v>21.0</v>
      </c>
      <c r="AF2" s="88">
        <v>22.0</v>
      </c>
      <c r="AG2" s="88">
        <v>23.0</v>
      </c>
      <c r="AH2" s="88">
        <v>24.0</v>
      </c>
      <c r="AI2" s="88">
        <v>25.0</v>
      </c>
      <c r="AJ2" s="88">
        <v>26.0</v>
      </c>
      <c r="AK2" s="88">
        <v>27.0</v>
      </c>
      <c r="AL2" s="88">
        <v>28.0</v>
      </c>
      <c r="AM2" s="88">
        <v>29.0</v>
      </c>
      <c r="AN2" s="88">
        <v>30.0</v>
      </c>
      <c r="AO2" s="88">
        <v>31.0</v>
      </c>
      <c r="AP2" s="88">
        <v>32.0</v>
      </c>
      <c r="AQ2" s="88">
        <v>33.0</v>
      </c>
      <c r="AR2" s="88">
        <v>34.0</v>
      </c>
      <c r="AS2" s="88">
        <v>35.0</v>
      </c>
      <c r="AT2" s="88">
        <v>36.0</v>
      </c>
      <c r="AU2" s="88">
        <v>37.0</v>
      </c>
      <c r="AV2" s="88">
        <v>38.0</v>
      </c>
      <c r="AW2" s="88">
        <v>39.0</v>
      </c>
      <c r="AX2" s="88">
        <v>40.0</v>
      </c>
      <c r="AY2" s="88">
        <v>41.0</v>
      </c>
      <c r="AZ2" s="88">
        <v>42.0</v>
      </c>
      <c r="BA2" s="88">
        <v>43.0</v>
      </c>
      <c r="BB2" s="88">
        <v>44.0</v>
      </c>
      <c r="BC2" s="88">
        <v>45.0</v>
      </c>
      <c r="BD2" s="88">
        <v>46.0</v>
      </c>
      <c r="BE2" s="88">
        <v>47.0</v>
      </c>
      <c r="BF2" s="88">
        <v>48.0</v>
      </c>
      <c r="BG2" s="88">
        <v>49.0</v>
      </c>
      <c r="BH2" s="88">
        <v>50.0</v>
      </c>
      <c r="BI2" s="88">
        <v>51.0</v>
      </c>
      <c r="BJ2" s="88">
        <v>52.0</v>
      </c>
      <c r="BK2" s="88">
        <v>53.0</v>
      </c>
      <c r="BL2" s="88">
        <v>54.0</v>
      </c>
      <c r="BM2" s="88">
        <v>55.0</v>
      </c>
      <c r="BN2" s="88">
        <v>56.0</v>
      </c>
      <c r="BO2" s="88">
        <v>57.0</v>
      </c>
      <c r="BP2" s="88">
        <v>58.0</v>
      </c>
      <c r="BQ2" s="88">
        <v>59.0</v>
      </c>
      <c r="BR2" s="88">
        <v>60.0</v>
      </c>
      <c r="BS2" s="88">
        <v>61.0</v>
      </c>
      <c r="BT2" s="88">
        <v>62.0</v>
      </c>
      <c r="BU2" s="88">
        <v>63.0</v>
      </c>
      <c r="BV2" s="88">
        <v>64.0</v>
      </c>
      <c r="BW2" s="88">
        <v>65.0</v>
      </c>
      <c r="BX2" s="88">
        <v>66.0</v>
      </c>
      <c r="BY2" s="88">
        <v>67.0</v>
      </c>
      <c r="BZ2" s="88">
        <v>68.0</v>
      </c>
      <c r="CA2" s="88">
        <v>69.0</v>
      </c>
      <c r="CB2" s="88">
        <v>70.0</v>
      </c>
      <c r="CC2" s="88">
        <v>71.0</v>
      </c>
      <c r="CD2" s="88">
        <v>72.0</v>
      </c>
      <c r="CE2" s="88">
        <v>73.0</v>
      </c>
      <c r="CF2" s="88">
        <v>74.0</v>
      </c>
      <c r="CG2" s="88">
        <v>75.0</v>
      </c>
      <c r="CH2" s="88">
        <v>76.0</v>
      </c>
      <c r="CI2" s="88">
        <v>77.0</v>
      </c>
      <c r="CJ2" s="88">
        <v>78.0</v>
      </c>
      <c r="CK2" s="88">
        <v>79.0</v>
      </c>
      <c r="CL2" s="88">
        <v>80.0</v>
      </c>
      <c r="CM2" s="88">
        <v>81.0</v>
      </c>
      <c r="CN2" s="88">
        <v>82.0</v>
      </c>
      <c r="CO2" s="88">
        <v>83.0</v>
      </c>
      <c r="CP2" s="88">
        <v>84.0</v>
      </c>
      <c r="CQ2" s="88">
        <v>85.0</v>
      </c>
      <c r="CR2" s="88">
        <v>86.0</v>
      </c>
      <c r="CS2" s="88">
        <v>87.0</v>
      </c>
      <c r="CT2" s="88">
        <v>88.0</v>
      </c>
      <c r="CU2" s="88">
        <v>89.0</v>
      </c>
      <c r="CV2" s="88">
        <v>90.0</v>
      </c>
      <c r="CW2" s="88">
        <v>91.0</v>
      </c>
      <c r="CX2" s="88">
        <v>92.0</v>
      </c>
      <c r="CY2" s="88">
        <v>93.0</v>
      </c>
      <c r="CZ2" s="88">
        <v>94.0</v>
      </c>
      <c r="DA2" s="88">
        <v>95.0</v>
      </c>
      <c r="DB2" s="88">
        <v>96.0</v>
      </c>
      <c r="DC2" s="88">
        <v>97.0</v>
      </c>
      <c r="DD2" s="88">
        <v>98.0</v>
      </c>
      <c r="DE2" s="88">
        <v>99.0</v>
      </c>
      <c r="DF2" s="88">
        <v>100.0</v>
      </c>
      <c r="DG2" s="88">
        <v>101.0</v>
      </c>
      <c r="DH2" s="88">
        <v>102.0</v>
      </c>
      <c r="DI2" s="88">
        <v>103.0</v>
      </c>
      <c r="DJ2" s="88">
        <v>104.0</v>
      </c>
      <c r="DK2" s="88">
        <v>105.0</v>
      </c>
      <c r="DL2" s="88">
        <v>106.0</v>
      </c>
      <c r="DM2" s="88">
        <v>107.0</v>
      </c>
      <c r="DN2" s="88">
        <v>108.0</v>
      </c>
      <c r="DO2" s="88">
        <v>109.0</v>
      </c>
      <c r="DP2" s="88">
        <v>110.0</v>
      </c>
      <c r="DQ2" s="88">
        <v>111.0</v>
      </c>
      <c r="DR2" s="88">
        <v>112.0</v>
      </c>
      <c r="DS2" s="88">
        <v>113.0</v>
      </c>
      <c r="DT2" s="88">
        <v>114.0</v>
      </c>
      <c r="DU2" s="88">
        <v>115.0</v>
      </c>
      <c r="DV2" s="88">
        <v>116.0</v>
      </c>
      <c r="DW2" s="88">
        <v>117.0</v>
      </c>
      <c r="DX2" s="88">
        <v>118.0</v>
      </c>
      <c r="DY2" s="88">
        <v>119.0</v>
      </c>
      <c r="DZ2" s="88">
        <v>120.0</v>
      </c>
    </row>
    <row r="3">
      <c r="A3" s="78"/>
      <c r="B3" s="89"/>
      <c r="C3" s="89"/>
      <c r="D3" s="78"/>
      <c r="E3" s="89"/>
      <c r="F3" s="89"/>
      <c r="G3" s="188"/>
      <c r="H3" s="78"/>
      <c r="I3" s="107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89"/>
      <c r="W3" s="89"/>
      <c r="X3" s="89"/>
      <c r="Y3" s="89"/>
      <c r="Z3" s="89"/>
      <c r="AA3" s="89"/>
      <c r="AB3" s="89"/>
      <c r="AC3" s="89"/>
      <c r="AD3" s="89"/>
      <c r="AE3" s="89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</row>
    <row r="4">
      <c r="A4" s="78"/>
      <c r="B4" s="189" t="s">
        <v>98</v>
      </c>
      <c r="C4" s="78"/>
      <c r="D4" s="78"/>
      <c r="E4" s="78"/>
      <c r="F4" s="78"/>
      <c r="G4" s="78"/>
      <c r="H4" s="78"/>
      <c r="I4" s="107" t="s">
        <v>192</v>
      </c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89"/>
      <c r="W4" s="89"/>
      <c r="X4" s="89"/>
      <c r="Y4" s="89"/>
      <c r="Z4" s="89"/>
      <c r="AA4" s="89"/>
      <c r="AB4" s="89"/>
      <c r="AC4" s="89"/>
      <c r="AD4" s="89"/>
      <c r="AE4" s="89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</row>
    <row r="5">
      <c r="A5" s="78"/>
      <c r="B5" s="189" t="s">
        <v>148</v>
      </c>
      <c r="C5" s="78"/>
      <c r="D5" s="78"/>
      <c r="E5" s="78"/>
      <c r="F5" s="78"/>
      <c r="G5" s="78"/>
      <c r="H5" s="78"/>
      <c r="I5" s="83"/>
      <c r="J5" s="89"/>
      <c r="K5" s="89"/>
      <c r="L5" s="83" t="s">
        <v>112</v>
      </c>
      <c r="M5" s="83" t="s">
        <v>113</v>
      </c>
      <c r="N5" s="83" t="s">
        <v>114</v>
      </c>
      <c r="O5" s="83" t="s">
        <v>115</v>
      </c>
      <c r="P5" s="83" t="s">
        <v>116</v>
      </c>
      <c r="Q5" s="83" t="s">
        <v>117</v>
      </c>
      <c r="R5" s="83" t="s">
        <v>118</v>
      </c>
      <c r="S5" s="83" t="s">
        <v>119</v>
      </c>
      <c r="T5" s="83" t="s">
        <v>120</v>
      </c>
      <c r="U5" s="89"/>
      <c r="V5" s="190"/>
      <c r="W5" s="89"/>
      <c r="X5" s="89"/>
      <c r="Y5" s="89"/>
      <c r="Z5" s="89"/>
      <c r="AA5" s="89"/>
      <c r="AB5" s="89"/>
      <c r="AC5" s="89"/>
      <c r="AD5" s="89"/>
      <c r="AE5" s="89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</row>
    <row r="6">
      <c r="A6" s="89"/>
      <c r="B6" s="189" t="s">
        <v>151</v>
      </c>
      <c r="C6" s="89"/>
      <c r="D6" s="89"/>
      <c r="E6" s="89"/>
      <c r="F6" s="78"/>
      <c r="G6" s="78"/>
      <c r="H6" s="78"/>
      <c r="I6" s="92"/>
      <c r="J6" s="89"/>
      <c r="K6" s="89"/>
      <c r="L6" s="191">
        <f t="shared" ref="L6:T6" si="1">L$7*($G18)</f>
        <v>1.2</v>
      </c>
      <c r="M6" s="191">
        <f t="shared" si="1"/>
        <v>0.96</v>
      </c>
      <c r="N6" s="191">
        <f t="shared" si="1"/>
        <v>0.72</v>
      </c>
      <c r="O6" s="191">
        <f t="shared" si="1"/>
        <v>0.72</v>
      </c>
      <c r="P6" s="191">
        <f t="shared" si="1"/>
        <v>0.72</v>
      </c>
      <c r="Q6" s="191">
        <f t="shared" si="1"/>
        <v>0.72</v>
      </c>
      <c r="R6" s="191">
        <f t="shared" si="1"/>
        <v>0.72</v>
      </c>
      <c r="S6" s="191">
        <f t="shared" si="1"/>
        <v>0.72</v>
      </c>
      <c r="T6" s="191">
        <f t="shared" si="1"/>
        <v>0.72</v>
      </c>
      <c r="U6" s="89"/>
      <c r="V6" s="190"/>
      <c r="W6" s="89"/>
      <c r="X6" s="89"/>
      <c r="Y6" s="89"/>
      <c r="Z6" s="89"/>
      <c r="AA6" s="89"/>
      <c r="AB6" s="89"/>
      <c r="AC6" s="89"/>
      <c r="AD6" s="89"/>
      <c r="AE6" s="89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</row>
    <row r="7">
      <c r="A7" s="89"/>
      <c r="B7" s="89"/>
      <c r="C7" s="89"/>
      <c r="D7" s="89"/>
      <c r="E7" s="89"/>
      <c r="F7" s="78"/>
      <c r="G7" s="78"/>
      <c r="H7" s="78"/>
      <c r="I7" s="92"/>
      <c r="J7" s="89"/>
      <c r="K7" s="89"/>
      <c r="L7" s="192">
        <f>'Financial Projection'!X6</f>
        <v>1</v>
      </c>
      <c r="M7" s="192">
        <f>'Financial Projection'!Y6</f>
        <v>0.8</v>
      </c>
      <c r="N7" s="192">
        <f>'Financial Projection'!Z6</f>
        <v>0.6</v>
      </c>
      <c r="O7" s="192">
        <f>'Financial Projection'!AA6</f>
        <v>0.6</v>
      </c>
      <c r="P7" s="192">
        <f>'Financial Projection'!AB6</f>
        <v>0.6</v>
      </c>
      <c r="Q7" s="192">
        <f>'Financial Projection'!AC6</f>
        <v>0.6</v>
      </c>
      <c r="R7" s="192">
        <f>'Financial Projection'!AD6</f>
        <v>0.6</v>
      </c>
      <c r="S7" s="192">
        <f>'Financial Projection'!AE6</f>
        <v>0.6</v>
      </c>
      <c r="T7" s="192">
        <f>'Financial Projection'!AF6</f>
        <v>0.6</v>
      </c>
      <c r="U7" s="89"/>
      <c r="V7" s="190"/>
      <c r="W7" s="89"/>
      <c r="X7" s="89"/>
      <c r="Y7" s="89"/>
      <c r="Z7" s="89"/>
      <c r="AA7" s="89"/>
      <c r="AB7" s="89"/>
      <c r="AC7" s="89"/>
      <c r="AD7" s="89"/>
      <c r="AE7" s="89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</row>
    <row r="8">
      <c r="A8" s="89"/>
      <c r="B8" s="107" t="s">
        <v>164</v>
      </c>
      <c r="C8" s="89"/>
      <c r="D8" s="89"/>
      <c r="E8" s="89"/>
      <c r="F8" s="78"/>
      <c r="G8" s="78"/>
      <c r="H8" s="78"/>
      <c r="I8" s="92"/>
      <c r="J8" s="89"/>
      <c r="K8" s="89"/>
      <c r="L8" s="191">
        <f t="shared" ref="L8:T8" si="2">L$7*($G20)</f>
        <v>0.8</v>
      </c>
      <c r="M8" s="191">
        <f t="shared" si="2"/>
        <v>0.64</v>
      </c>
      <c r="N8" s="191">
        <f t="shared" si="2"/>
        <v>0.48</v>
      </c>
      <c r="O8" s="191">
        <f t="shared" si="2"/>
        <v>0.48</v>
      </c>
      <c r="P8" s="191">
        <f t="shared" si="2"/>
        <v>0.48</v>
      </c>
      <c r="Q8" s="191">
        <f t="shared" si="2"/>
        <v>0.48</v>
      </c>
      <c r="R8" s="191">
        <f t="shared" si="2"/>
        <v>0.48</v>
      </c>
      <c r="S8" s="191">
        <f t="shared" si="2"/>
        <v>0.48</v>
      </c>
      <c r="T8" s="191">
        <f t="shared" si="2"/>
        <v>0.48</v>
      </c>
      <c r="U8" s="89"/>
      <c r="V8" s="190"/>
      <c r="W8" s="89"/>
      <c r="X8" s="89"/>
      <c r="Y8" s="89"/>
      <c r="Z8" s="89"/>
      <c r="AA8" s="89"/>
      <c r="AB8" s="89"/>
      <c r="AC8" s="89"/>
      <c r="AD8" s="89"/>
      <c r="AE8" s="89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</row>
    <row r="9">
      <c r="A9" s="78"/>
      <c r="B9" s="107" t="s">
        <v>157</v>
      </c>
      <c r="C9" s="107"/>
      <c r="D9" s="107"/>
      <c r="E9" s="107"/>
      <c r="F9" s="78"/>
      <c r="G9" s="78"/>
      <c r="H9" s="78"/>
      <c r="I9" s="107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89"/>
      <c r="V9" s="190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</row>
    <row r="10">
      <c r="A10" s="78"/>
      <c r="C10" s="107"/>
      <c r="D10" s="107"/>
      <c r="E10" s="107"/>
      <c r="F10" s="78"/>
      <c r="G10" s="78"/>
      <c r="H10" s="78"/>
      <c r="I10" s="92" t="s">
        <v>193</v>
      </c>
      <c r="O10" s="89"/>
      <c r="P10" s="78"/>
      <c r="Q10" s="78"/>
      <c r="R10" s="78"/>
      <c r="S10" s="78"/>
      <c r="T10" s="78"/>
      <c r="U10" s="78"/>
      <c r="V10" s="190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</row>
    <row r="11">
      <c r="A11" s="78"/>
      <c r="B11" s="107" t="s">
        <v>194</v>
      </c>
      <c r="C11" s="107"/>
      <c r="D11" s="107"/>
      <c r="E11" s="107"/>
      <c r="F11" s="78"/>
      <c r="G11" s="78"/>
      <c r="H11" s="78"/>
      <c r="I11" s="89"/>
      <c r="J11" s="193"/>
      <c r="K11" s="193" t="s">
        <v>195</v>
      </c>
      <c r="L11" s="83" t="s">
        <v>112</v>
      </c>
      <c r="M11" s="83" t="s">
        <v>113</v>
      </c>
      <c r="N11" s="83" t="s">
        <v>114</v>
      </c>
      <c r="O11" s="83" t="s">
        <v>115</v>
      </c>
      <c r="P11" s="83" t="s">
        <v>116</v>
      </c>
      <c r="Q11" s="83" t="s">
        <v>117</v>
      </c>
      <c r="R11" s="83" t="s">
        <v>118</v>
      </c>
      <c r="S11" s="83" t="s">
        <v>119</v>
      </c>
      <c r="T11" s="83" t="s">
        <v>120</v>
      </c>
      <c r="U11" s="78"/>
      <c r="V11" s="190"/>
      <c r="W11" s="83" t="s">
        <v>112</v>
      </c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78"/>
      <c r="AI11" s="83" t="s">
        <v>113</v>
      </c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83" t="s">
        <v>114</v>
      </c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83" t="s">
        <v>115</v>
      </c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83" t="s">
        <v>116</v>
      </c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83" t="s">
        <v>117</v>
      </c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83" t="s">
        <v>118</v>
      </c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83" t="s">
        <v>119</v>
      </c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83" t="s">
        <v>120</v>
      </c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</row>
    <row r="12">
      <c r="A12" s="78"/>
      <c r="B12" s="107" t="s">
        <v>196</v>
      </c>
      <c r="C12" s="107"/>
      <c r="D12" s="107"/>
      <c r="E12" s="107"/>
      <c r="F12" s="78"/>
      <c r="G12" s="78"/>
      <c r="H12" s="78"/>
      <c r="I12" s="89"/>
      <c r="J12" s="194"/>
      <c r="K12" s="194">
        <f t="shared" ref="K12:K14" si="4">sum(K18:V18)</f>
        <v>324000</v>
      </c>
      <c r="L12" s="194">
        <f t="shared" ref="L12:T12" si="3">K12*(1+L6)</f>
        <v>712800</v>
      </c>
      <c r="M12" s="194">
        <f t="shared" si="3"/>
        <v>1397088</v>
      </c>
      <c r="N12" s="194">
        <f t="shared" si="3"/>
        <v>2402991.36</v>
      </c>
      <c r="O12" s="194">
        <f t="shared" si="3"/>
        <v>4133145.139</v>
      </c>
      <c r="P12" s="194">
        <f t="shared" si="3"/>
        <v>7109009.639</v>
      </c>
      <c r="Q12" s="194">
        <f t="shared" si="3"/>
        <v>12227496.58</v>
      </c>
      <c r="R12" s="194">
        <f t="shared" si="3"/>
        <v>21031294.12</v>
      </c>
      <c r="S12" s="194">
        <f t="shared" si="3"/>
        <v>36173825.88</v>
      </c>
      <c r="T12" s="194">
        <f t="shared" si="3"/>
        <v>62218980.52</v>
      </c>
      <c r="U12" s="78"/>
      <c r="V12" s="190"/>
      <c r="W12" s="194">
        <f t="shared" ref="W12:W14" si="6">sum(W18:AH18)</f>
        <v>712800</v>
      </c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78"/>
      <c r="AI12" s="194">
        <f t="shared" ref="AI12:AI14" si="7">sum(AI18:AT18)</f>
        <v>1397088</v>
      </c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194">
        <f t="shared" ref="AU12:AU14" si="8">sum(AU18:BF18)</f>
        <v>2402991.36</v>
      </c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194">
        <f t="shared" ref="BG12:BG14" si="9">sum(BG18:BR18)</f>
        <v>4133145.139</v>
      </c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194">
        <f t="shared" ref="BS12:BS14" si="10">sum(BS18:CD18)</f>
        <v>7109009.639</v>
      </c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194">
        <f t="shared" ref="CE12:CE14" si="11">sum(CE18:CP18)</f>
        <v>12227496.58</v>
      </c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194">
        <f t="shared" ref="CQ12:CQ14" si="12">sum(CQ18:DB18)</f>
        <v>21031294.12</v>
      </c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194">
        <f t="shared" ref="DC12:DC14" si="13">sum(DC18:DN18)</f>
        <v>36173825.88</v>
      </c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194">
        <f t="shared" ref="DO12:DO14" si="14">sum(DO18:DZ18)</f>
        <v>62218980.52</v>
      </c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</row>
    <row r="13">
      <c r="A13" s="78"/>
      <c r="B13" s="107"/>
      <c r="C13" s="107"/>
      <c r="D13" s="107"/>
      <c r="E13" s="107"/>
      <c r="F13" s="78"/>
      <c r="G13" s="78"/>
      <c r="H13" s="78"/>
      <c r="I13" s="89"/>
      <c r="J13" s="194"/>
      <c r="K13" s="194">
        <f t="shared" si="4"/>
        <v>270000</v>
      </c>
      <c r="L13" s="194">
        <f t="shared" ref="L13:T13" si="5">K13*(1+L7)</f>
        <v>540000</v>
      </c>
      <c r="M13" s="194">
        <f t="shared" si="5"/>
        <v>972000</v>
      </c>
      <c r="N13" s="194">
        <f t="shared" si="5"/>
        <v>1555200</v>
      </c>
      <c r="O13" s="194">
        <f t="shared" si="5"/>
        <v>2488320</v>
      </c>
      <c r="P13" s="194">
        <f t="shared" si="5"/>
        <v>3981312</v>
      </c>
      <c r="Q13" s="194">
        <f t="shared" si="5"/>
        <v>6370099.2</v>
      </c>
      <c r="R13" s="194">
        <f t="shared" si="5"/>
        <v>10192158.72</v>
      </c>
      <c r="S13" s="194">
        <f t="shared" si="5"/>
        <v>16307453.95</v>
      </c>
      <c r="T13" s="194">
        <f t="shared" si="5"/>
        <v>26091926.32</v>
      </c>
      <c r="U13" s="78"/>
      <c r="V13" s="190"/>
      <c r="W13" s="194">
        <f t="shared" si="6"/>
        <v>540000</v>
      </c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78"/>
      <c r="AI13" s="194">
        <f t="shared" si="7"/>
        <v>972000</v>
      </c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194">
        <f t="shared" si="8"/>
        <v>1555200</v>
      </c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194">
        <f t="shared" si="9"/>
        <v>2488320</v>
      </c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194">
        <f t="shared" si="10"/>
        <v>3981312</v>
      </c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194">
        <f t="shared" si="11"/>
        <v>6370099.2</v>
      </c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194">
        <f t="shared" si="12"/>
        <v>10192158.72</v>
      </c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194">
        <f t="shared" si="13"/>
        <v>16307453.95</v>
      </c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194">
        <f t="shared" si="14"/>
        <v>26091926.32</v>
      </c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</row>
    <row r="14">
      <c r="A14" s="78"/>
      <c r="B14" s="107"/>
      <c r="C14" s="107"/>
      <c r="D14" s="107"/>
      <c r="E14" s="107"/>
      <c r="F14" s="78"/>
      <c r="G14" s="78"/>
      <c r="H14" s="78"/>
      <c r="I14" s="89"/>
      <c r="J14" s="194"/>
      <c r="K14" s="194">
        <f t="shared" si="4"/>
        <v>216000</v>
      </c>
      <c r="L14" s="194">
        <f t="shared" ref="L14:T14" si="15">K14*(1+L8)</f>
        <v>388800</v>
      </c>
      <c r="M14" s="194">
        <f t="shared" si="15"/>
        <v>637632</v>
      </c>
      <c r="N14" s="194">
        <f t="shared" si="15"/>
        <v>943695.36</v>
      </c>
      <c r="O14" s="194">
        <f t="shared" si="15"/>
        <v>1396669.133</v>
      </c>
      <c r="P14" s="194">
        <f t="shared" si="15"/>
        <v>2067070.317</v>
      </c>
      <c r="Q14" s="194">
        <f t="shared" si="15"/>
        <v>3059264.068</v>
      </c>
      <c r="R14" s="194">
        <f t="shared" si="15"/>
        <v>4527710.821</v>
      </c>
      <c r="S14" s="194">
        <f t="shared" si="15"/>
        <v>6701012.016</v>
      </c>
      <c r="T14" s="194">
        <f t="shared" si="15"/>
        <v>9917497.783</v>
      </c>
      <c r="U14" s="78"/>
      <c r="V14" s="190"/>
      <c r="W14" s="194">
        <f t="shared" si="6"/>
        <v>388800</v>
      </c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78"/>
      <c r="AI14" s="194">
        <f t="shared" si="7"/>
        <v>637632</v>
      </c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194">
        <f t="shared" si="8"/>
        <v>943695.36</v>
      </c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194">
        <f t="shared" si="9"/>
        <v>1396669.133</v>
      </c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194">
        <f t="shared" si="10"/>
        <v>2067070.317</v>
      </c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194">
        <f t="shared" si="11"/>
        <v>3059264.068</v>
      </c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194">
        <f t="shared" si="12"/>
        <v>4527710.821</v>
      </c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194">
        <f t="shared" si="13"/>
        <v>6701012.016</v>
      </c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194">
        <f t="shared" si="14"/>
        <v>9917497.783</v>
      </c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</row>
    <row r="15">
      <c r="A15" s="78"/>
      <c r="B15" s="78" t="s">
        <v>197</v>
      </c>
      <c r="C15" s="78"/>
      <c r="D15" s="78"/>
      <c r="E15" s="195" t="s">
        <v>198</v>
      </c>
      <c r="F15" s="78"/>
      <c r="G15" s="78"/>
      <c r="H15" s="78"/>
      <c r="I15" s="88"/>
      <c r="J15" s="81"/>
      <c r="K15" s="81"/>
      <c r="L15" s="81"/>
      <c r="M15" s="81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</row>
    <row r="16">
      <c r="A16" s="78"/>
      <c r="B16" s="78" t="s">
        <v>199</v>
      </c>
      <c r="C16" s="78"/>
      <c r="D16" s="78"/>
      <c r="E16" s="78"/>
      <c r="F16" s="78"/>
      <c r="G16" s="78"/>
      <c r="H16" s="78"/>
      <c r="I16" s="92" t="s">
        <v>200</v>
      </c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</row>
    <row r="17">
      <c r="A17" s="78"/>
      <c r="B17" s="92"/>
      <c r="C17" s="81"/>
      <c r="D17" s="89"/>
      <c r="E17" s="196"/>
      <c r="F17" s="87"/>
      <c r="G17" s="81"/>
      <c r="H17" s="78"/>
      <c r="I17" s="107"/>
      <c r="J17" s="83"/>
      <c r="K17" s="83" t="s">
        <v>99</v>
      </c>
      <c r="L17" s="83" t="s">
        <v>100</v>
      </c>
      <c r="M17" s="83" t="s">
        <v>101</v>
      </c>
      <c r="N17" s="83" t="s">
        <v>102</v>
      </c>
      <c r="O17" s="83" t="s">
        <v>103</v>
      </c>
      <c r="P17" s="83" t="s">
        <v>104</v>
      </c>
      <c r="Q17" s="83" t="s">
        <v>105</v>
      </c>
      <c r="R17" s="83" t="s">
        <v>106</v>
      </c>
      <c r="S17" s="83" t="s">
        <v>107</v>
      </c>
      <c r="T17" s="83" t="s">
        <v>108</v>
      </c>
      <c r="U17" s="83" t="s">
        <v>109</v>
      </c>
      <c r="V17" s="83" t="s">
        <v>110</v>
      </c>
      <c r="W17" s="83" t="s">
        <v>201</v>
      </c>
      <c r="X17" s="83" t="s">
        <v>202</v>
      </c>
      <c r="Y17" s="83" t="s">
        <v>203</v>
      </c>
      <c r="Z17" s="83" t="s">
        <v>204</v>
      </c>
      <c r="AA17" s="83" t="s">
        <v>205</v>
      </c>
      <c r="AB17" s="83" t="s">
        <v>206</v>
      </c>
      <c r="AC17" s="83" t="s">
        <v>207</v>
      </c>
      <c r="AD17" s="83" t="s">
        <v>208</v>
      </c>
      <c r="AE17" s="83" t="s">
        <v>209</v>
      </c>
      <c r="AF17" s="83" t="s">
        <v>210</v>
      </c>
      <c r="AG17" s="83" t="s">
        <v>211</v>
      </c>
      <c r="AH17" s="83" t="s">
        <v>212</v>
      </c>
      <c r="AI17" s="83" t="s">
        <v>213</v>
      </c>
      <c r="AJ17" s="83" t="s">
        <v>214</v>
      </c>
      <c r="AK17" s="83" t="s">
        <v>215</v>
      </c>
      <c r="AL17" s="83" t="s">
        <v>216</v>
      </c>
      <c r="AM17" s="83" t="s">
        <v>217</v>
      </c>
      <c r="AN17" s="83" t="s">
        <v>218</v>
      </c>
      <c r="AO17" s="83" t="s">
        <v>219</v>
      </c>
      <c r="AP17" s="83" t="s">
        <v>220</v>
      </c>
      <c r="AQ17" s="83" t="s">
        <v>221</v>
      </c>
      <c r="AR17" s="83" t="s">
        <v>222</v>
      </c>
      <c r="AS17" s="83" t="s">
        <v>223</v>
      </c>
      <c r="AT17" s="83" t="s">
        <v>224</v>
      </c>
      <c r="AU17" s="83" t="s">
        <v>225</v>
      </c>
      <c r="AV17" s="83" t="s">
        <v>226</v>
      </c>
      <c r="AW17" s="83" t="s">
        <v>227</v>
      </c>
      <c r="AX17" s="83" t="s">
        <v>228</v>
      </c>
      <c r="AY17" s="83" t="s">
        <v>229</v>
      </c>
      <c r="AZ17" s="83" t="s">
        <v>230</v>
      </c>
      <c r="BA17" s="83" t="s">
        <v>231</v>
      </c>
      <c r="BB17" s="83" t="s">
        <v>232</v>
      </c>
      <c r="BC17" s="83" t="s">
        <v>233</v>
      </c>
      <c r="BD17" s="83" t="s">
        <v>234</v>
      </c>
      <c r="BE17" s="83" t="s">
        <v>235</v>
      </c>
      <c r="BF17" s="83" t="s">
        <v>236</v>
      </c>
      <c r="BG17" s="83" t="s">
        <v>237</v>
      </c>
      <c r="BH17" s="83" t="s">
        <v>238</v>
      </c>
      <c r="BI17" s="83" t="s">
        <v>239</v>
      </c>
      <c r="BJ17" s="83" t="s">
        <v>240</v>
      </c>
      <c r="BK17" s="83" t="s">
        <v>241</v>
      </c>
      <c r="BL17" s="83" t="s">
        <v>242</v>
      </c>
      <c r="BM17" s="83" t="s">
        <v>243</v>
      </c>
      <c r="BN17" s="83" t="s">
        <v>244</v>
      </c>
      <c r="BO17" s="83" t="s">
        <v>245</v>
      </c>
      <c r="BP17" s="83" t="s">
        <v>246</v>
      </c>
      <c r="BQ17" s="83" t="s">
        <v>247</v>
      </c>
      <c r="BR17" s="83" t="s">
        <v>248</v>
      </c>
      <c r="BS17" s="83" t="s">
        <v>249</v>
      </c>
      <c r="BT17" s="83" t="s">
        <v>250</v>
      </c>
      <c r="BU17" s="83" t="s">
        <v>251</v>
      </c>
      <c r="BV17" s="83" t="s">
        <v>252</v>
      </c>
      <c r="BW17" s="83" t="s">
        <v>253</v>
      </c>
      <c r="BX17" s="83" t="s">
        <v>254</v>
      </c>
      <c r="BY17" s="83" t="s">
        <v>255</v>
      </c>
      <c r="BZ17" s="83" t="s">
        <v>256</v>
      </c>
      <c r="CA17" s="83" t="s">
        <v>257</v>
      </c>
      <c r="CB17" s="83" t="s">
        <v>258</v>
      </c>
      <c r="CC17" s="83" t="s">
        <v>259</v>
      </c>
      <c r="CD17" s="83" t="s">
        <v>260</v>
      </c>
      <c r="CE17" s="83" t="s">
        <v>261</v>
      </c>
      <c r="CF17" s="83" t="s">
        <v>262</v>
      </c>
      <c r="CG17" s="83" t="s">
        <v>263</v>
      </c>
      <c r="CH17" s="83" t="s">
        <v>264</v>
      </c>
      <c r="CI17" s="83" t="s">
        <v>265</v>
      </c>
      <c r="CJ17" s="83" t="s">
        <v>266</v>
      </c>
      <c r="CK17" s="83" t="s">
        <v>267</v>
      </c>
      <c r="CL17" s="83" t="s">
        <v>268</v>
      </c>
      <c r="CM17" s="83" t="s">
        <v>269</v>
      </c>
      <c r="CN17" s="83" t="s">
        <v>270</v>
      </c>
      <c r="CO17" s="83" t="s">
        <v>271</v>
      </c>
      <c r="CP17" s="83" t="s">
        <v>272</v>
      </c>
      <c r="CQ17" s="83" t="s">
        <v>273</v>
      </c>
      <c r="CR17" s="83" t="s">
        <v>274</v>
      </c>
      <c r="CS17" s="83" t="s">
        <v>275</v>
      </c>
      <c r="CT17" s="83" t="s">
        <v>276</v>
      </c>
      <c r="CU17" s="83" t="s">
        <v>277</v>
      </c>
      <c r="CV17" s="83" t="s">
        <v>278</v>
      </c>
      <c r="CW17" s="83" t="s">
        <v>279</v>
      </c>
      <c r="CX17" s="83" t="s">
        <v>280</v>
      </c>
      <c r="CY17" s="83" t="s">
        <v>281</v>
      </c>
      <c r="CZ17" s="83" t="s">
        <v>282</v>
      </c>
      <c r="DA17" s="83" t="s">
        <v>283</v>
      </c>
      <c r="DB17" s="83" t="s">
        <v>284</v>
      </c>
      <c r="DC17" s="83" t="s">
        <v>285</v>
      </c>
      <c r="DD17" s="83" t="s">
        <v>286</v>
      </c>
      <c r="DE17" s="83" t="s">
        <v>287</v>
      </c>
      <c r="DF17" s="83" t="s">
        <v>288</v>
      </c>
      <c r="DG17" s="83" t="s">
        <v>289</v>
      </c>
      <c r="DH17" s="83" t="s">
        <v>290</v>
      </c>
      <c r="DI17" s="83" t="s">
        <v>291</v>
      </c>
      <c r="DJ17" s="83" t="s">
        <v>292</v>
      </c>
      <c r="DK17" s="83" t="s">
        <v>293</v>
      </c>
      <c r="DL17" s="83" t="s">
        <v>294</v>
      </c>
      <c r="DM17" s="83" t="s">
        <v>295</v>
      </c>
      <c r="DN17" s="83" t="s">
        <v>296</v>
      </c>
      <c r="DO17" s="83" t="s">
        <v>297</v>
      </c>
      <c r="DP17" s="83" t="s">
        <v>298</v>
      </c>
      <c r="DQ17" s="83" t="s">
        <v>299</v>
      </c>
      <c r="DR17" s="83" t="s">
        <v>300</v>
      </c>
      <c r="DS17" s="83" t="s">
        <v>301</v>
      </c>
      <c r="DT17" s="83" t="s">
        <v>302</v>
      </c>
      <c r="DU17" s="83" t="s">
        <v>303</v>
      </c>
      <c r="DV17" s="83" t="s">
        <v>304</v>
      </c>
      <c r="DW17" s="83" t="s">
        <v>305</v>
      </c>
      <c r="DX17" s="83" t="s">
        <v>306</v>
      </c>
      <c r="DY17" s="83" t="s">
        <v>307</v>
      </c>
      <c r="DZ17" s="83" t="s">
        <v>308</v>
      </c>
    </row>
    <row r="18">
      <c r="A18" s="78"/>
      <c r="B18" s="78"/>
      <c r="C18" s="78"/>
      <c r="D18" s="78"/>
      <c r="E18" s="78"/>
      <c r="F18" s="78"/>
      <c r="G18" s="197">
        <f>'Financial Projection'!G5</f>
        <v>1.2</v>
      </c>
      <c r="H18" s="78"/>
      <c r="I18" s="88" t="s">
        <v>94</v>
      </c>
      <c r="J18" s="81"/>
      <c r="K18" s="81">
        <f t="shared" ref="K18:V18" si="16">K$19*($G18)</f>
        <v>0</v>
      </c>
      <c r="L18" s="81">
        <f t="shared" si="16"/>
        <v>0</v>
      </c>
      <c r="M18" s="81">
        <f t="shared" si="16"/>
        <v>0</v>
      </c>
      <c r="N18" s="194">
        <f t="shared" si="16"/>
        <v>12000</v>
      </c>
      <c r="O18" s="194">
        <f t="shared" si="16"/>
        <v>18000</v>
      </c>
      <c r="P18" s="194">
        <f t="shared" si="16"/>
        <v>24000</v>
      </c>
      <c r="Q18" s="194">
        <f t="shared" si="16"/>
        <v>30000</v>
      </c>
      <c r="R18" s="194">
        <f t="shared" si="16"/>
        <v>36000</v>
      </c>
      <c r="S18" s="194">
        <f t="shared" si="16"/>
        <v>42000</v>
      </c>
      <c r="T18" s="194">
        <f t="shared" si="16"/>
        <v>48000</v>
      </c>
      <c r="U18" s="194">
        <f t="shared" si="16"/>
        <v>54000</v>
      </c>
      <c r="V18" s="194">
        <f t="shared" si="16"/>
        <v>60000</v>
      </c>
      <c r="W18" s="194">
        <f t="shared" ref="W18:W20" si="26">$V18+(($K12*(1+$L6)/12)-$V18)*2/13</f>
        <v>59907.69231</v>
      </c>
      <c r="X18" s="194">
        <f t="shared" ref="X18:AH18" si="17">W18+(($K12*(1+$L6)/12)-$V18)*2/13</f>
        <v>59815.38462</v>
      </c>
      <c r="Y18" s="194">
        <f t="shared" si="17"/>
        <v>59723.07692</v>
      </c>
      <c r="Z18" s="194">
        <f t="shared" si="17"/>
        <v>59630.76923</v>
      </c>
      <c r="AA18" s="194">
        <f t="shared" si="17"/>
        <v>59538.46154</v>
      </c>
      <c r="AB18" s="194">
        <f t="shared" si="17"/>
        <v>59446.15385</v>
      </c>
      <c r="AC18" s="194">
        <f t="shared" si="17"/>
        <v>59353.84615</v>
      </c>
      <c r="AD18" s="194">
        <f t="shared" si="17"/>
        <v>59261.53846</v>
      </c>
      <c r="AE18" s="194">
        <f t="shared" si="17"/>
        <v>59169.23077</v>
      </c>
      <c r="AF18" s="194">
        <f t="shared" si="17"/>
        <v>59076.92308</v>
      </c>
      <c r="AG18" s="194">
        <f t="shared" si="17"/>
        <v>58984.61538</v>
      </c>
      <c r="AH18" s="194">
        <f t="shared" si="17"/>
        <v>58892.30769</v>
      </c>
      <c r="AI18" s="194">
        <f t="shared" ref="AI18:AI20" si="28">$AH18+(($L12*(1+$M6)/12)-$AH18)*2/13</f>
        <v>67743.33728</v>
      </c>
      <c r="AJ18" s="194">
        <f t="shared" ref="AJ18:AT18" si="18">AI18+(($L12*(1+$M6)/12)-$AH18)*2/13</f>
        <v>76594.36686</v>
      </c>
      <c r="AK18" s="194">
        <f t="shared" si="18"/>
        <v>85445.39645</v>
      </c>
      <c r="AL18" s="194">
        <f t="shared" si="18"/>
        <v>94296.42604</v>
      </c>
      <c r="AM18" s="194">
        <f t="shared" si="18"/>
        <v>103147.4556</v>
      </c>
      <c r="AN18" s="194">
        <f t="shared" si="18"/>
        <v>111998.4852</v>
      </c>
      <c r="AO18" s="194">
        <f t="shared" si="18"/>
        <v>120849.5148</v>
      </c>
      <c r="AP18" s="194">
        <f t="shared" si="18"/>
        <v>129700.5444</v>
      </c>
      <c r="AQ18" s="194">
        <f t="shared" si="18"/>
        <v>138551.574</v>
      </c>
      <c r="AR18" s="194">
        <f t="shared" si="18"/>
        <v>147402.6036</v>
      </c>
      <c r="AS18" s="194">
        <f t="shared" si="18"/>
        <v>156253.6331</v>
      </c>
      <c r="AT18" s="194">
        <f t="shared" si="18"/>
        <v>165104.6627</v>
      </c>
      <c r="AU18" s="194">
        <f t="shared" ref="AU18:AU20" si="30">$AT18+(($M12*(1+$N6)/12)-$AT18)*2/13</f>
        <v>170511.5269</v>
      </c>
      <c r="AV18" s="194">
        <f t="shared" ref="AV18:BF18" si="19">AU18+(($M12*(1+$N6)/12)-$AT18)*2/13</f>
        <v>175918.3911</v>
      </c>
      <c r="AW18" s="194">
        <f t="shared" si="19"/>
        <v>181325.2553</v>
      </c>
      <c r="AX18" s="194">
        <f t="shared" si="19"/>
        <v>186732.1195</v>
      </c>
      <c r="AY18" s="194">
        <f t="shared" si="19"/>
        <v>192138.9837</v>
      </c>
      <c r="AZ18" s="194">
        <f t="shared" si="19"/>
        <v>197545.8479</v>
      </c>
      <c r="BA18" s="194">
        <f t="shared" si="19"/>
        <v>202952.7121</v>
      </c>
      <c r="BB18" s="194">
        <f t="shared" si="19"/>
        <v>208359.5763</v>
      </c>
      <c r="BC18" s="194">
        <f t="shared" si="19"/>
        <v>213766.4405</v>
      </c>
      <c r="BD18" s="194">
        <f t="shared" si="19"/>
        <v>219173.3047</v>
      </c>
      <c r="BE18" s="194">
        <f t="shared" si="19"/>
        <v>224580.1689</v>
      </c>
      <c r="BF18" s="194">
        <f t="shared" si="19"/>
        <v>229987.0331</v>
      </c>
      <c r="BG18" s="194">
        <f t="shared" ref="BG18:BG20" si="32">$BF18+(($N12*(1+$O6)/12)-$BF18)*2/13</f>
        <v>247593.4529</v>
      </c>
      <c r="BH18" s="194">
        <f t="shared" ref="BH18:BR18" si="20">BG18+(($N12*(1+$O6)/12)-$BF18)*2/13</f>
        <v>265199.8726</v>
      </c>
      <c r="BI18" s="194">
        <f t="shared" si="20"/>
        <v>282806.2924</v>
      </c>
      <c r="BJ18" s="194">
        <f t="shared" si="20"/>
        <v>300412.7122</v>
      </c>
      <c r="BK18" s="194">
        <f t="shared" si="20"/>
        <v>318019.1319</v>
      </c>
      <c r="BL18" s="194">
        <f t="shared" si="20"/>
        <v>335625.5517</v>
      </c>
      <c r="BM18" s="194">
        <f t="shared" si="20"/>
        <v>353231.9715</v>
      </c>
      <c r="BN18" s="194">
        <f t="shared" si="20"/>
        <v>370838.3913</v>
      </c>
      <c r="BO18" s="194">
        <f t="shared" si="20"/>
        <v>388444.811</v>
      </c>
      <c r="BP18" s="194">
        <f t="shared" si="20"/>
        <v>406051.2308</v>
      </c>
      <c r="BQ18" s="194">
        <f t="shared" si="20"/>
        <v>423657.6506</v>
      </c>
      <c r="BR18" s="194">
        <f t="shared" si="20"/>
        <v>441264.0703</v>
      </c>
      <c r="BS18" s="194">
        <f t="shared" ref="BS18:BS20" si="34">$BR18+(($O12*(1+$P6)/12)-$BR18)*2/13</f>
        <v>464518.4395</v>
      </c>
      <c r="BT18" s="194">
        <f t="shared" ref="BT18:CD18" si="21">BS18+(($O12*(1+$P6)/12)-$BR18)*2/13</f>
        <v>487772.8087</v>
      </c>
      <c r="BU18" s="194">
        <f t="shared" si="21"/>
        <v>511027.1779</v>
      </c>
      <c r="BV18" s="194">
        <f t="shared" si="21"/>
        <v>534281.547</v>
      </c>
      <c r="BW18" s="194">
        <f t="shared" si="21"/>
        <v>557535.9162</v>
      </c>
      <c r="BX18" s="194">
        <f t="shared" si="21"/>
        <v>580790.2854</v>
      </c>
      <c r="BY18" s="194">
        <f t="shared" si="21"/>
        <v>604044.6545</v>
      </c>
      <c r="BZ18" s="194">
        <f t="shared" si="21"/>
        <v>627299.0237</v>
      </c>
      <c r="CA18" s="194">
        <f t="shared" si="21"/>
        <v>650553.3929</v>
      </c>
      <c r="CB18" s="194">
        <f t="shared" si="21"/>
        <v>673807.762</v>
      </c>
      <c r="CC18" s="194">
        <f t="shared" si="21"/>
        <v>697062.1312</v>
      </c>
      <c r="CD18" s="194">
        <f t="shared" si="21"/>
        <v>720316.5004</v>
      </c>
      <c r="CE18" s="194">
        <f t="shared" ref="CE18:CE20" si="36">$CD18+(($P12*(1+$Q6)/12)-$CD18)*2/13</f>
        <v>766261.3539</v>
      </c>
      <c r="CF18" s="194">
        <f t="shared" ref="CF18:CP18" si="22">CE18+(($P12*(1+$Q6)/12)-$CD18)*2/13</f>
        <v>812206.2074</v>
      </c>
      <c r="CG18" s="194">
        <f t="shared" si="22"/>
        <v>858151.061</v>
      </c>
      <c r="CH18" s="194">
        <f t="shared" si="22"/>
        <v>904095.9145</v>
      </c>
      <c r="CI18" s="194">
        <f t="shared" si="22"/>
        <v>950040.768</v>
      </c>
      <c r="CJ18" s="194">
        <f t="shared" si="22"/>
        <v>995985.6216</v>
      </c>
      <c r="CK18" s="194">
        <f t="shared" si="22"/>
        <v>1041930.475</v>
      </c>
      <c r="CL18" s="194">
        <f t="shared" si="22"/>
        <v>1087875.329</v>
      </c>
      <c r="CM18" s="194">
        <f t="shared" si="22"/>
        <v>1133820.182</v>
      </c>
      <c r="CN18" s="194">
        <f t="shared" si="22"/>
        <v>1179765.036</v>
      </c>
      <c r="CO18" s="194">
        <f t="shared" si="22"/>
        <v>1225709.889</v>
      </c>
      <c r="CP18" s="194">
        <f t="shared" si="22"/>
        <v>1271654.743</v>
      </c>
      <c r="CQ18" s="194">
        <f t="shared" ref="CQ18:CQ20" si="38">$CP18+(($Q12*(1+$R6)/12)-$CP18)*2/13</f>
        <v>1345647.527</v>
      </c>
      <c r="CR18" s="194">
        <f t="shared" ref="CR18:DB18" si="23">CQ18+(($Q12*(1+$R6)/12)-$CP18)*2/13</f>
        <v>1419640.312</v>
      </c>
      <c r="CS18" s="194">
        <f t="shared" si="23"/>
        <v>1493633.097</v>
      </c>
      <c r="CT18" s="194">
        <f t="shared" si="23"/>
        <v>1567625.881</v>
      </c>
      <c r="CU18" s="194">
        <f t="shared" si="23"/>
        <v>1641618.666</v>
      </c>
      <c r="CV18" s="194">
        <f t="shared" si="23"/>
        <v>1715611.451</v>
      </c>
      <c r="CW18" s="194">
        <f t="shared" si="23"/>
        <v>1789604.235</v>
      </c>
      <c r="CX18" s="194">
        <f t="shared" si="23"/>
        <v>1863597.02</v>
      </c>
      <c r="CY18" s="194">
        <f t="shared" si="23"/>
        <v>1937589.805</v>
      </c>
      <c r="CZ18" s="194">
        <f t="shared" si="23"/>
        <v>2011582.589</v>
      </c>
      <c r="DA18" s="194">
        <f t="shared" si="23"/>
        <v>2085575.374</v>
      </c>
      <c r="DB18" s="194">
        <f t="shared" si="23"/>
        <v>2159568.159</v>
      </c>
      <c r="DC18" s="194">
        <f t="shared" ref="DC18:DC20" si="40">$DB18+(($R12*(1+$S6)/12)-$DB18)*2/13</f>
        <v>2291093.902</v>
      </c>
      <c r="DD18" s="194">
        <f t="shared" ref="DD18:DN18" si="24">DC18+(($R12*(1+$S6)/12)-$DB18)*2/13</f>
        <v>2422619.645</v>
      </c>
      <c r="DE18" s="194">
        <f t="shared" si="24"/>
        <v>2554145.389</v>
      </c>
      <c r="DF18" s="194">
        <f t="shared" si="24"/>
        <v>2685671.132</v>
      </c>
      <c r="DG18" s="194">
        <f t="shared" si="24"/>
        <v>2817196.875</v>
      </c>
      <c r="DH18" s="194">
        <f t="shared" si="24"/>
        <v>2948722.619</v>
      </c>
      <c r="DI18" s="194">
        <f t="shared" si="24"/>
        <v>3080248.362</v>
      </c>
      <c r="DJ18" s="194">
        <f t="shared" si="24"/>
        <v>3211774.105</v>
      </c>
      <c r="DK18" s="194">
        <f t="shared" si="24"/>
        <v>3343299.848</v>
      </c>
      <c r="DL18" s="194">
        <f t="shared" si="24"/>
        <v>3474825.592</v>
      </c>
      <c r="DM18" s="194">
        <f t="shared" si="24"/>
        <v>3606351.335</v>
      </c>
      <c r="DN18" s="194">
        <f t="shared" si="24"/>
        <v>3737877.078</v>
      </c>
      <c r="DO18" s="194">
        <f t="shared" ref="DO18:DO20" si="42">$DN18+(($S12*(1+$T6)/12)-$DN18)*2/13</f>
        <v>3960498.304</v>
      </c>
      <c r="DP18" s="194">
        <f t="shared" ref="DP18:DZ18" si="25">DO18+(($S12*(1+$T6)/12)-$DN18)*2/13</f>
        <v>4183119.529</v>
      </c>
      <c r="DQ18" s="194">
        <f t="shared" si="25"/>
        <v>4405740.754</v>
      </c>
      <c r="DR18" s="194">
        <f t="shared" si="25"/>
        <v>4628361.98</v>
      </c>
      <c r="DS18" s="194">
        <f t="shared" si="25"/>
        <v>4850983.205</v>
      </c>
      <c r="DT18" s="194">
        <f t="shared" si="25"/>
        <v>5073604.43</v>
      </c>
      <c r="DU18" s="194">
        <f t="shared" si="25"/>
        <v>5296225.656</v>
      </c>
      <c r="DV18" s="194">
        <f t="shared" si="25"/>
        <v>5518846.881</v>
      </c>
      <c r="DW18" s="194">
        <f t="shared" si="25"/>
        <v>5741468.106</v>
      </c>
      <c r="DX18" s="194">
        <f t="shared" si="25"/>
        <v>5964089.332</v>
      </c>
      <c r="DY18" s="194">
        <f t="shared" si="25"/>
        <v>6186710.557</v>
      </c>
      <c r="DZ18" s="194">
        <f t="shared" si="25"/>
        <v>6409331.783</v>
      </c>
    </row>
    <row r="19">
      <c r="A19" s="78"/>
      <c r="B19" s="78"/>
      <c r="C19" s="78"/>
      <c r="D19" s="78"/>
      <c r="E19" s="78"/>
      <c r="F19" s="78"/>
      <c r="G19" s="198"/>
      <c r="H19" s="78"/>
      <c r="I19" s="88" t="s">
        <v>95</v>
      </c>
      <c r="J19" s="199"/>
      <c r="K19" s="199">
        <f>'Financial Projection'!J11</f>
        <v>0</v>
      </c>
      <c r="L19" s="199">
        <f>'Financial Projection'!K11</f>
        <v>0</v>
      </c>
      <c r="M19" s="199">
        <f>'Financial Projection'!L11</f>
        <v>0</v>
      </c>
      <c r="N19" s="200">
        <f>'Financial Projection'!M11</f>
        <v>10000</v>
      </c>
      <c r="O19" s="200">
        <f>'Financial Projection'!N11</f>
        <v>15000</v>
      </c>
      <c r="P19" s="200">
        <f>'Financial Projection'!O11</f>
        <v>20000</v>
      </c>
      <c r="Q19" s="200">
        <f>'Financial Projection'!P11</f>
        <v>25000</v>
      </c>
      <c r="R19" s="200">
        <f>'Financial Projection'!Q11</f>
        <v>30000</v>
      </c>
      <c r="S19" s="200">
        <f>'Financial Projection'!R11</f>
        <v>35000</v>
      </c>
      <c r="T19" s="200">
        <f>'Financial Projection'!S11</f>
        <v>40000</v>
      </c>
      <c r="U19" s="200">
        <f>'Financial Projection'!T11</f>
        <v>45000</v>
      </c>
      <c r="V19" s="200">
        <f>'Financial Projection'!U11</f>
        <v>50000</v>
      </c>
      <c r="W19" s="194">
        <f t="shared" si="26"/>
        <v>49230.76923</v>
      </c>
      <c r="X19" s="194">
        <f t="shared" ref="X19:AH19" si="27">W19+(($K13*(1+$L7)/12)-$V19)*2/13</f>
        <v>48461.53846</v>
      </c>
      <c r="Y19" s="194">
        <f t="shared" si="27"/>
        <v>47692.30769</v>
      </c>
      <c r="Z19" s="194">
        <f t="shared" si="27"/>
        <v>46923.07692</v>
      </c>
      <c r="AA19" s="194">
        <f t="shared" si="27"/>
        <v>46153.84615</v>
      </c>
      <c r="AB19" s="194">
        <f t="shared" si="27"/>
        <v>45384.61538</v>
      </c>
      <c r="AC19" s="194">
        <f t="shared" si="27"/>
        <v>44615.38462</v>
      </c>
      <c r="AD19" s="194">
        <f t="shared" si="27"/>
        <v>43846.15385</v>
      </c>
      <c r="AE19" s="194">
        <f t="shared" si="27"/>
        <v>43076.92308</v>
      </c>
      <c r="AF19" s="194">
        <f t="shared" si="27"/>
        <v>42307.69231</v>
      </c>
      <c r="AG19" s="194">
        <f t="shared" si="27"/>
        <v>41538.46154</v>
      </c>
      <c r="AH19" s="194">
        <f t="shared" si="27"/>
        <v>40769.23077</v>
      </c>
      <c r="AI19" s="194">
        <f t="shared" si="28"/>
        <v>46958.57988</v>
      </c>
      <c r="AJ19" s="194">
        <f t="shared" ref="AJ19:AT19" si="29">AI19+(($L13*(1+$M7)/12)-$AH19)*2/13</f>
        <v>53147.92899</v>
      </c>
      <c r="AK19" s="194">
        <f t="shared" si="29"/>
        <v>59337.27811</v>
      </c>
      <c r="AL19" s="194">
        <f t="shared" si="29"/>
        <v>65526.62722</v>
      </c>
      <c r="AM19" s="194">
        <f t="shared" si="29"/>
        <v>71715.97633</v>
      </c>
      <c r="AN19" s="194">
        <f t="shared" si="29"/>
        <v>77905.32544</v>
      </c>
      <c r="AO19" s="194">
        <f t="shared" si="29"/>
        <v>84094.67456</v>
      </c>
      <c r="AP19" s="194">
        <f t="shared" si="29"/>
        <v>90284.02367</v>
      </c>
      <c r="AQ19" s="194">
        <f t="shared" si="29"/>
        <v>96473.37278</v>
      </c>
      <c r="AR19" s="194">
        <f t="shared" si="29"/>
        <v>102662.7219</v>
      </c>
      <c r="AS19" s="194">
        <f t="shared" si="29"/>
        <v>108852.071</v>
      </c>
      <c r="AT19" s="194">
        <f t="shared" si="29"/>
        <v>115041.4201</v>
      </c>
      <c r="AU19" s="194">
        <f t="shared" si="30"/>
        <v>117281.2016</v>
      </c>
      <c r="AV19" s="194">
        <f t="shared" ref="AV19:BF19" si="31">AU19+(($M13*(1+$N7)/12)-$AT19)*2/13</f>
        <v>119520.9832</v>
      </c>
      <c r="AW19" s="194">
        <f t="shared" si="31"/>
        <v>121760.7647</v>
      </c>
      <c r="AX19" s="194">
        <f t="shared" si="31"/>
        <v>124000.5462</v>
      </c>
      <c r="AY19" s="194">
        <f t="shared" si="31"/>
        <v>126240.3277</v>
      </c>
      <c r="AZ19" s="194">
        <f t="shared" si="31"/>
        <v>128480.1092</v>
      </c>
      <c r="BA19" s="194">
        <f t="shared" si="31"/>
        <v>130719.8908</v>
      </c>
      <c r="BB19" s="194">
        <f t="shared" si="31"/>
        <v>132959.6723</v>
      </c>
      <c r="BC19" s="194">
        <f t="shared" si="31"/>
        <v>135199.4538</v>
      </c>
      <c r="BD19" s="194">
        <f t="shared" si="31"/>
        <v>137439.2353</v>
      </c>
      <c r="BE19" s="194">
        <f t="shared" si="31"/>
        <v>139679.0168</v>
      </c>
      <c r="BF19" s="194">
        <f t="shared" si="31"/>
        <v>141918.7984</v>
      </c>
      <c r="BG19" s="194">
        <f t="shared" si="32"/>
        <v>151986.6755</v>
      </c>
      <c r="BH19" s="194">
        <f t="shared" ref="BH19:BR19" si="33">BG19+(($N13*(1+$O7)/12)-$BF19)*2/13</f>
        <v>162054.5527</v>
      </c>
      <c r="BI19" s="194">
        <f t="shared" si="33"/>
        <v>172122.4299</v>
      </c>
      <c r="BJ19" s="194">
        <f t="shared" si="33"/>
        <v>182190.3071</v>
      </c>
      <c r="BK19" s="194">
        <f t="shared" si="33"/>
        <v>192258.1842</v>
      </c>
      <c r="BL19" s="194">
        <f t="shared" si="33"/>
        <v>202326.0614</v>
      </c>
      <c r="BM19" s="194">
        <f t="shared" si="33"/>
        <v>212393.9386</v>
      </c>
      <c r="BN19" s="194">
        <f t="shared" si="33"/>
        <v>222461.8158</v>
      </c>
      <c r="BO19" s="194">
        <f t="shared" si="33"/>
        <v>232529.6929</v>
      </c>
      <c r="BP19" s="194">
        <f t="shared" si="33"/>
        <v>242597.5701</v>
      </c>
      <c r="BQ19" s="194">
        <f t="shared" si="33"/>
        <v>252665.4473</v>
      </c>
      <c r="BR19" s="194">
        <f t="shared" si="33"/>
        <v>262733.3245</v>
      </c>
      <c r="BS19" s="194">
        <f t="shared" si="34"/>
        <v>273355.2745</v>
      </c>
      <c r="BT19" s="194">
        <f t="shared" ref="BT19:CD19" si="35">BS19+(($O13*(1+$P7)/12)-$BR19)*2/13</f>
        <v>283977.2246</v>
      </c>
      <c r="BU19" s="194">
        <f t="shared" si="35"/>
        <v>294599.1747</v>
      </c>
      <c r="BV19" s="194">
        <f t="shared" si="35"/>
        <v>305221.1248</v>
      </c>
      <c r="BW19" s="194">
        <f t="shared" si="35"/>
        <v>315843.0749</v>
      </c>
      <c r="BX19" s="194">
        <f t="shared" si="35"/>
        <v>326465.025</v>
      </c>
      <c r="BY19" s="194">
        <f t="shared" si="35"/>
        <v>337086.975</v>
      </c>
      <c r="BZ19" s="194">
        <f t="shared" si="35"/>
        <v>347708.9251</v>
      </c>
      <c r="CA19" s="194">
        <f t="shared" si="35"/>
        <v>358330.8752</v>
      </c>
      <c r="CB19" s="194">
        <f t="shared" si="35"/>
        <v>368952.8253</v>
      </c>
      <c r="CC19" s="194">
        <f t="shared" si="35"/>
        <v>379574.7754</v>
      </c>
      <c r="CD19" s="194">
        <f t="shared" si="35"/>
        <v>390196.7255</v>
      </c>
      <c r="CE19" s="194">
        <f t="shared" si="36"/>
        <v>411834.3985</v>
      </c>
      <c r="CF19" s="194">
        <f t="shared" ref="CF19:CP19" si="37">CE19+(($P13*(1+$Q7)/12)-$CD19)*2/13</f>
        <v>433472.0715</v>
      </c>
      <c r="CG19" s="194">
        <f t="shared" si="37"/>
        <v>455109.7445</v>
      </c>
      <c r="CH19" s="194">
        <f t="shared" si="37"/>
        <v>476747.4175</v>
      </c>
      <c r="CI19" s="194">
        <f t="shared" si="37"/>
        <v>498385.0905</v>
      </c>
      <c r="CJ19" s="194">
        <f t="shared" si="37"/>
        <v>520022.7635</v>
      </c>
      <c r="CK19" s="194">
        <f t="shared" si="37"/>
        <v>541660.4365</v>
      </c>
      <c r="CL19" s="194">
        <f t="shared" si="37"/>
        <v>563298.1095</v>
      </c>
      <c r="CM19" s="194">
        <f t="shared" si="37"/>
        <v>584935.7825</v>
      </c>
      <c r="CN19" s="194">
        <f t="shared" si="37"/>
        <v>606573.4555</v>
      </c>
      <c r="CO19" s="194">
        <f t="shared" si="37"/>
        <v>628211.1285</v>
      </c>
      <c r="CP19" s="194">
        <f t="shared" si="37"/>
        <v>649848.8015</v>
      </c>
      <c r="CQ19" s="194">
        <f t="shared" si="38"/>
        <v>680540.7644</v>
      </c>
      <c r="CR19" s="194">
        <f t="shared" ref="CR19:DB19" si="39">CQ19+(($Q13*(1+$R7)/12)-$CP19)*2/13</f>
        <v>711232.7272</v>
      </c>
      <c r="CS19" s="194">
        <f t="shared" si="39"/>
        <v>741924.6901</v>
      </c>
      <c r="CT19" s="194">
        <f t="shared" si="39"/>
        <v>772616.6529</v>
      </c>
      <c r="CU19" s="194">
        <f t="shared" si="39"/>
        <v>803308.6157</v>
      </c>
      <c r="CV19" s="194">
        <f t="shared" si="39"/>
        <v>834000.5786</v>
      </c>
      <c r="CW19" s="194">
        <f t="shared" si="39"/>
        <v>864692.5414</v>
      </c>
      <c r="CX19" s="194">
        <f t="shared" si="39"/>
        <v>895384.5043</v>
      </c>
      <c r="CY19" s="194">
        <f t="shared" si="39"/>
        <v>926076.4671</v>
      </c>
      <c r="CZ19" s="194">
        <f t="shared" si="39"/>
        <v>956768.4299</v>
      </c>
      <c r="DA19" s="194">
        <f t="shared" si="39"/>
        <v>987460.3928</v>
      </c>
      <c r="DB19" s="194">
        <f t="shared" si="39"/>
        <v>1018152.356</v>
      </c>
      <c r="DC19" s="194">
        <f t="shared" si="40"/>
        <v>1070583.454</v>
      </c>
      <c r="DD19" s="194">
        <f t="shared" ref="DD19:DN19" si="41">DC19+(($R13*(1+$S7)/12)-$DB19)*2/13</f>
        <v>1123014.553</v>
      </c>
      <c r="DE19" s="194">
        <f t="shared" si="41"/>
        <v>1175445.651</v>
      </c>
      <c r="DF19" s="194">
        <f t="shared" si="41"/>
        <v>1227876.75</v>
      </c>
      <c r="DG19" s="194">
        <f t="shared" si="41"/>
        <v>1280307.848</v>
      </c>
      <c r="DH19" s="194">
        <f t="shared" si="41"/>
        <v>1332738.947</v>
      </c>
      <c r="DI19" s="194">
        <f t="shared" si="41"/>
        <v>1385170.045</v>
      </c>
      <c r="DJ19" s="194">
        <f t="shared" si="41"/>
        <v>1437601.144</v>
      </c>
      <c r="DK19" s="194">
        <f t="shared" si="41"/>
        <v>1490032.242</v>
      </c>
      <c r="DL19" s="194">
        <f t="shared" si="41"/>
        <v>1542463.341</v>
      </c>
      <c r="DM19" s="194">
        <f t="shared" si="41"/>
        <v>1594894.439</v>
      </c>
      <c r="DN19" s="194">
        <f t="shared" si="41"/>
        <v>1647325.538</v>
      </c>
      <c r="DO19" s="194">
        <f t="shared" si="42"/>
        <v>1728402.716</v>
      </c>
      <c r="DP19" s="194">
        <f t="shared" ref="DP19:DZ19" si="43">DO19+(($S13*(1+$T7)/12)-$DN19)*2/13</f>
        <v>1809479.893</v>
      </c>
      <c r="DQ19" s="194">
        <f t="shared" si="43"/>
        <v>1890557.071</v>
      </c>
      <c r="DR19" s="194">
        <f t="shared" si="43"/>
        <v>1971634.249</v>
      </c>
      <c r="DS19" s="194">
        <f t="shared" si="43"/>
        <v>2052711.427</v>
      </c>
      <c r="DT19" s="194">
        <f t="shared" si="43"/>
        <v>2133788.605</v>
      </c>
      <c r="DU19" s="194">
        <f t="shared" si="43"/>
        <v>2214865.783</v>
      </c>
      <c r="DV19" s="194">
        <f t="shared" si="43"/>
        <v>2295942.96</v>
      </c>
      <c r="DW19" s="194">
        <f t="shared" si="43"/>
        <v>2377020.138</v>
      </c>
      <c r="DX19" s="194">
        <f t="shared" si="43"/>
        <v>2458097.316</v>
      </c>
      <c r="DY19" s="194">
        <f t="shared" si="43"/>
        <v>2539174.494</v>
      </c>
      <c r="DZ19" s="194">
        <f t="shared" si="43"/>
        <v>2620251.672</v>
      </c>
    </row>
    <row r="20">
      <c r="A20" s="78"/>
      <c r="B20" s="78"/>
      <c r="C20" s="78"/>
      <c r="D20" s="78"/>
      <c r="E20" s="78"/>
      <c r="F20" s="78"/>
      <c r="G20" s="197">
        <f>'Financial Projection'!G7</f>
        <v>0.8</v>
      </c>
      <c r="H20" s="78"/>
      <c r="I20" s="88" t="s">
        <v>96</v>
      </c>
      <c r="J20" s="81"/>
      <c r="K20" s="81">
        <f t="shared" ref="K20:V20" si="44">K$19*($G20)</f>
        <v>0</v>
      </c>
      <c r="L20" s="81">
        <f t="shared" si="44"/>
        <v>0</v>
      </c>
      <c r="M20" s="81">
        <f t="shared" si="44"/>
        <v>0</v>
      </c>
      <c r="N20" s="194">
        <f t="shared" si="44"/>
        <v>8000</v>
      </c>
      <c r="O20" s="194">
        <f t="shared" si="44"/>
        <v>12000</v>
      </c>
      <c r="P20" s="194">
        <f t="shared" si="44"/>
        <v>16000</v>
      </c>
      <c r="Q20" s="194">
        <f t="shared" si="44"/>
        <v>20000</v>
      </c>
      <c r="R20" s="194">
        <f t="shared" si="44"/>
        <v>24000</v>
      </c>
      <c r="S20" s="194">
        <f t="shared" si="44"/>
        <v>28000</v>
      </c>
      <c r="T20" s="194">
        <f t="shared" si="44"/>
        <v>32000</v>
      </c>
      <c r="U20" s="194">
        <f t="shared" si="44"/>
        <v>36000</v>
      </c>
      <c r="V20" s="194">
        <f t="shared" si="44"/>
        <v>40000</v>
      </c>
      <c r="W20" s="194">
        <f t="shared" si="26"/>
        <v>38830.76923</v>
      </c>
      <c r="X20" s="194">
        <f t="shared" ref="X20:AH20" si="45">W20+(($K14*(1+$L8)/12)-$V20)*2/13</f>
        <v>37661.53846</v>
      </c>
      <c r="Y20" s="194">
        <f t="shared" si="45"/>
        <v>36492.30769</v>
      </c>
      <c r="Z20" s="194">
        <f t="shared" si="45"/>
        <v>35323.07692</v>
      </c>
      <c r="AA20" s="194">
        <f t="shared" si="45"/>
        <v>34153.84615</v>
      </c>
      <c r="AB20" s="194">
        <f t="shared" si="45"/>
        <v>32984.61538</v>
      </c>
      <c r="AC20" s="194">
        <f t="shared" si="45"/>
        <v>31815.38462</v>
      </c>
      <c r="AD20" s="194">
        <f t="shared" si="45"/>
        <v>30646.15385</v>
      </c>
      <c r="AE20" s="194">
        <f t="shared" si="45"/>
        <v>29476.92308</v>
      </c>
      <c r="AF20" s="194">
        <f t="shared" si="45"/>
        <v>28307.69231</v>
      </c>
      <c r="AG20" s="194">
        <f t="shared" si="45"/>
        <v>27138.46154</v>
      </c>
      <c r="AH20" s="194">
        <f t="shared" si="45"/>
        <v>25969.23077</v>
      </c>
      <c r="AI20" s="194">
        <f t="shared" si="28"/>
        <v>30148.73373</v>
      </c>
      <c r="AJ20" s="194">
        <f t="shared" ref="AJ20:AT20" si="46">AI20+(($L14*(1+$M8)/12)-$AH20)*2/13</f>
        <v>34328.23669</v>
      </c>
      <c r="AK20" s="194">
        <f t="shared" si="46"/>
        <v>38507.73964</v>
      </c>
      <c r="AL20" s="194">
        <f t="shared" si="46"/>
        <v>42687.2426</v>
      </c>
      <c r="AM20" s="194">
        <f t="shared" si="46"/>
        <v>46866.74556</v>
      </c>
      <c r="AN20" s="194">
        <f t="shared" si="46"/>
        <v>51046.24852</v>
      </c>
      <c r="AO20" s="194">
        <f t="shared" si="46"/>
        <v>55225.75148</v>
      </c>
      <c r="AP20" s="194">
        <f t="shared" si="46"/>
        <v>59405.25444</v>
      </c>
      <c r="AQ20" s="194">
        <f t="shared" si="46"/>
        <v>63584.7574</v>
      </c>
      <c r="AR20" s="194">
        <f t="shared" si="46"/>
        <v>67764.26036</v>
      </c>
      <c r="AS20" s="194">
        <f t="shared" si="46"/>
        <v>71943.76331</v>
      </c>
      <c r="AT20" s="194">
        <f t="shared" si="46"/>
        <v>76123.26627</v>
      </c>
      <c r="AU20" s="194">
        <f t="shared" si="30"/>
        <v>76510.653</v>
      </c>
      <c r="AV20" s="194">
        <f t="shared" ref="AV20:BF20" si="47">AU20+(($M14*(1+$N8)/12)-$AT20)*2/13</f>
        <v>76898.03973</v>
      </c>
      <c r="AW20" s="194">
        <f t="shared" si="47"/>
        <v>77285.42645</v>
      </c>
      <c r="AX20" s="194">
        <f t="shared" si="47"/>
        <v>77672.81318</v>
      </c>
      <c r="AY20" s="194">
        <f t="shared" si="47"/>
        <v>78060.19991</v>
      </c>
      <c r="AZ20" s="194">
        <f t="shared" si="47"/>
        <v>78447.58664</v>
      </c>
      <c r="BA20" s="194">
        <f t="shared" si="47"/>
        <v>78834.97336</v>
      </c>
      <c r="BB20" s="194">
        <f t="shared" si="47"/>
        <v>79222.36009</v>
      </c>
      <c r="BC20" s="194">
        <f t="shared" si="47"/>
        <v>79609.74682</v>
      </c>
      <c r="BD20" s="194">
        <f t="shared" si="47"/>
        <v>79997.13355</v>
      </c>
      <c r="BE20" s="194">
        <f t="shared" si="47"/>
        <v>80384.52027</v>
      </c>
      <c r="BF20" s="194">
        <f t="shared" si="47"/>
        <v>80771.907</v>
      </c>
      <c r="BG20" s="194">
        <f t="shared" si="32"/>
        <v>86251.47429</v>
      </c>
      <c r="BH20" s="194">
        <f t="shared" ref="BH20:BR20" si="48">BG20+(($N14*(1+$O8)/12)-$BF20)*2/13</f>
        <v>91731.04158</v>
      </c>
      <c r="BI20" s="194">
        <f t="shared" si="48"/>
        <v>97210.60888</v>
      </c>
      <c r="BJ20" s="194">
        <f t="shared" si="48"/>
        <v>102690.1762</v>
      </c>
      <c r="BK20" s="194">
        <f t="shared" si="48"/>
        <v>108169.7435</v>
      </c>
      <c r="BL20" s="194">
        <f t="shared" si="48"/>
        <v>113649.3108</v>
      </c>
      <c r="BM20" s="194">
        <f t="shared" si="48"/>
        <v>119128.878</v>
      </c>
      <c r="BN20" s="194">
        <f t="shared" si="48"/>
        <v>124608.4453</v>
      </c>
      <c r="BO20" s="194">
        <f t="shared" si="48"/>
        <v>130088.0126</v>
      </c>
      <c r="BP20" s="194">
        <f t="shared" si="48"/>
        <v>135567.5799</v>
      </c>
      <c r="BQ20" s="194">
        <f t="shared" si="48"/>
        <v>141047.1472</v>
      </c>
      <c r="BR20" s="194">
        <f t="shared" si="48"/>
        <v>146526.7145</v>
      </c>
      <c r="BS20" s="194">
        <f t="shared" si="34"/>
        <v>150485.0445</v>
      </c>
      <c r="BT20" s="194">
        <f t="shared" ref="BT20:CD20" si="49">BS20+(($O14*(1+$P8)/12)-$BR20)*2/13</f>
        <v>154443.3746</v>
      </c>
      <c r="BU20" s="194">
        <f t="shared" si="49"/>
        <v>158401.7046</v>
      </c>
      <c r="BV20" s="194">
        <f t="shared" si="49"/>
        <v>162360.0346</v>
      </c>
      <c r="BW20" s="194">
        <f t="shared" si="49"/>
        <v>166318.3647</v>
      </c>
      <c r="BX20" s="194">
        <f t="shared" si="49"/>
        <v>170276.6947</v>
      </c>
      <c r="BY20" s="194">
        <f t="shared" si="49"/>
        <v>174235.0247</v>
      </c>
      <c r="BZ20" s="194">
        <f t="shared" si="49"/>
        <v>178193.3548</v>
      </c>
      <c r="CA20" s="194">
        <f t="shared" si="49"/>
        <v>182151.6848</v>
      </c>
      <c r="CB20" s="194">
        <f t="shared" si="49"/>
        <v>186110.0148</v>
      </c>
      <c r="CC20" s="194">
        <f t="shared" si="49"/>
        <v>190068.3449</v>
      </c>
      <c r="CD20" s="194">
        <f t="shared" si="49"/>
        <v>194026.6749</v>
      </c>
      <c r="CE20" s="194">
        <f t="shared" si="36"/>
        <v>203397.7514</v>
      </c>
      <c r="CF20" s="194">
        <f t="shared" ref="CF20:CP20" si="50">CE20+(($P14*(1+$Q8)/12)-$CD20)*2/13</f>
        <v>212768.828</v>
      </c>
      <c r="CG20" s="194">
        <f t="shared" si="50"/>
        <v>222139.9045</v>
      </c>
      <c r="CH20" s="194">
        <f t="shared" si="50"/>
        <v>231510.981</v>
      </c>
      <c r="CI20" s="194">
        <f t="shared" si="50"/>
        <v>240882.0576</v>
      </c>
      <c r="CJ20" s="194">
        <f t="shared" si="50"/>
        <v>250253.1341</v>
      </c>
      <c r="CK20" s="194">
        <f t="shared" si="50"/>
        <v>259624.2106</v>
      </c>
      <c r="CL20" s="194">
        <f t="shared" si="50"/>
        <v>268995.2872</v>
      </c>
      <c r="CM20" s="194">
        <f t="shared" si="50"/>
        <v>278366.3637</v>
      </c>
      <c r="CN20" s="194">
        <f t="shared" si="50"/>
        <v>287737.4403</v>
      </c>
      <c r="CO20" s="194">
        <f t="shared" si="50"/>
        <v>297108.5168</v>
      </c>
      <c r="CP20" s="194">
        <f t="shared" si="50"/>
        <v>306479.5933</v>
      </c>
      <c r="CQ20" s="194">
        <f t="shared" si="38"/>
        <v>317376.4613</v>
      </c>
      <c r="CR20" s="194">
        <f t="shared" ref="CR20:DB20" si="51">CQ20+(($Q14*(1+$R8)/12)-$CP20)*2/13</f>
        <v>328273.3293</v>
      </c>
      <c r="CS20" s="194">
        <f t="shared" si="51"/>
        <v>339170.1972</v>
      </c>
      <c r="CT20" s="194">
        <f t="shared" si="51"/>
        <v>350067.0652</v>
      </c>
      <c r="CU20" s="194">
        <f t="shared" si="51"/>
        <v>360963.9332</v>
      </c>
      <c r="CV20" s="194">
        <f t="shared" si="51"/>
        <v>371860.8011</v>
      </c>
      <c r="CW20" s="194">
        <f t="shared" si="51"/>
        <v>382757.6691</v>
      </c>
      <c r="CX20" s="194">
        <f t="shared" si="51"/>
        <v>393654.5371</v>
      </c>
      <c r="CY20" s="194">
        <f t="shared" si="51"/>
        <v>404551.405</v>
      </c>
      <c r="CZ20" s="194">
        <f t="shared" si="51"/>
        <v>415448.273</v>
      </c>
      <c r="DA20" s="194">
        <f t="shared" si="51"/>
        <v>426345.141</v>
      </c>
      <c r="DB20" s="194">
        <f t="shared" si="51"/>
        <v>437242.0089</v>
      </c>
      <c r="DC20" s="194">
        <f t="shared" si="40"/>
        <v>455884.418</v>
      </c>
      <c r="DD20" s="194">
        <f t="shared" ref="DD20:DN20" si="52">DC20+(($R14*(1+$S8)/12)-$DB20)*2/13</f>
        <v>474526.8271</v>
      </c>
      <c r="DE20" s="194">
        <f t="shared" si="52"/>
        <v>493169.2362</v>
      </c>
      <c r="DF20" s="194">
        <f t="shared" si="52"/>
        <v>511811.6453</v>
      </c>
      <c r="DG20" s="194">
        <f t="shared" si="52"/>
        <v>530454.0543</v>
      </c>
      <c r="DH20" s="194">
        <f t="shared" si="52"/>
        <v>549096.4634</v>
      </c>
      <c r="DI20" s="194">
        <f t="shared" si="52"/>
        <v>567738.8725</v>
      </c>
      <c r="DJ20" s="194">
        <f t="shared" si="52"/>
        <v>586381.2816</v>
      </c>
      <c r="DK20" s="194">
        <f t="shared" si="52"/>
        <v>605023.6907</v>
      </c>
      <c r="DL20" s="194">
        <f t="shared" si="52"/>
        <v>623666.0998</v>
      </c>
      <c r="DM20" s="194">
        <f t="shared" si="52"/>
        <v>642308.5088</v>
      </c>
      <c r="DN20" s="194">
        <f t="shared" si="52"/>
        <v>660950.9179</v>
      </c>
      <c r="DO20" s="194">
        <f t="shared" si="42"/>
        <v>686413.5688</v>
      </c>
      <c r="DP20" s="194">
        <f t="shared" ref="DP20:DZ20" si="53">DO20+(($S14*(1+$T8)/12)-$DN20)*2/13</f>
        <v>711876.2197</v>
      </c>
      <c r="DQ20" s="194">
        <f t="shared" si="53"/>
        <v>737338.8705</v>
      </c>
      <c r="DR20" s="194">
        <f t="shared" si="53"/>
        <v>762801.5214</v>
      </c>
      <c r="DS20" s="194">
        <f t="shared" si="53"/>
        <v>788264.1723</v>
      </c>
      <c r="DT20" s="194">
        <f t="shared" si="53"/>
        <v>813726.8232</v>
      </c>
      <c r="DU20" s="194">
        <f t="shared" si="53"/>
        <v>839189.474</v>
      </c>
      <c r="DV20" s="194">
        <f t="shared" si="53"/>
        <v>864652.1249</v>
      </c>
      <c r="DW20" s="194">
        <f t="shared" si="53"/>
        <v>890114.7758</v>
      </c>
      <c r="DX20" s="194">
        <f t="shared" si="53"/>
        <v>915577.4266</v>
      </c>
      <c r="DY20" s="194">
        <f t="shared" si="53"/>
        <v>941040.0775</v>
      </c>
      <c r="DZ20" s="194">
        <f t="shared" si="53"/>
        <v>966502.7284</v>
      </c>
    </row>
    <row r="2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</row>
    <row r="22">
      <c r="A22" s="78"/>
      <c r="B22" s="89"/>
      <c r="C22" s="89"/>
      <c r="D22" s="89"/>
      <c r="E22" s="89"/>
      <c r="F22" s="89"/>
      <c r="G22" s="89"/>
      <c r="H22" s="78"/>
      <c r="I22" s="89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</row>
    <row r="23">
      <c r="A23" s="78"/>
      <c r="B23" s="78"/>
      <c r="C23" s="89"/>
      <c r="D23" s="89"/>
      <c r="E23" s="201" t="s">
        <v>309</v>
      </c>
      <c r="F23" s="202"/>
      <c r="G23" s="201" t="s">
        <v>125</v>
      </c>
      <c r="H23" s="78"/>
      <c r="I23" s="107" t="s">
        <v>310</v>
      </c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194">
        <f>sum(W26:AH26)</f>
        <v>61060.46217</v>
      </c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194">
        <f>sum(AI26:AT26)</f>
        <v>98926.04768</v>
      </c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194">
        <f>sum(AU26:BF26)</f>
        <v>169427.6273</v>
      </c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194">
        <f>sum(BG26:BR26)</f>
        <v>261672.0077</v>
      </c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194">
        <f>sum(BS26:CD26)</f>
        <v>426639.3781</v>
      </c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194">
        <f>sum(CE26:CP26)</f>
        <v>675884.0954</v>
      </c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194">
        <f>sum(CQ26:DB26)</f>
        <v>1087116.707</v>
      </c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194">
        <f>sum(DC26:DN26)</f>
        <v>1734561.831</v>
      </c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194">
        <f>sum(DO26:DZ26)</f>
        <v>2779381.538</v>
      </c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</row>
    <row r="24">
      <c r="A24" s="78"/>
      <c r="B24" s="203"/>
      <c r="C24" s="78"/>
      <c r="D24" s="78"/>
      <c r="E24" s="78"/>
      <c r="F24" s="78"/>
      <c r="G24" s="78"/>
      <c r="H24" s="78"/>
      <c r="I24" s="78"/>
      <c r="J24" s="81"/>
      <c r="K24" s="81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</row>
    <row r="25">
      <c r="A25" s="78"/>
      <c r="B25" s="203" t="s">
        <v>121</v>
      </c>
      <c r="C25" s="78"/>
      <c r="D25" s="89"/>
      <c r="E25" s="192">
        <f>'Financial Projection'!G12</f>
        <v>0.2</v>
      </c>
      <c r="F25" s="87"/>
      <c r="G25" s="192">
        <f>'Financial Projection'!G13</f>
        <v>0.02</v>
      </c>
      <c r="H25" s="78"/>
      <c r="I25" s="88" t="s">
        <v>94</v>
      </c>
      <c r="J25" s="81"/>
      <c r="K25" s="81"/>
      <c r="L25" s="194">
        <f t="shared" ref="L25:DZ25" si="54">(K31*$E25)-(K31*$G25)</f>
        <v>0</v>
      </c>
      <c r="M25" s="194">
        <f t="shared" si="54"/>
        <v>0</v>
      </c>
      <c r="N25" s="194">
        <f t="shared" si="54"/>
        <v>0</v>
      </c>
      <c r="O25" s="194">
        <f t="shared" si="54"/>
        <v>2160</v>
      </c>
      <c r="P25" s="194">
        <f t="shared" si="54"/>
        <v>3628.8</v>
      </c>
      <c r="Q25" s="194">
        <f t="shared" si="54"/>
        <v>4973.184</v>
      </c>
      <c r="R25" s="194">
        <f t="shared" si="54"/>
        <v>6295.17312</v>
      </c>
      <c r="S25" s="194">
        <f t="shared" si="54"/>
        <v>7613.131162</v>
      </c>
      <c r="T25" s="194">
        <f t="shared" si="54"/>
        <v>8930.363609</v>
      </c>
      <c r="U25" s="194">
        <f t="shared" si="54"/>
        <v>10247.46545</v>
      </c>
      <c r="V25" s="194">
        <f t="shared" si="54"/>
        <v>11564.54378</v>
      </c>
      <c r="W25" s="194">
        <f t="shared" si="54"/>
        <v>12881.61788</v>
      </c>
      <c r="X25" s="194">
        <f t="shared" si="54"/>
        <v>13102.07583</v>
      </c>
      <c r="Y25" s="194">
        <f t="shared" si="54"/>
        <v>13125.14288</v>
      </c>
      <c r="Z25" s="194">
        <f t="shared" si="54"/>
        <v>13112.67956</v>
      </c>
      <c r="AA25" s="194">
        <f t="shared" si="54"/>
        <v>13093.82078</v>
      </c>
      <c r="AB25" s="194">
        <f t="shared" si="54"/>
        <v>13073.81082</v>
      </c>
      <c r="AC25" s="194">
        <f t="shared" si="54"/>
        <v>13053.59364</v>
      </c>
      <c r="AD25" s="194">
        <f t="shared" si="54"/>
        <v>13033.33916</v>
      </c>
      <c r="AE25" s="194">
        <f t="shared" si="54"/>
        <v>13013.07797</v>
      </c>
      <c r="AF25" s="194">
        <f t="shared" si="54"/>
        <v>12992.81557</v>
      </c>
      <c r="AG25" s="194">
        <f t="shared" si="54"/>
        <v>12972.55296</v>
      </c>
      <c r="AH25" s="194">
        <f t="shared" si="54"/>
        <v>12952.2903</v>
      </c>
      <c r="AI25" s="194">
        <f t="shared" si="54"/>
        <v>12932.02764</v>
      </c>
      <c r="AJ25" s="194">
        <f t="shared" si="54"/>
        <v>14521.56569</v>
      </c>
      <c r="AK25" s="194">
        <f t="shared" si="54"/>
        <v>16400.86786</v>
      </c>
      <c r="AL25" s="194">
        <f t="shared" si="54"/>
        <v>18332.32758</v>
      </c>
      <c r="AM25" s="194">
        <f t="shared" si="54"/>
        <v>20273.17565</v>
      </c>
      <c r="AN25" s="194">
        <f t="shared" si="54"/>
        <v>22215.71363</v>
      </c>
      <c r="AO25" s="194">
        <f t="shared" si="54"/>
        <v>24158.55579</v>
      </c>
      <c r="AP25" s="194">
        <f t="shared" si="54"/>
        <v>26101.45271</v>
      </c>
      <c r="AQ25" s="194">
        <f t="shared" si="54"/>
        <v>28044.35948</v>
      </c>
      <c r="AR25" s="194">
        <f t="shared" si="54"/>
        <v>29987.26802</v>
      </c>
      <c r="AS25" s="194">
        <f t="shared" si="54"/>
        <v>31930.17688</v>
      </c>
      <c r="AT25" s="194">
        <f t="shared" si="54"/>
        <v>33873.0858</v>
      </c>
      <c r="AU25" s="194">
        <f t="shared" si="54"/>
        <v>35815.99473</v>
      </c>
      <c r="AV25" s="194">
        <f t="shared" si="54"/>
        <v>37138.9539</v>
      </c>
      <c r="AW25" s="194">
        <f t="shared" si="54"/>
        <v>38350.3221</v>
      </c>
      <c r="AX25" s="194">
        <f t="shared" si="54"/>
        <v>39541.60393</v>
      </c>
      <c r="AY25" s="194">
        <f t="shared" si="54"/>
        <v>40729.27022</v>
      </c>
      <c r="AZ25" s="194">
        <f t="shared" si="54"/>
        <v>41916.28571</v>
      </c>
      <c r="BA25" s="194">
        <f t="shared" si="54"/>
        <v>43103.18405</v>
      </c>
      <c r="BB25" s="194">
        <f t="shared" si="54"/>
        <v>44290.06131</v>
      </c>
      <c r="BC25" s="194">
        <f t="shared" si="54"/>
        <v>45476.93477</v>
      </c>
      <c r="BD25" s="194">
        <f t="shared" si="54"/>
        <v>46663.80755</v>
      </c>
      <c r="BE25" s="194">
        <f t="shared" si="54"/>
        <v>47850.6802</v>
      </c>
      <c r="BF25" s="194">
        <f t="shared" si="54"/>
        <v>49037.55284</v>
      </c>
      <c r="BG25" s="194">
        <f t="shared" si="54"/>
        <v>50224.42547</v>
      </c>
      <c r="BH25" s="194">
        <f t="shared" si="54"/>
        <v>53607.2181</v>
      </c>
      <c r="BI25" s="194">
        <f t="shared" si="54"/>
        <v>57385.27633</v>
      </c>
      <c r="BJ25" s="194">
        <f t="shared" si="54"/>
        <v>61234.48237</v>
      </c>
      <c r="BK25" s="194">
        <f t="shared" si="54"/>
        <v>65096.49502</v>
      </c>
      <c r="BL25" s="194">
        <f t="shared" si="54"/>
        <v>68960.81285</v>
      </c>
      <c r="BM25" s="194">
        <f t="shared" si="54"/>
        <v>72825.54562</v>
      </c>
      <c r="BN25" s="194">
        <f t="shared" si="54"/>
        <v>76690.35308</v>
      </c>
      <c r="BO25" s="194">
        <f t="shared" si="54"/>
        <v>80555.17398</v>
      </c>
      <c r="BP25" s="194">
        <f t="shared" si="54"/>
        <v>84419.9973</v>
      </c>
      <c r="BQ25" s="194">
        <f t="shared" si="54"/>
        <v>88284.82106</v>
      </c>
      <c r="BR25" s="194">
        <f t="shared" si="54"/>
        <v>92149.64489</v>
      </c>
      <c r="BS25" s="194">
        <f t="shared" si="54"/>
        <v>96014.46874</v>
      </c>
      <c r="BT25" s="194">
        <f t="shared" si="54"/>
        <v>100895.9235</v>
      </c>
      <c r="BU25" s="194">
        <f t="shared" si="54"/>
        <v>105960.3718</v>
      </c>
      <c r="BV25" s="194">
        <f t="shared" si="54"/>
        <v>111057.7589</v>
      </c>
      <c r="BW25" s="194">
        <f t="shared" si="54"/>
        <v>116161.0751</v>
      </c>
      <c r="BX25" s="194">
        <f t="shared" si="54"/>
        <v>121265.4584</v>
      </c>
      <c r="BY25" s="194">
        <f t="shared" si="54"/>
        <v>126370.0339</v>
      </c>
      <c r="BZ25" s="194">
        <f t="shared" si="54"/>
        <v>131474.6439</v>
      </c>
      <c r="CA25" s="194">
        <f t="shared" si="54"/>
        <v>136579.2602</v>
      </c>
      <c r="CB25" s="194">
        <f t="shared" si="54"/>
        <v>141683.8775</v>
      </c>
      <c r="CC25" s="194">
        <f t="shared" si="54"/>
        <v>146788.4951</v>
      </c>
      <c r="CD25" s="194">
        <f t="shared" si="54"/>
        <v>151893.1127</v>
      </c>
      <c r="CE25" s="194">
        <f t="shared" si="54"/>
        <v>156997.7304</v>
      </c>
      <c r="CF25" s="194">
        <f t="shared" si="54"/>
        <v>166186.6352</v>
      </c>
      <c r="CG25" s="194">
        <f t="shared" si="54"/>
        <v>176110.7117</v>
      </c>
      <c r="CH25" s="194">
        <f t="shared" si="54"/>
        <v>186167.1191</v>
      </c>
      <c r="CI25" s="194">
        <f t="shared" si="54"/>
        <v>196247.346</v>
      </c>
      <c r="CJ25" s="194">
        <f t="shared" si="54"/>
        <v>206331.8605</v>
      </c>
      <c r="CK25" s="194">
        <f t="shared" si="54"/>
        <v>216417.1468</v>
      </c>
      <c r="CL25" s="194">
        <f t="shared" si="54"/>
        <v>226502.5719</v>
      </c>
      <c r="CM25" s="194">
        <f t="shared" si="54"/>
        <v>236588.0221</v>
      </c>
      <c r="CN25" s="194">
        <f t="shared" si="54"/>
        <v>246673.4768</v>
      </c>
      <c r="CO25" s="194">
        <f t="shared" si="54"/>
        <v>256758.9322</v>
      </c>
      <c r="CP25" s="194">
        <f t="shared" si="54"/>
        <v>266844.3879</v>
      </c>
      <c r="CQ25" s="194">
        <f t="shared" si="54"/>
        <v>276929.8435</v>
      </c>
      <c r="CR25" s="194">
        <f t="shared" si="54"/>
        <v>292063.9268</v>
      </c>
      <c r="CS25" s="194">
        <f t="shared" si="54"/>
        <v>308106.763</v>
      </c>
      <c r="CT25" s="194">
        <f t="shared" si="54"/>
        <v>324313.1748</v>
      </c>
      <c r="CU25" s="194">
        <f t="shared" si="54"/>
        <v>340549.0301</v>
      </c>
      <c r="CV25" s="194">
        <f t="shared" si="54"/>
        <v>356790.1853</v>
      </c>
      <c r="CW25" s="194">
        <f t="shared" si="54"/>
        <v>373032.2945</v>
      </c>
      <c r="CX25" s="194">
        <f t="shared" si="54"/>
        <v>389274.5754</v>
      </c>
      <c r="CY25" s="194">
        <f t="shared" si="54"/>
        <v>405516.8872</v>
      </c>
      <c r="CZ25" s="194">
        <f t="shared" si="54"/>
        <v>421759.2046</v>
      </c>
      <c r="DA25" s="194">
        <f t="shared" si="54"/>
        <v>438001.5229</v>
      </c>
      <c r="DB25" s="194">
        <f t="shared" si="54"/>
        <v>454243.8415</v>
      </c>
      <c r="DC25" s="194">
        <f t="shared" si="54"/>
        <v>470486.1601</v>
      </c>
      <c r="DD25" s="194">
        <f t="shared" si="54"/>
        <v>497084.4112</v>
      </c>
      <c r="DE25" s="194">
        <f t="shared" si="54"/>
        <v>525546.7302</v>
      </c>
      <c r="DF25" s="194">
        <f t="shared" si="54"/>
        <v>554344.5814</v>
      </c>
      <c r="DG25" s="194">
        <f t="shared" si="54"/>
        <v>583202.8284</v>
      </c>
      <c r="DH25" s="194">
        <f t="shared" si="54"/>
        <v>612071.9467</v>
      </c>
      <c r="DI25" s="194">
        <f t="shared" si="54"/>
        <v>640943.0217</v>
      </c>
      <c r="DJ25" s="194">
        <f t="shared" si="54"/>
        <v>669814.449</v>
      </c>
      <c r="DK25" s="194">
        <f t="shared" si="54"/>
        <v>698685.9397</v>
      </c>
      <c r="DL25" s="194">
        <f t="shared" si="54"/>
        <v>727557.4419</v>
      </c>
      <c r="DM25" s="194">
        <f t="shared" si="54"/>
        <v>756428.946</v>
      </c>
      <c r="DN25" s="194">
        <f t="shared" si="54"/>
        <v>785300.4506</v>
      </c>
      <c r="DO25" s="194">
        <f t="shared" si="54"/>
        <v>814171.9552</v>
      </c>
      <c r="DP25" s="194">
        <f t="shared" si="54"/>
        <v>859440.6466</v>
      </c>
      <c r="DQ25" s="194">
        <f t="shared" si="54"/>
        <v>907660.8316</v>
      </c>
      <c r="DR25" s="194">
        <f t="shared" si="54"/>
        <v>956412.2855</v>
      </c>
      <c r="DS25" s="194">
        <f t="shared" si="54"/>
        <v>1005259.368</v>
      </c>
      <c r="DT25" s="194">
        <f t="shared" si="54"/>
        <v>1054123.663</v>
      </c>
      <c r="DU25" s="194">
        <f t="shared" si="54"/>
        <v>1102991.057</v>
      </c>
      <c r="DV25" s="194">
        <f t="shared" si="54"/>
        <v>1151859.008</v>
      </c>
      <c r="DW25" s="194">
        <f t="shared" si="54"/>
        <v>1200727.06</v>
      </c>
      <c r="DX25" s="194">
        <f t="shared" si="54"/>
        <v>1249595.13</v>
      </c>
      <c r="DY25" s="194">
        <f t="shared" si="54"/>
        <v>1298463.203</v>
      </c>
      <c r="DZ25" s="194">
        <f t="shared" si="54"/>
        <v>1347331.277</v>
      </c>
    </row>
    <row r="26">
      <c r="A26" s="78"/>
      <c r="B26" s="89"/>
      <c r="C26" s="89"/>
      <c r="D26" s="89"/>
      <c r="E26" s="192">
        <f>'Financial Projection'!E12</f>
        <v>0.15</v>
      </c>
      <c r="F26" s="87"/>
      <c r="G26" s="192">
        <f>'Financial Projection'!E13</f>
        <v>0.05</v>
      </c>
      <c r="H26" s="78"/>
      <c r="I26" s="88" t="s">
        <v>95</v>
      </c>
      <c r="J26" s="81"/>
      <c r="K26" s="81"/>
      <c r="L26" s="194">
        <f t="shared" ref="L26:DZ26" si="55">(K32*$E26)-(K32*$G26)</f>
        <v>0</v>
      </c>
      <c r="M26" s="194">
        <f t="shared" si="55"/>
        <v>0</v>
      </c>
      <c r="N26" s="194">
        <f t="shared" si="55"/>
        <v>0</v>
      </c>
      <c r="O26" s="194">
        <f t="shared" si="55"/>
        <v>1000</v>
      </c>
      <c r="P26" s="194">
        <f t="shared" si="55"/>
        <v>1600</v>
      </c>
      <c r="Q26" s="194">
        <f t="shared" si="55"/>
        <v>2160</v>
      </c>
      <c r="R26" s="194">
        <f t="shared" si="55"/>
        <v>2716</v>
      </c>
      <c r="S26" s="194">
        <f t="shared" si="55"/>
        <v>3271.6</v>
      </c>
      <c r="T26" s="194">
        <f t="shared" si="55"/>
        <v>3827.16</v>
      </c>
      <c r="U26" s="194">
        <f t="shared" si="55"/>
        <v>4382.716</v>
      </c>
      <c r="V26" s="194">
        <f t="shared" si="55"/>
        <v>4938.2716</v>
      </c>
      <c r="W26" s="194">
        <f t="shared" si="55"/>
        <v>5493.82716</v>
      </c>
      <c r="X26" s="194">
        <f t="shared" si="55"/>
        <v>5472.459639</v>
      </c>
      <c r="Y26" s="194">
        <f t="shared" si="55"/>
        <v>5393.39981</v>
      </c>
      <c r="Z26" s="194">
        <f t="shared" si="55"/>
        <v>5308.57075</v>
      </c>
      <c r="AA26" s="194">
        <f t="shared" si="55"/>
        <v>5223.164767</v>
      </c>
      <c r="AB26" s="194">
        <f t="shared" si="55"/>
        <v>5137.701092</v>
      </c>
      <c r="AC26" s="194">
        <f t="shared" si="55"/>
        <v>5052.231648</v>
      </c>
      <c r="AD26" s="194">
        <f t="shared" si="55"/>
        <v>4966.761626</v>
      </c>
      <c r="AE26" s="194">
        <f t="shared" si="55"/>
        <v>4881.291547</v>
      </c>
      <c r="AF26" s="194">
        <f t="shared" si="55"/>
        <v>4795.821462</v>
      </c>
      <c r="AG26" s="194">
        <f t="shared" si="55"/>
        <v>4710.351377</v>
      </c>
      <c r="AH26" s="194">
        <f t="shared" si="55"/>
        <v>4624.881292</v>
      </c>
      <c r="AI26" s="194">
        <f t="shared" si="55"/>
        <v>4539.411206</v>
      </c>
      <c r="AJ26" s="194">
        <f t="shared" si="55"/>
        <v>5149.799109</v>
      </c>
      <c r="AK26" s="194">
        <f t="shared" si="55"/>
        <v>5829.77281</v>
      </c>
      <c r="AL26" s="194">
        <f t="shared" si="55"/>
        <v>6516.705092</v>
      </c>
      <c r="AM26" s="194">
        <f t="shared" si="55"/>
        <v>7204.333231</v>
      </c>
      <c r="AN26" s="194">
        <f t="shared" si="55"/>
        <v>7892.030956</v>
      </c>
      <c r="AO26" s="194">
        <f t="shared" si="55"/>
        <v>8579.73564</v>
      </c>
      <c r="AP26" s="194">
        <f t="shared" si="55"/>
        <v>9267.44102</v>
      </c>
      <c r="AQ26" s="194">
        <f t="shared" si="55"/>
        <v>9955.146469</v>
      </c>
      <c r="AR26" s="194">
        <f t="shared" si="55"/>
        <v>10642.85192</v>
      </c>
      <c r="AS26" s="194">
        <f t="shared" si="55"/>
        <v>11330.55738</v>
      </c>
      <c r="AT26" s="194">
        <f t="shared" si="55"/>
        <v>12018.26284</v>
      </c>
      <c r="AU26" s="194">
        <f t="shared" si="55"/>
        <v>12705.9683</v>
      </c>
      <c r="AV26" s="194">
        <f t="shared" si="55"/>
        <v>12998.71699</v>
      </c>
      <c r="AW26" s="194">
        <f t="shared" si="55"/>
        <v>13251.97002</v>
      </c>
      <c r="AX26" s="194">
        <f t="shared" si="55"/>
        <v>13501.27347</v>
      </c>
      <c r="AY26" s="194">
        <f t="shared" si="55"/>
        <v>13750.18197</v>
      </c>
      <c r="AZ26" s="194">
        <f t="shared" si="55"/>
        <v>13999.05097</v>
      </c>
      <c r="BA26" s="194">
        <f t="shared" si="55"/>
        <v>14247.91602</v>
      </c>
      <c r="BB26" s="194">
        <f t="shared" si="55"/>
        <v>14496.78068</v>
      </c>
      <c r="BC26" s="194">
        <f t="shared" si="55"/>
        <v>14745.6453</v>
      </c>
      <c r="BD26" s="194">
        <f t="shared" si="55"/>
        <v>14994.50991</v>
      </c>
      <c r="BE26" s="194">
        <f t="shared" si="55"/>
        <v>15243.37452</v>
      </c>
      <c r="BF26" s="194">
        <f t="shared" si="55"/>
        <v>15492.23914</v>
      </c>
      <c r="BG26" s="194">
        <f t="shared" si="55"/>
        <v>15741.10375</v>
      </c>
      <c r="BH26" s="194">
        <f t="shared" si="55"/>
        <v>16772.77793</v>
      </c>
      <c r="BI26" s="194">
        <f t="shared" si="55"/>
        <v>17882.73306</v>
      </c>
      <c r="BJ26" s="194">
        <f t="shared" si="55"/>
        <v>19000.5163</v>
      </c>
      <c r="BK26" s="194">
        <f t="shared" si="55"/>
        <v>20119.08234</v>
      </c>
      <c r="BL26" s="194">
        <f t="shared" si="55"/>
        <v>21237.72666</v>
      </c>
      <c r="BM26" s="194">
        <f t="shared" si="55"/>
        <v>22356.37881</v>
      </c>
      <c r="BN26" s="194">
        <f t="shared" si="55"/>
        <v>23475.03174</v>
      </c>
      <c r="BO26" s="194">
        <f t="shared" si="55"/>
        <v>24593.68475</v>
      </c>
      <c r="BP26" s="194">
        <f t="shared" si="55"/>
        <v>25712.33777</v>
      </c>
      <c r="BQ26" s="194">
        <f t="shared" si="55"/>
        <v>26830.99079</v>
      </c>
      <c r="BR26" s="194">
        <f t="shared" si="55"/>
        <v>27949.64381</v>
      </c>
      <c r="BS26" s="194">
        <f t="shared" si="55"/>
        <v>29068.29683</v>
      </c>
      <c r="BT26" s="194">
        <f t="shared" si="55"/>
        <v>30242.35714</v>
      </c>
      <c r="BU26" s="194">
        <f t="shared" si="55"/>
        <v>31421.95818</v>
      </c>
      <c r="BV26" s="194">
        <f t="shared" si="55"/>
        <v>32602.11329</v>
      </c>
      <c r="BW26" s="194">
        <f t="shared" si="55"/>
        <v>33782.32381</v>
      </c>
      <c r="BX26" s="194">
        <f t="shared" si="55"/>
        <v>34962.53987</v>
      </c>
      <c r="BY26" s="194">
        <f t="shared" si="55"/>
        <v>36142.75648</v>
      </c>
      <c r="BZ26" s="194">
        <f t="shared" si="55"/>
        <v>37322.97315</v>
      </c>
      <c r="CA26" s="194">
        <f t="shared" si="55"/>
        <v>38503.18983</v>
      </c>
      <c r="CB26" s="194">
        <f t="shared" si="55"/>
        <v>39683.4065</v>
      </c>
      <c r="CC26" s="194">
        <f t="shared" si="55"/>
        <v>40863.62318</v>
      </c>
      <c r="CD26" s="194">
        <f t="shared" si="55"/>
        <v>42043.83986</v>
      </c>
      <c r="CE26" s="194">
        <f t="shared" si="55"/>
        <v>43224.05653</v>
      </c>
      <c r="CF26" s="194">
        <f t="shared" si="55"/>
        <v>45505.8455</v>
      </c>
      <c r="CG26" s="194">
        <f t="shared" si="55"/>
        <v>47897.7917</v>
      </c>
      <c r="CH26" s="194">
        <f t="shared" si="55"/>
        <v>50300.75362</v>
      </c>
      <c r="CI26" s="194">
        <f t="shared" si="55"/>
        <v>52704.81711</v>
      </c>
      <c r="CJ26" s="194">
        <f t="shared" si="55"/>
        <v>55108.99076</v>
      </c>
      <c r="CK26" s="194">
        <f t="shared" si="55"/>
        <v>57513.17543</v>
      </c>
      <c r="CL26" s="194">
        <f t="shared" si="55"/>
        <v>59917.36119</v>
      </c>
      <c r="CM26" s="194">
        <f t="shared" si="55"/>
        <v>62321.54707</v>
      </c>
      <c r="CN26" s="194">
        <f t="shared" si="55"/>
        <v>64725.73296</v>
      </c>
      <c r="CO26" s="194">
        <f t="shared" si="55"/>
        <v>67129.91885</v>
      </c>
      <c r="CP26" s="194">
        <f t="shared" si="55"/>
        <v>69534.10474</v>
      </c>
      <c r="CQ26" s="194">
        <f t="shared" si="55"/>
        <v>71938.29063</v>
      </c>
      <c r="CR26" s="194">
        <f t="shared" si="55"/>
        <v>75247.9055</v>
      </c>
      <c r="CS26" s="194">
        <f t="shared" si="55"/>
        <v>78648.06327</v>
      </c>
      <c r="CT26" s="194">
        <f t="shared" si="55"/>
        <v>82057.27533</v>
      </c>
      <c r="CU26" s="194">
        <f t="shared" si="55"/>
        <v>85467.39282</v>
      </c>
      <c r="CV26" s="194">
        <f t="shared" si="55"/>
        <v>88877.60086</v>
      </c>
      <c r="CW26" s="194">
        <f t="shared" si="55"/>
        <v>92287.81794</v>
      </c>
      <c r="CX26" s="194">
        <f t="shared" si="55"/>
        <v>95698.03594</v>
      </c>
      <c r="CY26" s="194">
        <f t="shared" si="55"/>
        <v>99108.25402</v>
      </c>
      <c r="CZ26" s="194">
        <f t="shared" si="55"/>
        <v>102518.4721</v>
      </c>
      <c r="DA26" s="194">
        <f t="shared" si="55"/>
        <v>105928.6902</v>
      </c>
      <c r="DB26" s="194">
        <f t="shared" si="55"/>
        <v>109338.9083</v>
      </c>
      <c r="DC26" s="194">
        <f t="shared" si="55"/>
        <v>112749.1264</v>
      </c>
      <c r="DD26" s="194">
        <f t="shared" si="55"/>
        <v>118333.2581</v>
      </c>
      <c r="DE26" s="194">
        <f t="shared" si="55"/>
        <v>124134.7811</v>
      </c>
      <c r="DF26" s="194">
        <f t="shared" si="55"/>
        <v>129958.0432</v>
      </c>
      <c r="DG26" s="194">
        <f t="shared" si="55"/>
        <v>135783.4793</v>
      </c>
      <c r="DH26" s="194">
        <f t="shared" si="55"/>
        <v>141609.1328</v>
      </c>
      <c r="DI26" s="194">
        <f t="shared" si="55"/>
        <v>147434.8079</v>
      </c>
      <c r="DJ26" s="194">
        <f t="shared" si="55"/>
        <v>153260.4853</v>
      </c>
      <c r="DK26" s="194">
        <f t="shared" si="55"/>
        <v>159086.1629</v>
      </c>
      <c r="DL26" s="194">
        <f t="shared" si="55"/>
        <v>164911.8405</v>
      </c>
      <c r="DM26" s="194">
        <f t="shared" si="55"/>
        <v>170737.5181</v>
      </c>
      <c r="DN26" s="194">
        <f t="shared" si="55"/>
        <v>176563.1957</v>
      </c>
      <c r="DO26" s="194">
        <f t="shared" si="55"/>
        <v>182388.8734</v>
      </c>
      <c r="DP26" s="194">
        <f t="shared" si="55"/>
        <v>191079.1589</v>
      </c>
      <c r="DQ26" s="194">
        <f t="shared" si="55"/>
        <v>200055.9052</v>
      </c>
      <c r="DR26" s="194">
        <f t="shared" si="55"/>
        <v>209061.2977</v>
      </c>
      <c r="DS26" s="194">
        <f t="shared" si="55"/>
        <v>218069.5547</v>
      </c>
      <c r="DT26" s="194">
        <f t="shared" si="55"/>
        <v>227078.0982</v>
      </c>
      <c r="DU26" s="194">
        <f t="shared" si="55"/>
        <v>236086.6703</v>
      </c>
      <c r="DV26" s="194">
        <f t="shared" si="55"/>
        <v>245095.2453</v>
      </c>
      <c r="DW26" s="194">
        <f t="shared" si="55"/>
        <v>254103.8206</v>
      </c>
      <c r="DX26" s="194">
        <f t="shared" si="55"/>
        <v>263112.3959</v>
      </c>
      <c r="DY26" s="194">
        <f t="shared" si="55"/>
        <v>272120.9712</v>
      </c>
      <c r="DZ26" s="194">
        <f t="shared" si="55"/>
        <v>281129.5465</v>
      </c>
    </row>
    <row r="27">
      <c r="A27" s="78"/>
      <c r="B27" s="89"/>
      <c r="C27" s="89"/>
      <c r="D27" s="89"/>
      <c r="E27" s="192">
        <f>'Financial Projection'!C12</f>
        <v>0.05</v>
      </c>
      <c r="F27" s="87"/>
      <c r="G27" s="192">
        <f>'Financial Projection'!C13</f>
        <v>0.2</v>
      </c>
      <c r="H27" s="78"/>
      <c r="I27" s="88" t="s">
        <v>96</v>
      </c>
      <c r="J27" s="81"/>
      <c r="K27" s="81"/>
      <c r="L27" s="194">
        <f t="shared" ref="L27:DZ27" si="56">(K33*$E27)-(K33*$G27)</f>
        <v>0</v>
      </c>
      <c r="M27" s="194">
        <f t="shared" si="56"/>
        <v>0</v>
      </c>
      <c r="N27" s="194">
        <f t="shared" si="56"/>
        <v>0</v>
      </c>
      <c r="O27" s="194">
        <f t="shared" si="56"/>
        <v>-1200</v>
      </c>
      <c r="P27" s="194">
        <f t="shared" si="56"/>
        <v>-1620</v>
      </c>
      <c r="Q27" s="194">
        <f t="shared" si="56"/>
        <v>-2157</v>
      </c>
      <c r="R27" s="194">
        <f t="shared" si="56"/>
        <v>-2676.45</v>
      </c>
      <c r="S27" s="194">
        <f t="shared" si="56"/>
        <v>-3198.5325</v>
      </c>
      <c r="T27" s="194">
        <f t="shared" si="56"/>
        <v>-3720.220125</v>
      </c>
      <c r="U27" s="194">
        <f t="shared" si="56"/>
        <v>-4241.966981</v>
      </c>
      <c r="V27" s="194">
        <f t="shared" si="56"/>
        <v>-4763.704953</v>
      </c>
      <c r="W27" s="194">
        <f t="shared" si="56"/>
        <v>-5285.444257</v>
      </c>
      <c r="X27" s="194">
        <f t="shared" si="56"/>
        <v>-5031.798746</v>
      </c>
      <c r="Y27" s="194">
        <f t="shared" si="56"/>
        <v>-4894.460957</v>
      </c>
      <c r="Z27" s="194">
        <f t="shared" si="56"/>
        <v>-4739.67701</v>
      </c>
      <c r="AA27" s="194">
        <f t="shared" si="56"/>
        <v>-4587.509987</v>
      </c>
      <c r="AB27" s="194">
        <f t="shared" si="56"/>
        <v>-4434.950425</v>
      </c>
      <c r="AC27" s="194">
        <f t="shared" si="56"/>
        <v>-4282.449744</v>
      </c>
      <c r="AD27" s="194">
        <f t="shared" si="56"/>
        <v>-4129.940231</v>
      </c>
      <c r="AE27" s="194">
        <f t="shared" si="56"/>
        <v>-3977.432042</v>
      </c>
      <c r="AF27" s="194">
        <f t="shared" si="56"/>
        <v>-3824.923655</v>
      </c>
      <c r="AG27" s="194">
        <f t="shared" si="56"/>
        <v>-3672.415298</v>
      </c>
      <c r="AH27" s="194">
        <f t="shared" si="56"/>
        <v>-3519.906936</v>
      </c>
      <c r="AI27" s="194">
        <f t="shared" si="56"/>
        <v>-3367.398575</v>
      </c>
      <c r="AJ27" s="194">
        <f t="shared" si="56"/>
        <v>-4017.200273</v>
      </c>
      <c r="AK27" s="194">
        <f t="shared" si="56"/>
        <v>-4546.655462</v>
      </c>
      <c r="AL27" s="194">
        <f t="shared" si="56"/>
        <v>-5094.162627</v>
      </c>
      <c r="AM27" s="194">
        <f t="shared" si="56"/>
        <v>-5638.961996</v>
      </c>
      <c r="AN27" s="194">
        <f t="shared" si="56"/>
        <v>-6184.167535</v>
      </c>
      <c r="AO27" s="194">
        <f t="shared" si="56"/>
        <v>-6729.312148</v>
      </c>
      <c r="AP27" s="194">
        <f t="shared" si="56"/>
        <v>-7274.4659</v>
      </c>
      <c r="AQ27" s="194">
        <f t="shared" si="56"/>
        <v>-7819.618281</v>
      </c>
      <c r="AR27" s="194">
        <f t="shared" si="56"/>
        <v>-8364.770867</v>
      </c>
      <c r="AS27" s="194">
        <f t="shared" si="56"/>
        <v>-8909.923423</v>
      </c>
      <c r="AT27" s="194">
        <f t="shared" si="56"/>
        <v>-9455.075984</v>
      </c>
      <c r="AU27" s="194">
        <f t="shared" si="56"/>
        <v>-10000.22854</v>
      </c>
      <c r="AV27" s="194">
        <f t="shared" si="56"/>
        <v>-9976.563668</v>
      </c>
      <c r="AW27" s="194">
        <f t="shared" si="56"/>
        <v>-10038.22141</v>
      </c>
      <c r="AX27" s="194">
        <f t="shared" si="56"/>
        <v>-10087.08076</v>
      </c>
      <c r="AY27" s="194">
        <f t="shared" si="56"/>
        <v>-10137.85986</v>
      </c>
      <c r="AZ27" s="194">
        <f t="shared" si="56"/>
        <v>-10188.35101</v>
      </c>
      <c r="BA27" s="194">
        <f t="shared" si="56"/>
        <v>-10238.88534</v>
      </c>
      <c r="BB27" s="194">
        <f t="shared" si="56"/>
        <v>-10289.4132</v>
      </c>
      <c r="BC27" s="194">
        <f t="shared" si="56"/>
        <v>-10339.94203</v>
      </c>
      <c r="BD27" s="194">
        <f t="shared" si="56"/>
        <v>-10390.47072</v>
      </c>
      <c r="BE27" s="194">
        <f t="shared" si="56"/>
        <v>-10440.99942</v>
      </c>
      <c r="BF27" s="194">
        <f t="shared" si="56"/>
        <v>-10491.52813</v>
      </c>
      <c r="BG27" s="194">
        <f t="shared" si="56"/>
        <v>-10542.05683</v>
      </c>
      <c r="BH27" s="194">
        <f t="shared" si="56"/>
        <v>-11356.41262</v>
      </c>
      <c r="BI27" s="194">
        <f t="shared" si="56"/>
        <v>-12056.19434</v>
      </c>
      <c r="BJ27" s="194">
        <f t="shared" si="56"/>
        <v>-12773.16218</v>
      </c>
      <c r="BK27" s="194">
        <f t="shared" si="56"/>
        <v>-13487.5521</v>
      </c>
      <c r="BL27" s="194">
        <f t="shared" si="56"/>
        <v>-14202.3287</v>
      </c>
      <c r="BM27" s="194">
        <f t="shared" si="56"/>
        <v>-14917.04731</v>
      </c>
      <c r="BN27" s="194">
        <f t="shared" si="56"/>
        <v>-15631.77461</v>
      </c>
      <c r="BO27" s="194">
        <f t="shared" si="56"/>
        <v>-16346.50061</v>
      </c>
      <c r="BP27" s="194">
        <f t="shared" si="56"/>
        <v>-17061.2268</v>
      </c>
      <c r="BQ27" s="194">
        <f t="shared" si="56"/>
        <v>-17775.95297</v>
      </c>
      <c r="BR27" s="194">
        <f t="shared" si="56"/>
        <v>-18490.67914</v>
      </c>
      <c r="BS27" s="194">
        <f t="shared" si="56"/>
        <v>-19205.40531</v>
      </c>
      <c r="BT27" s="194">
        <f t="shared" si="56"/>
        <v>-19691.94588</v>
      </c>
      <c r="BU27" s="194">
        <f t="shared" si="56"/>
        <v>-20212.7143</v>
      </c>
      <c r="BV27" s="194">
        <f t="shared" si="56"/>
        <v>-20728.34854</v>
      </c>
      <c r="BW27" s="194">
        <f t="shared" si="56"/>
        <v>-21244.75291</v>
      </c>
      <c r="BX27" s="194">
        <f t="shared" si="56"/>
        <v>-21761.04176</v>
      </c>
      <c r="BY27" s="194">
        <f t="shared" si="56"/>
        <v>-22277.34794</v>
      </c>
      <c r="BZ27" s="194">
        <f t="shared" si="56"/>
        <v>-22793.65152</v>
      </c>
      <c r="CA27" s="194">
        <f t="shared" si="56"/>
        <v>-23309.95549</v>
      </c>
      <c r="CB27" s="194">
        <f t="shared" si="56"/>
        <v>-23826.2594</v>
      </c>
      <c r="CC27" s="194">
        <f t="shared" si="56"/>
        <v>-24342.56331</v>
      </c>
      <c r="CD27" s="194">
        <f t="shared" si="56"/>
        <v>-24858.86723</v>
      </c>
      <c r="CE27" s="194">
        <f t="shared" si="56"/>
        <v>-25375.17115</v>
      </c>
      <c r="CF27" s="194">
        <f t="shared" si="56"/>
        <v>-26703.38704</v>
      </c>
      <c r="CG27" s="194">
        <f t="shared" si="56"/>
        <v>-27909.81614</v>
      </c>
      <c r="CH27" s="194">
        <f t="shared" si="56"/>
        <v>-29134.51325</v>
      </c>
      <c r="CI27" s="194">
        <f t="shared" si="56"/>
        <v>-30356.47017</v>
      </c>
      <c r="CJ27" s="194">
        <f t="shared" si="56"/>
        <v>-31578.83811</v>
      </c>
      <c r="CK27" s="194">
        <f t="shared" si="56"/>
        <v>-32801.1444</v>
      </c>
      <c r="CL27" s="194">
        <f t="shared" si="56"/>
        <v>-34023.45994</v>
      </c>
      <c r="CM27" s="194">
        <f t="shared" si="56"/>
        <v>-35245.77409</v>
      </c>
      <c r="CN27" s="194">
        <f t="shared" si="56"/>
        <v>-36468.08844</v>
      </c>
      <c r="CO27" s="194">
        <f t="shared" si="56"/>
        <v>-37690.40277</v>
      </c>
      <c r="CP27" s="194">
        <f t="shared" si="56"/>
        <v>-38912.7171</v>
      </c>
      <c r="CQ27" s="194">
        <f t="shared" si="56"/>
        <v>-40135.03143</v>
      </c>
      <c r="CR27" s="194">
        <f t="shared" si="56"/>
        <v>-41586.21448</v>
      </c>
      <c r="CS27" s="194">
        <f t="shared" si="56"/>
        <v>-43003.06722</v>
      </c>
      <c r="CT27" s="194">
        <f t="shared" si="56"/>
        <v>-44425.0695</v>
      </c>
      <c r="CU27" s="194">
        <f t="shared" si="56"/>
        <v>-45846.29935</v>
      </c>
      <c r="CV27" s="194">
        <f t="shared" si="56"/>
        <v>-47267.64507</v>
      </c>
      <c r="CW27" s="194">
        <f t="shared" si="56"/>
        <v>-48688.97341</v>
      </c>
      <c r="CX27" s="194">
        <f t="shared" si="56"/>
        <v>-50110.30435</v>
      </c>
      <c r="CY27" s="194">
        <f t="shared" si="56"/>
        <v>-51531.63491</v>
      </c>
      <c r="CZ27" s="194">
        <f t="shared" si="56"/>
        <v>-52952.96552</v>
      </c>
      <c r="DA27" s="194">
        <f t="shared" si="56"/>
        <v>-54374.29612</v>
      </c>
      <c r="DB27" s="194">
        <f t="shared" si="56"/>
        <v>-55795.62673</v>
      </c>
      <c r="DC27" s="194">
        <f t="shared" si="56"/>
        <v>-57216.95733</v>
      </c>
      <c r="DD27" s="194">
        <f t="shared" si="56"/>
        <v>-59800.1191</v>
      </c>
      <c r="DE27" s="194">
        <f t="shared" si="56"/>
        <v>-62209.0062</v>
      </c>
      <c r="DF27" s="194">
        <f t="shared" si="56"/>
        <v>-64644.0345</v>
      </c>
      <c r="DG27" s="194">
        <f t="shared" si="56"/>
        <v>-67075.14161</v>
      </c>
      <c r="DH27" s="194">
        <f t="shared" si="56"/>
        <v>-69506.83691</v>
      </c>
      <c r="DI27" s="194">
        <f t="shared" si="56"/>
        <v>-71938.44398</v>
      </c>
      <c r="DJ27" s="194">
        <f t="shared" si="56"/>
        <v>-74370.06428</v>
      </c>
      <c r="DK27" s="194">
        <f t="shared" si="56"/>
        <v>-76801.6826</v>
      </c>
      <c r="DL27" s="194">
        <f t="shared" si="56"/>
        <v>-79233.30121</v>
      </c>
      <c r="DM27" s="194">
        <f t="shared" si="56"/>
        <v>-81664.91978</v>
      </c>
      <c r="DN27" s="194">
        <f t="shared" si="56"/>
        <v>-84096.53836</v>
      </c>
      <c r="DO27" s="194">
        <f t="shared" si="56"/>
        <v>-86528.15693</v>
      </c>
      <c r="DP27" s="194">
        <f t="shared" si="56"/>
        <v>-89982.81178</v>
      </c>
      <c r="DQ27" s="194">
        <f t="shared" si="56"/>
        <v>-93284.01118</v>
      </c>
      <c r="DR27" s="194">
        <f t="shared" si="56"/>
        <v>-96608.2289</v>
      </c>
      <c r="DS27" s="194">
        <f t="shared" si="56"/>
        <v>-99928.99388</v>
      </c>
      <c r="DT27" s="194">
        <f t="shared" si="56"/>
        <v>-103250.2768</v>
      </c>
      <c r="DU27" s="194">
        <f t="shared" si="56"/>
        <v>-106571.482</v>
      </c>
      <c r="DV27" s="194">
        <f t="shared" si="56"/>
        <v>-109892.6988</v>
      </c>
      <c r="DW27" s="194">
        <f t="shared" si="56"/>
        <v>-113213.9139</v>
      </c>
      <c r="DX27" s="194">
        <f t="shared" si="56"/>
        <v>-116535.1293</v>
      </c>
      <c r="DY27" s="194">
        <f t="shared" si="56"/>
        <v>-119856.3446</v>
      </c>
      <c r="DZ27" s="194">
        <f t="shared" si="56"/>
        <v>-123177.5599</v>
      </c>
    </row>
    <row r="28">
      <c r="A28" s="78"/>
      <c r="B28" s="92"/>
      <c r="C28" s="81"/>
      <c r="D28" s="89"/>
      <c r="E28" s="196"/>
      <c r="F28" s="87"/>
      <c r="G28" s="81"/>
      <c r="H28" s="78"/>
      <c r="I28" s="107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</row>
    <row r="29">
      <c r="A29" s="78"/>
      <c r="B29" s="92"/>
      <c r="C29" s="81"/>
      <c r="D29" s="89"/>
      <c r="E29" s="196"/>
      <c r="F29" s="87"/>
      <c r="G29" s="81"/>
      <c r="H29" s="78"/>
      <c r="I29" s="107" t="s">
        <v>126</v>
      </c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194">
        <f>sum(W32:AH32)</f>
        <v>601060.4622</v>
      </c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194">
        <f>sum(AI32:AT32)</f>
        <v>1070926.048</v>
      </c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194">
        <f>sum(AU32:BF32)</f>
        <v>1724627.627</v>
      </c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194">
        <f>sum(BG32:BR32)</f>
        <v>2749992.008</v>
      </c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194">
        <f>sum(BS32:CD32)</f>
        <v>4407951.378</v>
      </c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194">
        <f>sum(CE32:CP32)</f>
        <v>7045983.295</v>
      </c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194">
        <f>sum(CQ32:DB32)</f>
        <v>11279275.43</v>
      </c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194">
        <f>sum(DC32:DN32)</f>
        <v>18042015.78</v>
      </c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194">
        <f>sum(DO32:DZ32)</f>
        <v>28871307.86</v>
      </c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</row>
    <row r="30">
      <c r="A30" s="78"/>
      <c r="B30" s="89"/>
      <c r="C30" s="81"/>
      <c r="D30" s="89"/>
      <c r="E30" s="89"/>
      <c r="F30" s="89"/>
      <c r="G30" s="89"/>
      <c r="H30" s="78"/>
      <c r="I30" s="89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</row>
    <row r="31">
      <c r="A31" s="78"/>
      <c r="B31" s="92"/>
      <c r="C31" s="81"/>
      <c r="D31" s="89"/>
      <c r="E31" s="89"/>
      <c r="F31" s="89"/>
      <c r="G31" s="89"/>
      <c r="H31" s="78"/>
      <c r="I31" s="88" t="s">
        <v>94</v>
      </c>
      <c r="J31" s="81"/>
      <c r="K31" s="81">
        <f t="shared" ref="K31:DZ31" si="57">sum(K18,K25)</f>
        <v>0</v>
      </c>
      <c r="L31" s="81">
        <f t="shared" si="57"/>
        <v>0</v>
      </c>
      <c r="M31" s="81">
        <f t="shared" si="57"/>
        <v>0</v>
      </c>
      <c r="N31" s="194">
        <f t="shared" si="57"/>
        <v>12000</v>
      </c>
      <c r="O31" s="194">
        <f t="shared" si="57"/>
        <v>20160</v>
      </c>
      <c r="P31" s="194">
        <f t="shared" si="57"/>
        <v>27628.8</v>
      </c>
      <c r="Q31" s="194">
        <f t="shared" si="57"/>
        <v>34973.184</v>
      </c>
      <c r="R31" s="194">
        <f t="shared" si="57"/>
        <v>42295.17312</v>
      </c>
      <c r="S31" s="194">
        <f t="shared" si="57"/>
        <v>49613.13116</v>
      </c>
      <c r="T31" s="194">
        <f t="shared" si="57"/>
        <v>56930.36361</v>
      </c>
      <c r="U31" s="194">
        <f t="shared" si="57"/>
        <v>64247.46545</v>
      </c>
      <c r="V31" s="194">
        <f t="shared" si="57"/>
        <v>71564.54378</v>
      </c>
      <c r="W31" s="194">
        <f t="shared" si="57"/>
        <v>72789.31019</v>
      </c>
      <c r="X31" s="194">
        <f t="shared" si="57"/>
        <v>72917.46045</v>
      </c>
      <c r="Y31" s="194">
        <f t="shared" si="57"/>
        <v>72848.2198</v>
      </c>
      <c r="Z31" s="194">
        <f t="shared" si="57"/>
        <v>72743.4488</v>
      </c>
      <c r="AA31" s="194">
        <f t="shared" si="57"/>
        <v>72632.28232</v>
      </c>
      <c r="AB31" s="194">
        <f t="shared" si="57"/>
        <v>72519.96466</v>
      </c>
      <c r="AC31" s="194">
        <f t="shared" si="57"/>
        <v>72407.43979</v>
      </c>
      <c r="AD31" s="194">
        <f t="shared" si="57"/>
        <v>72294.87762</v>
      </c>
      <c r="AE31" s="194">
        <f t="shared" si="57"/>
        <v>72182.30874</v>
      </c>
      <c r="AF31" s="194">
        <f t="shared" si="57"/>
        <v>72069.73865</v>
      </c>
      <c r="AG31" s="194">
        <f t="shared" si="57"/>
        <v>71957.16834</v>
      </c>
      <c r="AH31" s="194">
        <f t="shared" si="57"/>
        <v>71844.59799</v>
      </c>
      <c r="AI31" s="194">
        <f t="shared" si="57"/>
        <v>80675.36492</v>
      </c>
      <c r="AJ31" s="194">
        <f t="shared" si="57"/>
        <v>91115.93255</v>
      </c>
      <c r="AK31" s="194">
        <f t="shared" si="57"/>
        <v>101846.2643</v>
      </c>
      <c r="AL31" s="194">
        <f t="shared" si="57"/>
        <v>112628.7536</v>
      </c>
      <c r="AM31" s="194">
        <f t="shared" si="57"/>
        <v>123420.6313</v>
      </c>
      <c r="AN31" s="194">
        <f t="shared" si="57"/>
        <v>134214.1988</v>
      </c>
      <c r="AO31" s="194">
        <f t="shared" si="57"/>
        <v>145008.0706</v>
      </c>
      <c r="AP31" s="194">
        <f t="shared" si="57"/>
        <v>155801.9971</v>
      </c>
      <c r="AQ31" s="194">
        <f t="shared" si="57"/>
        <v>166595.9334</v>
      </c>
      <c r="AR31" s="194">
        <f t="shared" si="57"/>
        <v>177389.8716</v>
      </c>
      <c r="AS31" s="194">
        <f t="shared" si="57"/>
        <v>188183.81</v>
      </c>
      <c r="AT31" s="194">
        <f t="shared" si="57"/>
        <v>198977.7485</v>
      </c>
      <c r="AU31" s="194">
        <f t="shared" si="57"/>
        <v>206327.5217</v>
      </c>
      <c r="AV31" s="194">
        <f t="shared" si="57"/>
        <v>213057.345</v>
      </c>
      <c r="AW31" s="194">
        <f t="shared" si="57"/>
        <v>219675.5774</v>
      </c>
      <c r="AX31" s="194">
        <f t="shared" si="57"/>
        <v>226273.7234</v>
      </c>
      <c r="AY31" s="194">
        <f t="shared" si="57"/>
        <v>232868.2539</v>
      </c>
      <c r="AZ31" s="194">
        <f t="shared" si="57"/>
        <v>239462.1336</v>
      </c>
      <c r="BA31" s="194">
        <f t="shared" si="57"/>
        <v>246055.8961</v>
      </c>
      <c r="BB31" s="194">
        <f t="shared" si="57"/>
        <v>252649.6376</v>
      </c>
      <c r="BC31" s="194">
        <f t="shared" si="57"/>
        <v>259243.3753</v>
      </c>
      <c r="BD31" s="194">
        <f t="shared" si="57"/>
        <v>265837.1122</v>
      </c>
      <c r="BE31" s="194">
        <f t="shared" si="57"/>
        <v>272430.8491</v>
      </c>
      <c r="BF31" s="194">
        <f t="shared" si="57"/>
        <v>279024.5859</v>
      </c>
      <c r="BG31" s="194">
        <f t="shared" si="57"/>
        <v>297817.8783</v>
      </c>
      <c r="BH31" s="194">
        <f t="shared" si="57"/>
        <v>318807.0907</v>
      </c>
      <c r="BI31" s="194">
        <f t="shared" si="57"/>
        <v>340191.5687</v>
      </c>
      <c r="BJ31" s="194">
        <f t="shared" si="57"/>
        <v>361647.1945</v>
      </c>
      <c r="BK31" s="194">
        <f t="shared" si="57"/>
        <v>383115.627</v>
      </c>
      <c r="BL31" s="194">
        <f t="shared" si="57"/>
        <v>404586.3646</v>
      </c>
      <c r="BM31" s="194">
        <f t="shared" si="57"/>
        <v>426057.5171</v>
      </c>
      <c r="BN31" s="194">
        <f t="shared" si="57"/>
        <v>447528.7443</v>
      </c>
      <c r="BO31" s="194">
        <f t="shared" si="57"/>
        <v>468999.985</v>
      </c>
      <c r="BP31" s="194">
        <f t="shared" si="57"/>
        <v>490471.2281</v>
      </c>
      <c r="BQ31" s="194">
        <f t="shared" si="57"/>
        <v>511942.4716</v>
      </c>
      <c r="BR31" s="194">
        <f t="shared" si="57"/>
        <v>533413.7152</v>
      </c>
      <c r="BS31" s="194">
        <f t="shared" si="57"/>
        <v>560532.9083</v>
      </c>
      <c r="BT31" s="194">
        <f t="shared" si="57"/>
        <v>588668.7322</v>
      </c>
      <c r="BU31" s="194">
        <f t="shared" si="57"/>
        <v>616987.5496</v>
      </c>
      <c r="BV31" s="194">
        <f t="shared" si="57"/>
        <v>645339.306</v>
      </c>
      <c r="BW31" s="194">
        <f t="shared" si="57"/>
        <v>673696.9913</v>
      </c>
      <c r="BX31" s="194">
        <f t="shared" si="57"/>
        <v>702055.7438</v>
      </c>
      <c r="BY31" s="194">
        <f t="shared" si="57"/>
        <v>730414.6884</v>
      </c>
      <c r="BZ31" s="194">
        <f t="shared" si="57"/>
        <v>758773.6676</v>
      </c>
      <c r="CA31" s="194">
        <f t="shared" si="57"/>
        <v>787132.653</v>
      </c>
      <c r="CB31" s="194">
        <f t="shared" si="57"/>
        <v>815491.6396</v>
      </c>
      <c r="CC31" s="194">
        <f t="shared" si="57"/>
        <v>843850.6263</v>
      </c>
      <c r="CD31" s="194">
        <f t="shared" si="57"/>
        <v>872209.6131</v>
      </c>
      <c r="CE31" s="194">
        <f t="shared" si="57"/>
        <v>923259.0843</v>
      </c>
      <c r="CF31" s="194">
        <f t="shared" si="57"/>
        <v>978392.8426</v>
      </c>
      <c r="CG31" s="194">
        <f t="shared" si="57"/>
        <v>1034261.773</v>
      </c>
      <c r="CH31" s="194">
        <f t="shared" si="57"/>
        <v>1090263.034</v>
      </c>
      <c r="CI31" s="194">
        <f t="shared" si="57"/>
        <v>1146288.114</v>
      </c>
      <c r="CJ31" s="194">
        <f t="shared" si="57"/>
        <v>1202317.482</v>
      </c>
      <c r="CK31" s="194">
        <f t="shared" si="57"/>
        <v>1258347.622</v>
      </c>
      <c r="CL31" s="194">
        <f t="shared" si="57"/>
        <v>1314377.901</v>
      </c>
      <c r="CM31" s="194">
        <f t="shared" si="57"/>
        <v>1370408.204</v>
      </c>
      <c r="CN31" s="194">
        <f t="shared" si="57"/>
        <v>1426438.512</v>
      </c>
      <c r="CO31" s="194">
        <f t="shared" si="57"/>
        <v>1482468.821</v>
      </c>
      <c r="CP31" s="194">
        <f t="shared" si="57"/>
        <v>1538499.131</v>
      </c>
      <c r="CQ31" s="194">
        <f t="shared" si="57"/>
        <v>1622577.371</v>
      </c>
      <c r="CR31" s="194">
        <f t="shared" si="57"/>
        <v>1711704.239</v>
      </c>
      <c r="CS31" s="194">
        <f t="shared" si="57"/>
        <v>1801739.86</v>
      </c>
      <c r="CT31" s="194">
        <f t="shared" si="57"/>
        <v>1891939.056</v>
      </c>
      <c r="CU31" s="194">
        <f t="shared" si="57"/>
        <v>1982167.696</v>
      </c>
      <c r="CV31" s="194">
        <f t="shared" si="57"/>
        <v>2072401.636</v>
      </c>
      <c r="CW31" s="194">
        <f t="shared" si="57"/>
        <v>2162636.53</v>
      </c>
      <c r="CX31" s="194">
        <f t="shared" si="57"/>
        <v>2252871.596</v>
      </c>
      <c r="CY31" s="194">
        <f t="shared" si="57"/>
        <v>2343106.692</v>
      </c>
      <c r="CZ31" s="194">
        <f t="shared" si="57"/>
        <v>2433341.794</v>
      </c>
      <c r="DA31" s="194">
        <f t="shared" si="57"/>
        <v>2523576.897</v>
      </c>
      <c r="DB31" s="194">
        <f t="shared" si="57"/>
        <v>2613812</v>
      </c>
      <c r="DC31" s="194">
        <f t="shared" si="57"/>
        <v>2761580.062</v>
      </c>
      <c r="DD31" s="194">
        <f t="shared" si="57"/>
        <v>2919704.057</v>
      </c>
      <c r="DE31" s="194">
        <f t="shared" si="57"/>
        <v>3079692.119</v>
      </c>
      <c r="DF31" s="194">
        <f t="shared" si="57"/>
        <v>3240015.713</v>
      </c>
      <c r="DG31" s="194">
        <f t="shared" si="57"/>
        <v>3400399.704</v>
      </c>
      <c r="DH31" s="194">
        <f t="shared" si="57"/>
        <v>3560794.565</v>
      </c>
      <c r="DI31" s="194">
        <f t="shared" si="57"/>
        <v>3721191.384</v>
      </c>
      <c r="DJ31" s="194">
        <f t="shared" si="57"/>
        <v>3881588.554</v>
      </c>
      <c r="DK31" s="194">
        <f t="shared" si="57"/>
        <v>4041985.788</v>
      </c>
      <c r="DL31" s="194">
        <f t="shared" si="57"/>
        <v>4202383.033</v>
      </c>
      <c r="DM31" s="194">
        <f t="shared" si="57"/>
        <v>4362780.281</v>
      </c>
      <c r="DN31" s="194">
        <f t="shared" si="57"/>
        <v>4523177.529</v>
      </c>
      <c r="DO31" s="194">
        <f t="shared" si="57"/>
        <v>4774670.259</v>
      </c>
      <c r="DP31" s="194">
        <f t="shared" si="57"/>
        <v>5042560.175</v>
      </c>
      <c r="DQ31" s="194">
        <f t="shared" si="57"/>
        <v>5313401.586</v>
      </c>
      <c r="DR31" s="194">
        <f t="shared" si="57"/>
        <v>5584774.265</v>
      </c>
      <c r="DS31" s="194">
        <f t="shared" si="57"/>
        <v>5856242.573</v>
      </c>
      <c r="DT31" s="194">
        <f t="shared" si="57"/>
        <v>6127728.093</v>
      </c>
      <c r="DU31" s="194">
        <f t="shared" si="57"/>
        <v>6399216.713</v>
      </c>
      <c r="DV31" s="194">
        <f t="shared" si="57"/>
        <v>6670705.889</v>
      </c>
      <c r="DW31" s="194">
        <f t="shared" si="57"/>
        <v>6942195.167</v>
      </c>
      <c r="DX31" s="194">
        <f t="shared" si="57"/>
        <v>7213684.462</v>
      </c>
      <c r="DY31" s="194">
        <f t="shared" si="57"/>
        <v>7485173.76</v>
      </c>
      <c r="DZ31" s="194">
        <f t="shared" si="57"/>
        <v>7756663.059</v>
      </c>
    </row>
    <row r="32">
      <c r="A32" s="78"/>
      <c r="B32" s="92"/>
      <c r="C32" s="81"/>
      <c r="D32" s="89"/>
      <c r="E32" s="89"/>
      <c r="F32" s="89"/>
      <c r="G32" s="89"/>
      <c r="H32" s="78"/>
      <c r="I32" s="88" t="s">
        <v>95</v>
      </c>
      <c r="J32" s="81"/>
      <c r="K32" s="81">
        <f t="shared" ref="K32:DZ32" si="58">sum(K19,K26)</f>
        <v>0</v>
      </c>
      <c r="L32" s="81">
        <f t="shared" si="58"/>
        <v>0</v>
      </c>
      <c r="M32" s="81">
        <f t="shared" si="58"/>
        <v>0</v>
      </c>
      <c r="N32" s="194">
        <f t="shared" si="58"/>
        <v>10000</v>
      </c>
      <c r="O32" s="194">
        <f t="shared" si="58"/>
        <v>16000</v>
      </c>
      <c r="P32" s="194">
        <f t="shared" si="58"/>
        <v>21600</v>
      </c>
      <c r="Q32" s="194">
        <f t="shared" si="58"/>
        <v>27160</v>
      </c>
      <c r="R32" s="194">
        <f t="shared" si="58"/>
        <v>32716</v>
      </c>
      <c r="S32" s="194">
        <f t="shared" si="58"/>
        <v>38271.6</v>
      </c>
      <c r="T32" s="194">
        <f t="shared" si="58"/>
        <v>43827.16</v>
      </c>
      <c r="U32" s="194">
        <f t="shared" si="58"/>
        <v>49382.716</v>
      </c>
      <c r="V32" s="194">
        <f t="shared" si="58"/>
        <v>54938.2716</v>
      </c>
      <c r="W32" s="194">
        <f t="shared" si="58"/>
        <v>54724.59639</v>
      </c>
      <c r="X32" s="194">
        <f t="shared" si="58"/>
        <v>53933.9981</v>
      </c>
      <c r="Y32" s="194">
        <f t="shared" si="58"/>
        <v>53085.7075</v>
      </c>
      <c r="Z32" s="194">
        <f t="shared" si="58"/>
        <v>52231.64767</v>
      </c>
      <c r="AA32" s="194">
        <f t="shared" si="58"/>
        <v>51377.01092</v>
      </c>
      <c r="AB32" s="194">
        <f t="shared" si="58"/>
        <v>50522.31648</v>
      </c>
      <c r="AC32" s="194">
        <f t="shared" si="58"/>
        <v>49667.61626</v>
      </c>
      <c r="AD32" s="194">
        <f t="shared" si="58"/>
        <v>48812.91547</v>
      </c>
      <c r="AE32" s="194">
        <f t="shared" si="58"/>
        <v>47958.21462</v>
      </c>
      <c r="AF32" s="194">
        <f t="shared" si="58"/>
        <v>47103.51377</v>
      </c>
      <c r="AG32" s="194">
        <f t="shared" si="58"/>
        <v>46248.81292</v>
      </c>
      <c r="AH32" s="194">
        <f t="shared" si="58"/>
        <v>45394.11206</v>
      </c>
      <c r="AI32" s="194">
        <f t="shared" si="58"/>
        <v>51497.99109</v>
      </c>
      <c r="AJ32" s="194">
        <f t="shared" si="58"/>
        <v>58297.7281</v>
      </c>
      <c r="AK32" s="194">
        <f t="shared" si="58"/>
        <v>65167.05092</v>
      </c>
      <c r="AL32" s="194">
        <f t="shared" si="58"/>
        <v>72043.33231</v>
      </c>
      <c r="AM32" s="194">
        <f t="shared" si="58"/>
        <v>78920.30956</v>
      </c>
      <c r="AN32" s="194">
        <f t="shared" si="58"/>
        <v>85797.3564</v>
      </c>
      <c r="AO32" s="194">
        <f t="shared" si="58"/>
        <v>92674.4102</v>
      </c>
      <c r="AP32" s="194">
        <f t="shared" si="58"/>
        <v>99551.46469</v>
      </c>
      <c r="AQ32" s="194">
        <f t="shared" si="58"/>
        <v>106428.5192</v>
      </c>
      <c r="AR32" s="194">
        <f t="shared" si="58"/>
        <v>113305.5738</v>
      </c>
      <c r="AS32" s="194">
        <f t="shared" si="58"/>
        <v>120182.6284</v>
      </c>
      <c r="AT32" s="194">
        <f t="shared" si="58"/>
        <v>127059.683</v>
      </c>
      <c r="AU32" s="194">
        <f t="shared" si="58"/>
        <v>129987.1699</v>
      </c>
      <c r="AV32" s="194">
        <f t="shared" si="58"/>
        <v>132519.7002</v>
      </c>
      <c r="AW32" s="194">
        <f t="shared" si="58"/>
        <v>135012.7347</v>
      </c>
      <c r="AX32" s="194">
        <f t="shared" si="58"/>
        <v>137501.8197</v>
      </c>
      <c r="AY32" s="194">
        <f t="shared" si="58"/>
        <v>139990.5097</v>
      </c>
      <c r="AZ32" s="194">
        <f t="shared" si="58"/>
        <v>142479.1602</v>
      </c>
      <c r="BA32" s="194">
        <f t="shared" si="58"/>
        <v>144967.8068</v>
      </c>
      <c r="BB32" s="194">
        <f t="shared" si="58"/>
        <v>147456.453</v>
      </c>
      <c r="BC32" s="194">
        <f t="shared" si="58"/>
        <v>149945.0991</v>
      </c>
      <c r="BD32" s="194">
        <f t="shared" si="58"/>
        <v>152433.7452</v>
      </c>
      <c r="BE32" s="194">
        <f t="shared" si="58"/>
        <v>154922.3914</v>
      </c>
      <c r="BF32" s="194">
        <f t="shared" si="58"/>
        <v>157411.0375</v>
      </c>
      <c r="BG32" s="194">
        <f t="shared" si="58"/>
        <v>167727.7793</v>
      </c>
      <c r="BH32" s="194">
        <f t="shared" si="58"/>
        <v>178827.3306</v>
      </c>
      <c r="BI32" s="194">
        <f t="shared" si="58"/>
        <v>190005.163</v>
      </c>
      <c r="BJ32" s="194">
        <f t="shared" si="58"/>
        <v>201190.8234</v>
      </c>
      <c r="BK32" s="194">
        <f t="shared" si="58"/>
        <v>212377.2666</v>
      </c>
      <c r="BL32" s="194">
        <f t="shared" si="58"/>
        <v>223563.7881</v>
      </c>
      <c r="BM32" s="194">
        <f t="shared" si="58"/>
        <v>234750.3174</v>
      </c>
      <c r="BN32" s="194">
        <f t="shared" si="58"/>
        <v>245936.8475</v>
      </c>
      <c r="BO32" s="194">
        <f t="shared" si="58"/>
        <v>257123.3777</v>
      </c>
      <c r="BP32" s="194">
        <f t="shared" si="58"/>
        <v>268309.9079</v>
      </c>
      <c r="BQ32" s="194">
        <f t="shared" si="58"/>
        <v>279496.4381</v>
      </c>
      <c r="BR32" s="194">
        <f t="shared" si="58"/>
        <v>290682.9683</v>
      </c>
      <c r="BS32" s="194">
        <f t="shared" si="58"/>
        <v>302423.5714</v>
      </c>
      <c r="BT32" s="194">
        <f t="shared" si="58"/>
        <v>314219.5818</v>
      </c>
      <c r="BU32" s="194">
        <f t="shared" si="58"/>
        <v>326021.1329</v>
      </c>
      <c r="BV32" s="194">
        <f t="shared" si="58"/>
        <v>337823.2381</v>
      </c>
      <c r="BW32" s="194">
        <f t="shared" si="58"/>
        <v>349625.3987</v>
      </c>
      <c r="BX32" s="194">
        <f t="shared" si="58"/>
        <v>361427.5648</v>
      </c>
      <c r="BY32" s="194">
        <f t="shared" si="58"/>
        <v>373229.7315</v>
      </c>
      <c r="BZ32" s="194">
        <f t="shared" si="58"/>
        <v>385031.8983</v>
      </c>
      <c r="CA32" s="194">
        <f t="shared" si="58"/>
        <v>396834.065</v>
      </c>
      <c r="CB32" s="194">
        <f t="shared" si="58"/>
        <v>408636.2318</v>
      </c>
      <c r="CC32" s="194">
        <f t="shared" si="58"/>
        <v>420438.3986</v>
      </c>
      <c r="CD32" s="194">
        <f t="shared" si="58"/>
        <v>432240.5653</v>
      </c>
      <c r="CE32" s="194">
        <f t="shared" si="58"/>
        <v>455058.455</v>
      </c>
      <c r="CF32" s="194">
        <f t="shared" si="58"/>
        <v>478977.917</v>
      </c>
      <c r="CG32" s="194">
        <f t="shared" si="58"/>
        <v>503007.5362</v>
      </c>
      <c r="CH32" s="194">
        <f t="shared" si="58"/>
        <v>527048.1711</v>
      </c>
      <c r="CI32" s="194">
        <f t="shared" si="58"/>
        <v>551089.9076</v>
      </c>
      <c r="CJ32" s="194">
        <f t="shared" si="58"/>
        <v>575131.7543</v>
      </c>
      <c r="CK32" s="194">
        <f t="shared" si="58"/>
        <v>599173.6119</v>
      </c>
      <c r="CL32" s="194">
        <f t="shared" si="58"/>
        <v>623215.4707</v>
      </c>
      <c r="CM32" s="194">
        <f t="shared" si="58"/>
        <v>647257.3296</v>
      </c>
      <c r="CN32" s="194">
        <f t="shared" si="58"/>
        <v>671299.1885</v>
      </c>
      <c r="CO32" s="194">
        <f t="shared" si="58"/>
        <v>695341.0474</v>
      </c>
      <c r="CP32" s="194">
        <f t="shared" si="58"/>
        <v>719382.9063</v>
      </c>
      <c r="CQ32" s="194">
        <f t="shared" si="58"/>
        <v>752479.055</v>
      </c>
      <c r="CR32" s="194">
        <f t="shared" si="58"/>
        <v>786480.6327</v>
      </c>
      <c r="CS32" s="194">
        <f t="shared" si="58"/>
        <v>820572.7533</v>
      </c>
      <c r="CT32" s="194">
        <f t="shared" si="58"/>
        <v>854673.9282</v>
      </c>
      <c r="CU32" s="194">
        <f t="shared" si="58"/>
        <v>888776.0086</v>
      </c>
      <c r="CV32" s="194">
        <f t="shared" si="58"/>
        <v>922878.1794</v>
      </c>
      <c r="CW32" s="194">
        <f t="shared" si="58"/>
        <v>956980.3594</v>
      </c>
      <c r="CX32" s="194">
        <f t="shared" si="58"/>
        <v>991082.5402</v>
      </c>
      <c r="CY32" s="194">
        <f t="shared" si="58"/>
        <v>1025184.721</v>
      </c>
      <c r="CZ32" s="194">
        <f t="shared" si="58"/>
        <v>1059286.902</v>
      </c>
      <c r="DA32" s="194">
        <f t="shared" si="58"/>
        <v>1093389.083</v>
      </c>
      <c r="DB32" s="194">
        <f t="shared" si="58"/>
        <v>1127491.264</v>
      </c>
      <c r="DC32" s="194">
        <f t="shared" si="58"/>
        <v>1183332.581</v>
      </c>
      <c r="DD32" s="194">
        <f t="shared" si="58"/>
        <v>1241347.811</v>
      </c>
      <c r="DE32" s="194">
        <f t="shared" si="58"/>
        <v>1299580.432</v>
      </c>
      <c r="DF32" s="194">
        <f t="shared" si="58"/>
        <v>1357834.793</v>
      </c>
      <c r="DG32" s="194">
        <f t="shared" si="58"/>
        <v>1416091.328</v>
      </c>
      <c r="DH32" s="194">
        <f t="shared" si="58"/>
        <v>1474348.079</v>
      </c>
      <c r="DI32" s="194">
        <f t="shared" si="58"/>
        <v>1532604.853</v>
      </c>
      <c r="DJ32" s="194">
        <f t="shared" si="58"/>
        <v>1590861.629</v>
      </c>
      <c r="DK32" s="194">
        <f t="shared" si="58"/>
        <v>1649118.405</v>
      </c>
      <c r="DL32" s="194">
        <f t="shared" si="58"/>
        <v>1707375.181</v>
      </c>
      <c r="DM32" s="194">
        <f t="shared" si="58"/>
        <v>1765631.957</v>
      </c>
      <c r="DN32" s="194">
        <f t="shared" si="58"/>
        <v>1823888.734</v>
      </c>
      <c r="DO32" s="194">
        <f t="shared" si="58"/>
        <v>1910791.589</v>
      </c>
      <c r="DP32" s="194">
        <f t="shared" si="58"/>
        <v>2000559.052</v>
      </c>
      <c r="DQ32" s="194">
        <f t="shared" si="58"/>
        <v>2090612.977</v>
      </c>
      <c r="DR32" s="194">
        <f t="shared" si="58"/>
        <v>2180695.547</v>
      </c>
      <c r="DS32" s="194">
        <f t="shared" si="58"/>
        <v>2270780.982</v>
      </c>
      <c r="DT32" s="194">
        <f t="shared" si="58"/>
        <v>2360866.703</v>
      </c>
      <c r="DU32" s="194">
        <f t="shared" si="58"/>
        <v>2450952.453</v>
      </c>
      <c r="DV32" s="194">
        <f t="shared" si="58"/>
        <v>2541038.206</v>
      </c>
      <c r="DW32" s="194">
        <f t="shared" si="58"/>
        <v>2631123.959</v>
      </c>
      <c r="DX32" s="194">
        <f t="shared" si="58"/>
        <v>2721209.712</v>
      </c>
      <c r="DY32" s="194">
        <f t="shared" si="58"/>
        <v>2811295.465</v>
      </c>
      <c r="DZ32" s="194">
        <f t="shared" si="58"/>
        <v>2901381.218</v>
      </c>
    </row>
    <row r="33">
      <c r="A33" s="78"/>
      <c r="B33" s="92"/>
      <c r="C33" s="81"/>
      <c r="D33" s="89"/>
      <c r="E33" s="196"/>
      <c r="F33" s="87"/>
      <c r="G33" s="81"/>
      <c r="H33" s="78"/>
      <c r="I33" s="88" t="s">
        <v>96</v>
      </c>
      <c r="J33" s="81"/>
      <c r="K33" s="81">
        <f t="shared" ref="K33:DZ33" si="59">sum(K20,K27)</f>
        <v>0</v>
      </c>
      <c r="L33" s="81">
        <f t="shared" si="59"/>
        <v>0</v>
      </c>
      <c r="M33" s="81">
        <f t="shared" si="59"/>
        <v>0</v>
      </c>
      <c r="N33" s="194">
        <f t="shared" si="59"/>
        <v>8000</v>
      </c>
      <c r="O33" s="194">
        <f t="shared" si="59"/>
        <v>10800</v>
      </c>
      <c r="P33" s="194">
        <f t="shared" si="59"/>
        <v>14380</v>
      </c>
      <c r="Q33" s="194">
        <f t="shared" si="59"/>
        <v>17843</v>
      </c>
      <c r="R33" s="194">
        <f t="shared" si="59"/>
        <v>21323.55</v>
      </c>
      <c r="S33" s="194">
        <f t="shared" si="59"/>
        <v>24801.4675</v>
      </c>
      <c r="T33" s="194">
        <f t="shared" si="59"/>
        <v>28279.77988</v>
      </c>
      <c r="U33" s="194">
        <f t="shared" si="59"/>
        <v>31758.03302</v>
      </c>
      <c r="V33" s="194">
        <f t="shared" si="59"/>
        <v>35236.29505</v>
      </c>
      <c r="W33" s="194">
        <f t="shared" si="59"/>
        <v>33545.32497</v>
      </c>
      <c r="X33" s="194">
        <f t="shared" si="59"/>
        <v>32629.73972</v>
      </c>
      <c r="Y33" s="194">
        <f t="shared" si="59"/>
        <v>31597.84673</v>
      </c>
      <c r="Z33" s="194">
        <f t="shared" si="59"/>
        <v>30583.39991</v>
      </c>
      <c r="AA33" s="194">
        <f t="shared" si="59"/>
        <v>29566.33617</v>
      </c>
      <c r="AB33" s="194">
        <f t="shared" si="59"/>
        <v>28549.66496</v>
      </c>
      <c r="AC33" s="194">
        <f t="shared" si="59"/>
        <v>27532.93487</v>
      </c>
      <c r="AD33" s="194">
        <f t="shared" si="59"/>
        <v>26516.21362</v>
      </c>
      <c r="AE33" s="194">
        <f t="shared" si="59"/>
        <v>25499.49103</v>
      </c>
      <c r="AF33" s="194">
        <f t="shared" si="59"/>
        <v>24482.76865</v>
      </c>
      <c r="AG33" s="194">
        <f t="shared" si="59"/>
        <v>23466.04624</v>
      </c>
      <c r="AH33" s="194">
        <f t="shared" si="59"/>
        <v>22449.32383</v>
      </c>
      <c r="AI33" s="194">
        <f t="shared" si="59"/>
        <v>26781.33515</v>
      </c>
      <c r="AJ33" s="194">
        <f t="shared" si="59"/>
        <v>30311.03641</v>
      </c>
      <c r="AK33" s="194">
        <f t="shared" si="59"/>
        <v>33961.08418</v>
      </c>
      <c r="AL33" s="194">
        <f t="shared" si="59"/>
        <v>37593.07998</v>
      </c>
      <c r="AM33" s="194">
        <f t="shared" si="59"/>
        <v>41227.78357</v>
      </c>
      <c r="AN33" s="194">
        <f t="shared" si="59"/>
        <v>44862.08099</v>
      </c>
      <c r="AO33" s="194">
        <f t="shared" si="59"/>
        <v>48496.43933</v>
      </c>
      <c r="AP33" s="194">
        <f t="shared" si="59"/>
        <v>52130.78854</v>
      </c>
      <c r="AQ33" s="194">
        <f t="shared" si="59"/>
        <v>55765.13912</v>
      </c>
      <c r="AR33" s="194">
        <f t="shared" si="59"/>
        <v>59399.48949</v>
      </c>
      <c r="AS33" s="194">
        <f t="shared" si="59"/>
        <v>63033.83989</v>
      </c>
      <c r="AT33" s="194">
        <f t="shared" si="59"/>
        <v>66668.19029</v>
      </c>
      <c r="AU33" s="194">
        <f t="shared" si="59"/>
        <v>66510.42446</v>
      </c>
      <c r="AV33" s="194">
        <f t="shared" si="59"/>
        <v>66921.47606</v>
      </c>
      <c r="AW33" s="194">
        <f t="shared" si="59"/>
        <v>67247.20505</v>
      </c>
      <c r="AX33" s="194">
        <f t="shared" si="59"/>
        <v>67585.73242</v>
      </c>
      <c r="AY33" s="194">
        <f t="shared" si="59"/>
        <v>67922.34005</v>
      </c>
      <c r="AZ33" s="194">
        <f t="shared" si="59"/>
        <v>68259.23563</v>
      </c>
      <c r="BA33" s="194">
        <f t="shared" si="59"/>
        <v>68596.08802</v>
      </c>
      <c r="BB33" s="194">
        <f t="shared" si="59"/>
        <v>68932.94689</v>
      </c>
      <c r="BC33" s="194">
        <f t="shared" si="59"/>
        <v>69269.80479</v>
      </c>
      <c r="BD33" s="194">
        <f t="shared" si="59"/>
        <v>69606.66283</v>
      </c>
      <c r="BE33" s="194">
        <f t="shared" si="59"/>
        <v>69943.52085</v>
      </c>
      <c r="BF33" s="194">
        <f t="shared" si="59"/>
        <v>70280.37887</v>
      </c>
      <c r="BG33" s="194">
        <f t="shared" si="59"/>
        <v>75709.41746</v>
      </c>
      <c r="BH33" s="194">
        <f t="shared" si="59"/>
        <v>80374.62897</v>
      </c>
      <c r="BI33" s="194">
        <f t="shared" si="59"/>
        <v>85154.41453</v>
      </c>
      <c r="BJ33" s="194">
        <f t="shared" si="59"/>
        <v>89917.01399</v>
      </c>
      <c r="BK33" s="194">
        <f t="shared" si="59"/>
        <v>94682.19136</v>
      </c>
      <c r="BL33" s="194">
        <f t="shared" si="59"/>
        <v>99446.98205</v>
      </c>
      <c r="BM33" s="194">
        <f t="shared" si="59"/>
        <v>104211.8307</v>
      </c>
      <c r="BN33" s="194">
        <f t="shared" si="59"/>
        <v>108976.6707</v>
      </c>
      <c r="BO33" s="194">
        <f t="shared" si="59"/>
        <v>113741.512</v>
      </c>
      <c r="BP33" s="194">
        <f t="shared" si="59"/>
        <v>118506.3531</v>
      </c>
      <c r="BQ33" s="194">
        <f t="shared" si="59"/>
        <v>123271.1942</v>
      </c>
      <c r="BR33" s="194">
        <f t="shared" si="59"/>
        <v>128036.0354</v>
      </c>
      <c r="BS33" s="194">
        <f t="shared" si="59"/>
        <v>131279.6392</v>
      </c>
      <c r="BT33" s="194">
        <f t="shared" si="59"/>
        <v>134751.4287</v>
      </c>
      <c r="BU33" s="194">
        <f t="shared" si="59"/>
        <v>138188.9903</v>
      </c>
      <c r="BV33" s="194">
        <f t="shared" si="59"/>
        <v>141631.6861</v>
      </c>
      <c r="BW33" s="194">
        <f t="shared" si="59"/>
        <v>145073.6118</v>
      </c>
      <c r="BX33" s="194">
        <f t="shared" si="59"/>
        <v>148515.6529</v>
      </c>
      <c r="BY33" s="194">
        <f t="shared" si="59"/>
        <v>151957.6768</v>
      </c>
      <c r="BZ33" s="194">
        <f t="shared" si="59"/>
        <v>155399.7032</v>
      </c>
      <c r="CA33" s="194">
        <f t="shared" si="59"/>
        <v>158841.7293</v>
      </c>
      <c r="CB33" s="194">
        <f t="shared" si="59"/>
        <v>162283.7554</v>
      </c>
      <c r="CC33" s="194">
        <f t="shared" si="59"/>
        <v>165725.7815</v>
      </c>
      <c r="CD33" s="194">
        <f t="shared" si="59"/>
        <v>169167.8077</v>
      </c>
      <c r="CE33" s="194">
        <f t="shared" si="59"/>
        <v>178022.5803</v>
      </c>
      <c r="CF33" s="194">
        <f t="shared" si="59"/>
        <v>186065.4409</v>
      </c>
      <c r="CG33" s="194">
        <f t="shared" si="59"/>
        <v>194230.0884</v>
      </c>
      <c r="CH33" s="194">
        <f t="shared" si="59"/>
        <v>202376.4678</v>
      </c>
      <c r="CI33" s="194">
        <f t="shared" si="59"/>
        <v>210525.5874</v>
      </c>
      <c r="CJ33" s="194">
        <f t="shared" si="59"/>
        <v>218674.296</v>
      </c>
      <c r="CK33" s="194">
        <f t="shared" si="59"/>
        <v>226823.0662</v>
      </c>
      <c r="CL33" s="194">
        <f t="shared" si="59"/>
        <v>234971.8272</v>
      </c>
      <c r="CM33" s="194">
        <f t="shared" si="59"/>
        <v>243120.5896</v>
      </c>
      <c r="CN33" s="194">
        <f t="shared" si="59"/>
        <v>251269.3518</v>
      </c>
      <c r="CO33" s="194">
        <f t="shared" si="59"/>
        <v>259418.114</v>
      </c>
      <c r="CP33" s="194">
        <f t="shared" si="59"/>
        <v>267566.8762</v>
      </c>
      <c r="CQ33" s="194">
        <f t="shared" si="59"/>
        <v>277241.4299</v>
      </c>
      <c r="CR33" s="194">
        <f t="shared" si="59"/>
        <v>286687.1148</v>
      </c>
      <c r="CS33" s="194">
        <f t="shared" si="59"/>
        <v>296167.13</v>
      </c>
      <c r="CT33" s="194">
        <f t="shared" si="59"/>
        <v>305641.9957</v>
      </c>
      <c r="CU33" s="194">
        <f t="shared" si="59"/>
        <v>315117.6338</v>
      </c>
      <c r="CV33" s="194">
        <f t="shared" si="59"/>
        <v>324593.1561</v>
      </c>
      <c r="CW33" s="194">
        <f t="shared" si="59"/>
        <v>334068.6957</v>
      </c>
      <c r="CX33" s="194">
        <f t="shared" si="59"/>
        <v>343544.2327</v>
      </c>
      <c r="CY33" s="194">
        <f t="shared" si="59"/>
        <v>353019.7701</v>
      </c>
      <c r="CZ33" s="194">
        <f t="shared" si="59"/>
        <v>362495.3075</v>
      </c>
      <c r="DA33" s="194">
        <f t="shared" si="59"/>
        <v>371970.8448</v>
      </c>
      <c r="DB33" s="194">
        <f t="shared" si="59"/>
        <v>381446.3822</v>
      </c>
      <c r="DC33" s="194">
        <f t="shared" si="59"/>
        <v>398667.4607</v>
      </c>
      <c r="DD33" s="194">
        <f t="shared" si="59"/>
        <v>414726.708</v>
      </c>
      <c r="DE33" s="194">
        <f t="shared" si="59"/>
        <v>430960.23</v>
      </c>
      <c r="DF33" s="194">
        <f t="shared" si="59"/>
        <v>447167.6108</v>
      </c>
      <c r="DG33" s="194">
        <f t="shared" si="59"/>
        <v>463378.9127</v>
      </c>
      <c r="DH33" s="194">
        <f t="shared" si="59"/>
        <v>479589.6265</v>
      </c>
      <c r="DI33" s="194">
        <f t="shared" si="59"/>
        <v>495800.4285</v>
      </c>
      <c r="DJ33" s="194">
        <f t="shared" si="59"/>
        <v>512011.2173</v>
      </c>
      <c r="DK33" s="194">
        <f t="shared" si="59"/>
        <v>528222.0081</v>
      </c>
      <c r="DL33" s="194">
        <f t="shared" si="59"/>
        <v>544432.7985</v>
      </c>
      <c r="DM33" s="194">
        <f t="shared" si="59"/>
        <v>560643.5891</v>
      </c>
      <c r="DN33" s="194">
        <f t="shared" si="59"/>
        <v>576854.3796</v>
      </c>
      <c r="DO33" s="194">
        <f t="shared" si="59"/>
        <v>599885.4119</v>
      </c>
      <c r="DP33" s="194">
        <f t="shared" si="59"/>
        <v>621893.4079</v>
      </c>
      <c r="DQ33" s="194">
        <f t="shared" si="59"/>
        <v>644054.8594</v>
      </c>
      <c r="DR33" s="194">
        <f t="shared" si="59"/>
        <v>666193.2925</v>
      </c>
      <c r="DS33" s="194">
        <f t="shared" si="59"/>
        <v>688335.1784</v>
      </c>
      <c r="DT33" s="194">
        <f t="shared" si="59"/>
        <v>710476.5464</v>
      </c>
      <c r="DU33" s="194">
        <f t="shared" si="59"/>
        <v>732617.9921</v>
      </c>
      <c r="DV33" s="194">
        <f t="shared" si="59"/>
        <v>754759.4261</v>
      </c>
      <c r="DW33" s="194">
        <f t="shared" si="59"/>
        <v>776900.8619</v>
      </c>
      <c r="DX33" s="194">
        <f t="shared" si="59"/>
        <v>799042.2974</v>
      </c>
      <c r="DY33" s="194">
        <f t="shared" si="59"/>
        <v>821183.7329</v>
      </c>
      <c r="DZ33" s="194">
        <f t="shared" si="59"/>
        <v>843325.1685</v>
      </c>
    </row>
    <row r="34">
      <c r="A34" s="78"/>
      <c r="B34" s="92"/>
      <c r="C34" s="81"/>
      <c r="D34" s="89"/>
      <c r="E34" s="196"/>
      <c r="F34" s="87"/>
      <c r="G34" s="81"/>
      <c r="H34" s="78"/>
      <c r="I34" s="107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</row>
    <row r="35">
      <c r="A35" s="78"/>
      <c r="B35" s="92"/>
      <c r="C35" s="89"/>
      <c r="D35" s="89"/>
      <c r="E35" s="89"/>
      <c r="F35" s="89"/>
      <c r="G35" s="89"/>
      <c r="H35" s="78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</row>
    <row r="36">
      <c r="A36" s="78"/>
      <c r="B36" s="92"/>
      <c r="C36" s="89"/>
      <c r="D36" s="89"/>
      <c r="E36" s="201" t="s">
        <v>127</v>
      </c>
      <c r="F36" s="202"/>
      <c r="G36" s="201" t="s">
        <v>129</v>
      </c>
      <c r="H36" s="78"/>
      <c r="I36" s="107" t="s">
        <v>311</v>
      </c>
      <c r="J36" s="89"/>
      <c r="K36" s="89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194">
        <f>sum(W39:AH39)</f>
        <v>216000</v>
      </c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194">
        <f>sum(AI39:AT39)</f>
        <v>376715.5728</v>
      </c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194">
        <f>sum(AU39:BF39)</f>
        <v>574338.9596</v>
      </c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194">
        <f>sum(BG39:BR39)</f>
        <v>871603.5286</v>
      </c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194">
        <f>sum(BS39:CD39)</f>
        <v>1325956.068</v>
      </c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194">
        <f>sum(CE39:CP39)</f>
        <v>2014553.957</v>
      </c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194">
        <f>sum(CQ39:DB39)</f>
        <v>3062844.887</v>
      </c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194">
        <f>sum(DC39:DN39)</f>
        <v>4654943.15</v>
      </c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194">
        <f>sum(DO39:DZ39)</f>
        <v>7075980.685</v>
      </c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</row>
    <row r="37">
      <c r="A37" s="78"/>
      <c r="B37" s="92"/>
      <c r="C37" s="89"/>
      <c r="D37" s="89"/>
      <c r="E37" s="89"/>
      <c r="F37" s="89"/>
      <c r="G37" s="89"/>
      <c r="H37" s="78"/>
      <c r="I37" s="89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</row>
    <row r="38">
      <c r="A38" s="78"/>
      <c r="B38" s="92"/>
      <c r="C38" s="89"/>
      <c r="D38" s="89"/>
      <c r="E38" s="192">
        <f>'Financial Projection'!G15</f>
        <v>0.4</v>
      </c>
      <c r="F38" s="146"/>
      <c r="G38" s="192">
        <f>'Financial Projection'!G16</f>
        <v>0.08</v>
      </c>
      <c r="H38" s="78"/>
      <c r="I38" s="88" t="s">
        <v>94</v>
      </c>
      <c r="J38" s="194"/>
      <c r="K38" s="194">
        <f t="shared" ref="K38:DZ38" si="60">if(K$2&gt;24,$E38*(1-$G38)^(ROUNDDOWN(K$2-24)/12)*K18,$E38*K18)</f>
        <v>0</v>
      </c>
      <c r="L38" s="194">
        <f t="shared" si="60"/>
        <v>0</v>
      </c>
      <c r="M38" s="194">
        <f t="shared" si="60"/>
        <v>0</v>
      </c>
      <c r="N38" s="194">
        <f t="shared" si="60"/>
        <v>4800</v>
      </c>
      <c r="O38" s="194">
        <f t="shared" si="60"/>
        <v>7200</v>
      </c>
      <c r="P38" s="194">
        <f t="shared" si="60"/>
        <v>9600</v>
      </c>
      <c r="Q38" s="194">
        <f t="shared" si="60"/>
        <v>12000</v>
      </c>
      <c r="R38" s="194">
        <f t="shared" si="60"/>
        <v>14400</v>
      </c>
      <c r="S38" s="194">
        <f t="shared" si="60"/>
        <v>16800</v>
      </c>
      <c r="T38" s="194">
        <f t="shared" si="60"/>
        <v>19200</v>
      </c>
      <c r="U38" s="194">
        <f t="shared" si="60"/>
        <v>21600</v>
      </c>
      <c r="V38" s="194">
        <f t="shared" si="60"/>
        <v>24000</v>
      </c>
      <c r="W38" s="194">
        <f t="shared" si="60"/>
        <v>23963.07692</v>
      </c>
      <c r="X38" s="194">
        <f t="shared" si="60"/>
        <v>23926.15385</v>
      </c>
      <c r="Y38" s="194">
        <f t="shared" si="60"/>
        <v>23889.23077</v>
      </c>
      <c r="Z38" s="194">
        <f t="shared" si="60"/>
        <v>23852.30769</v>
      </c>
      <c r="AA38" s="194">
        <f t="shared" si="60"/>
        <v>23815.38462</v>
      </c>
      <c r="AB38" s="194">
        <f t="shared" si="60"/>
        <v>23778.46154</v>
      </c>
      <c r="AC38" s="194">
        <f t="shared" si="60"/>
        <v>23741.53846</v>
      </c>
      <c r="AD38" s="194">
        <f t="shared" si="60"/>
        <v>23704.61538</v>
      </c>
      <c r="AE38" s="194">
        <f t="shared" si="60"/>
        <v>23667.69231</v>
      </c>
      <c r="AF38" s="194">
        <f t="shared" si="60"/>
        <v>23630.76923</v>
      </c>
      <c r="AG38" s="194">
        <f t="shared" si="60"/>
        <v>23593.84615</v>
      </c>
      <c r="AH38" s="194">
        <f t="shared" si="60"/>
        <v>23556.92308</v>
      </c>
      <c r="AI38" s="194">
        <f t="shared" si="60"/>
        <v>26909.7026</v>
      </c>
      <c r="AJ38" s="194">
        <f t="shared" si="60"/>
        <v>30214.92077</v>
      </c>
      <c r="AK38" s="194">
        <f t="shared" si="60"/>
        <v>33473.07552</v>
      </c>
      <c r="AL38" s="194">
        <f t="shared" si="60"/>
        <v>36684.66013</v>
      </c>
      <c r="AM38" s="194">
        <f t="shared" si="60"/>
        <v>39850.16332</v>
      </c>
      <c r="AN38" s="194">
        <f t="shared" si="60"/>
        <v>42970.06927</v>
      </c>
      <c r="AO38" s="194">
        <f t="shared" si="60"/>
        <v>46044.85769</v>
      </c>
      <c r="AP38" s="194">
        <f t="shared" si="60"/>
        <v>49075.00379</v>
      </c>
      <c r="AQ38" s="194">
        <f t="shared" si="60"/>
        <v>52060.97839</v>
      </c>
      <c r="AR38" s="194">
        <f t="shared" si="60"/>
        <v>55003.24793</v>
      </c>
      <c r="AS38" s="194">
        <f t="shared" si="60"/>
        <v>57902.2745</v>
      </c>
      <c r="AT38" s="194">
        <f t="shared" si="60"/>
        <v>60758.51588</v>
      </c>
      <c r="AU38" s="194">
        <f t="shared" si="60"/>
        <v>62313.74907</v>
      </c>
      <c r="AV38" s="194">
        <f t="shared" si="60"/>
        <v>63844.53101</v>
      </c>
      <c r="AW38" s="194">
        <f t="shared" si="60"/>
        <v>65351.12574</v>
      </c>
      <c r="AX38" s="194">
        <f t="shared" si="60"/>
        <v>66833.79484</v>
      </c>
      <c r="AY38" s="194">
        <f t="shared" si="60"/>
        <v>68292.79741</v>
      </c>
      <c r="AZ38" s="194">
        <f t="shared" si="60"/>
        <v>69728.3901</v>
      </c>
      <c r="BA38" s="194">
        <f t="shared" si="60"/>
        <v>71140.82718</v>
      </c>
      <c r="BB38" s="194">
        <f t="shared" si="60"/>
        <v>72530.36047</v>
      </c>
      <c r="BC38" s="194">
        <f t="shared" si="60"/>
        <v>73897.23944</v>
      </c>
      <c r="BD38" s="194">
        <f t="shared" si="60"/>
        <v>75241.71121</v>
      </c>
      <c r="BE38" s="194">
        <f t="shared" si="60"/>
        <v>76564.02055</v>
      </c>
      <c r="BF38" s="194">
        <f t="shared" si="60"/>
        <v>77864.40992</v>
      </c>
      <c r="BG38" s="194">
        <f t="shared" si="60"/>
        <v>83244.80137</v>
      </c>
      <c r="BH38" s="194">
        <f t="shared" si="60"/>
        <v>88546.94766</v>
      </c>
      <c r="BI38" s="194">
        <f t="shared" si="60"/>
        <v>93771.67444</v>
      </c>
      <c r="BJ38" s="194">
        <f t="shared" si="60"/>
        <v>98919.79963</v>
      </c>
      <c r="BK38" s="194">
        <f t="shared" si="60"/>
        <v>103992.1336</v>
      </c>
      <c r="BL38" s="194">
        <f t="shared" si="60"/>
        <v>108989.479</v>
      </c>
      <c r="BM38" s="194">
        <f t="shared" si="60"/>
        <v>113912.6313</v>
      </c>
      <c r="BN38" s="194">
        <f t="shared" si="60"/>
        <v>118762.3783</v>
      </c>
      <c r="BO38" s="194">
        <f t="shared" si="60"/>
        <v>123539.5005</v>
      </c>
      <c r="BP38" s="194">
        <f t="shared" si="60"/>
        <v>128244.7711</v>
      </c>
      <c r="BQ38" s="194">
        <f t="shared" si="60"/>
        <v>132878.9562</v>
      </c>
      <c r="BR38" s="194">
        <f t="shared" si="60"/>
        <v>137442.8146</v>
      </c>
      <c r="BS38" s="194">
        <f t="shared" si="60"/>
        <v>143684.1128</v>
      </c>
      <c r="BT38" s="194">
        <f t="shared" si="60"/>
        <v>149832.3868</v>
      </c>
      <c r="BU38" s="194">
        <f t="shared" si="60"/>
        <v>155888.6256</v>
      </c>
      <c r="BV38" s="194">
        <f t="shared" si="60"/>
        <v>161853.8088</v>
      </c>
      <c r="BW38" s="194">
        <f t="shared" si="60"/>
        <v>167728.9073</v>
      </c>
      <c r="BX38" s="194">
        <f t="shared" si="60"/>
        <v>173514.8825</v>
      </c>
      <c r="BY38" s="194">
        <f t="shared" si="60"/>
        <v>179212.687</v>
      </c>
      <c r="BZ38" s="194">
        <f t="shared" si="60"/>
        <v>184823.2644</v>
      </c>
      <c r="CA38" s="194">
        <f t="shared" si="60"/>
        <v>190347.5495</v>
      </c>
      <c r="CB38" s="194">
        <f t="shared" si="60"/>
        <v>195786.4683</v>
      </c>
      <c r="CC38" s="194">
        <f t="shared" si="60"/>
        <v>201140.9382</v>
      </c>
      <c r="CD38" s="194">
        <f t="shared" si="60"/>
        <v>206411.8679</v>
      </c>
      <c r="CE38" s="194">
        <f t="shared" si="60"/>
        <v>218057.2558</v>
      </c>
      <c r="CF38" s="194">
        <f t="shared" si="60"/>
        <v>229531.4726</v>
      </c>
      <c r="CG38" s="194">
        <f t="shared" si="60"/>
        <v>240836.3304</v>
      </c>
      <c r="CH38" s="194">
        <f t="shared" si="60"/>
        <v>251973.6246</v>
      </c>
      <c r="CI38" s="194">
        <f t="shared" si="60"/>
        <v>262945.1335</v>
      </c>
      <c r="CJ38" s="194">
        <f t="shared" si="60"/>
        <v>273752.6193</v>
      </c>
      <c r="CK38" s="194">
        <f t="shared" si="60"/>
        <v>284397.8272</v>
      </c>
      <c r="CL38" s="194">
        <f t="shared" si="60"/>
        <v>294882.4865</v>
      </c>
      <c r="CM38" s="194">
        <f t="shared" si="60"/>
        <v>305208.3102</v>
      </c>
      <c r="CN38" s="194">
        <f t="shared" si="60"/>
        <v>315376.9953</v>
      </c>
      <c r="CO38" s="194">
        <f t="shared" si="60"/>
        <v>325390.2227</v>
      </c>
      <c r="CP38" s="194">
        <f t="shared" si="60"/>
        <v>335249.6579</v>
      </c>
      <c r="CQ38" s="194">
        <f t="shared" si="60"/>
        <v>352300.0986</v>
      </c>
      <c r="CR38" s="194">
        <f t="shared" si="60"/>
        <v>369098.3375</v>
      </c>
      <c r="CS38" s="194">
        <f t="shared" si="60"/>
        <v>385647.0497</v>
      </c>
      <c r="CT38" s="194">
        <f t="shared" si="60"/>
        <v>401948.8856</v>
      </c>
      <c r="CU38" s="194">
        <f t="shared" si="60"/>
        <v>418006.4705</v>
      </c>
      <c r="CV38" s="194">
        <f t="shared" si="60"/>
        <v>433822.4053</v>
      </c>
      <c r="CW38" s="194">
        <f t="shared" si="60"/>
        <v>449399.2669</v>
      </c>
      <c r="CX38" s="194">
        <f t="shared" si="60"/>
        <v>464739.6076</v>
      </c>
      <c r="CY38" s="194">
        <f t="shared" si="60"/>
        <v>479845.9562</v>
      </c>
      <c r="CZ38" s="194">
        <f t="shared" si="60"/>
        <v>494720.8175</v>
      </c>
      <c r="DA38" s="194">
        <f t="shared" si="60"/>
        <v>509366.6733</v>
      </c>
      <c r="DB38" s="194">
        <f t="shared" si="60"/>
        <v>523785.9815</v>
      </c>
      <c r="DC38" s="194">
        <f t="shared" si="60"/>
        <v>551838.7125</v>
      </c>
      <c r="DD38" s="194">
        <f t="shared" si="60"/>
        <v>579477.8338</v>
      </c>
      <c r="DE38" s="194">
        <f t="shared" si="60"/>
        <v>606707.7283</v>
      </c>
      <c r="DF38" s="194">
        <f t="shared" si="60"/>
        <v>633532.7381</v>
      </c>
      <c r="DG38" s="194">
        <f t="shared" si="60"/>
        <v>659957.1648</v>
      </c>
      <c r="DH38" s="194">
        <f t="shared" si="60"/>
        <v>685985.2698</v>
      </c>
      <c r="DI38" s="194">
        <f t="shared" si="60"/>
        <v>711621.2747</v>
      </c>
      <c r="DJ38" s="194">
        <f t="shared" si="60"/>
        <v>736869.3615</v>
      </c>
      <c r="DK38" s="194">
        <f t="shared" si="60"/>
        <v>761733.6734</v>
      </c>
      <c r="DL38" s="194">
        <f t="shared" si="60"/>
        <v>786218.3145</v>
      </c>
      <c r="DM38" s="194">
        <f t="shared" si="60"/>
        <v>810327.3506</v>
      </c>
      <c r="DN38" s="194">
        <f t="shared" si="60"/>
        <v>834064.8096</v>
      </c>
      <c r="DO38" s="194">
        <f t="shared" si="60"/>
        <v>877620.8518</v>
      </c>
      <c r="DP38" s="194">
        <f t="shared" si="60"/>
        <v>920533.7057</v>
      </c>
      <c r="DQ38" s="194">
        <f t="shared" si="60"/>
        <v>962810.1901</v>
      </c>
      <c r="DR38" s="194">
        <f t="shared" si="60"/>
        <v>1004457.061</v>
      </c>
      <c r="DS38" s="194">
        <f t="shared" si="60"/>
        <v>1045481.009</v>
      </c>
      <c r="DT38" s="194">
        <f t="shared" si="60"/>
        <v>1085888.666</v>
      </c>
      <c r="DU38" s="194">
        <f t="shared" si="60"/>
        <v>1125686.599</v>
      </c>
      <c r="DV38" s="194">
        <f t="shared" si="60"/>
        <v>1164881.315</v>
      </c>
      <c r="DW38" s="194">
        <f t="shared" si="60"/>
        <v>1203479.259</v>
      </c>
      <c r="DX38" s="194">
        <f t="shared" si="60"/>
        <v>1241486.816</v>
      </c>
      <c r="DY38" s="194">
        <f t="shared" si="60"/>
        <v>1278910.313</v>
      </c>
      <c r="DZ38" s="194">
        <f t="shared" si="60"/>
        <v>1315756.014</v>
      </c>
    </row>
    <row r="39">
      <c r="A39" s="78"/>
      <c r="B39" s="92"/>
      <c r="C39" s="89"/>
      <c r="D39" s="89"/>
      <c r="E39" s="192">
        <f>'Financial Projection'!E15</f>
        <v>0.4</v>
      </c>
      <c r="F39" s="146"/>
      <c r="G39" s="192">
        <f>'Financial Projection'!E16</f>
        <v>0.05</v>
      </c>
      <c r="H39" s="78"/>
      <c r="I39" s="88" t="s">
        <v>95</v>
      </c>
      <c r="J39" s="194"/>
      <c r="K39" s="194">
        <f t="shared" ref="K39:DZ39" si="61">if(K$2&gt;24,$E39*(1-$G39)^(ROUNDDOWN(K$2-24)/12)*K19,$E39*K19)</f>
        <v>0</v>
      </c>
      <c r="L39" s="194">
        <f t="shared" si="61"/>
        <v>0</v>
      </c>
      <c r="M39" s="194">
        <f t="shared" si="61"/>
        <v>0</v>
      </c>
      <c r="N39" s="194">
        <f t="shared" si="61"/>
        <v>4000</v>
      </c>
      <c r="O39" s="194">
        <f t="shared" si="61"/>
        <v>6000</v>
      </c>
      <c r="P39" s="194">
        <f t="shared" si="61"/>
        <v>8000</v>
      </c>
      <c r="Q39" s="194">
        <f t="shared" si="61"/>
        <v>10000</v>
      </c>
      <c r="R39" s="194">
        <f t="shared" si="61"/>
        <v>12000</v>
      </c>
      <c r="S39" s="194">
        <f t="shared" si="61"/>
        <v>14000</v>
      </c>
      <c r="T39" s="194">
        <f t="shared" si="61"/>
        <v>16000</v>
      </c>
      <c r="U39" s="194">
        <f t="shared" si="61"/>
        <v>18000</v>
      </c>
      <c r="V39" s="194">
        <f t="shared" si="61"/>
        <v>20000</v>
      </c>
      <c r="W39" s="194">
        <f t="shared" si="61"/>
        <v>19692.30769</v>
      </c>
      <c r="X39" s="194">
        <f t="shared" si="61"/>
        <v>19384.61538</v>
      </c>
      <c r="Y39" s="194">
        <f t="shared" si="61"/>
        <v>19076.92308</v>
      </c>
      <c r="Z39" s="194">
        <f t="shared" si="61"/>
        <v>18769.23077</v>
      </c>
      <c r="AA39" s="194">
        <f t="shared" si="61"/>
        <v>18461.53846</v>
      </c>
      <c r="AB39" s="194">
        <f t="shared" si="61"/>
        <v>18153.84615</v>
      </c>
      <c r="AC39" s="194">
        <f t="shared" si="61"/>
        <v>17846.15385</v>
      </c>
      <c r="AD39" s="194">
        <f t="shared" si="61"/>
        <v>17538.46154</v>
      </c>
      <c r="AE39" s="194">
        <f t="shared" si="61"/>
        <v>17230.76923</v>
      </c>
      <c r="AF39" s="194">
        <f t="shared" si="61"/>
        <v>16923.07692</v>
      </c>
      <c r="AG39" s="194">
        <f t="shared" si="61"/>
        <v>16615.38462</v>
      </c>
      <c r="AH39" s="194">
        <f t="shared" si="61"/>
        <v>16307.69231</v>
      </c>
      <c r="AI39" s="194">
        <f t="shared" si="61"/>
        <v>18703.31463</v>
      </c>
      <c r="AJ39" s="194">
        <f t="shared" si="61"/>
        <v>21078.20408</v>
      </c>
      <c r="AK39" s="194">
        <f t="shared" si="61"/>
        <v>23432.49394</v>
      </c>
      <c r="AL39" s="194">
        <f t="shared" si="61"/>
        <v>25766.31673</v>
      </c>
      <c r="AM39" s="194">
        <f t="shared" si="61"/>
        <v>28079.80422</v>
      </c>
      <c r="AN39" s="194">
        <f t="shared" si="61"/>
        <v>30373.08742</v>
      </c>
      <c r="AO39" s="194">
        <f t="shared" si="61"/>
        <v>32646.2966</v>
      </c>
      <c r="AP39" s="194">
        <f t="shared" si="61"/>
        <v>34899.56128</v>
      </c>
      <c r="AQ39" s="194">
        <f t="shared" si="61"/>
        <v>37133.01024</v>
      </c>
      <c r="AR39" s="194">
        <f t="shared" si="61"/>
        <v>39346.77153</v>
      </c>
      <c r="AS39" s="194">
        <f t="shared" si="61"/>
        <v>41540.97247</v>
      </c>
      <c r="AT39" s="194">
        <f t="shared" si="61"/>
        <v>43715.73964</v>
      </c>
      <c r="AU39" s="194">
        <f t="shared" si="61"/>
        <v>44376.76477</v>
      </c>
      <c r="AV39" s="194">
        <f t="shared" si="61"/>
        <v>45031.35562</v>
      </c>
      <c r="AW39" s="194">
        <f t="shared" si="61"/>
        <v>45679.55504</v>
      </c>
      <c r="AX39" s="194">
        <f t="shared" si="61"/>
        <v>46321.40565</v>
      </c>
      <c r="AY39" s="194">
        <f t="shared" si="61"/>
        <v>46956.94983</v>
      </c>
      <c r="AZ39" s="194">
        <f t="shared" si="61"/>
        <v>47586.22968</v>
      </c>
      <c r="BA39" s="194">
        <f t="shared" si="61"/>
        <v>48209.28709</v>
      </c>
      <c r="BB39" s="194">
        <f t="shared" si="61"/>
        <v>48826.16369</v>
      </c>
      <c r="BC39" s="194">
        <f t="shared" si="61"/>
        <v>49436.90087</v>
      </c>
      <c r="BD39" s="194">
        <f t="shared" si="61"/>
        <v>50041.53979</v>
      </c>
      <c r="BE39" s="194">
        <f t="shared" si="61"/>
        <v>50640.12134</v>
      </c>
      <c r="BF39" s="194">
        <f t="shared" si="61"/>
        <v>51232.68621</v>
      </c>
      <c r="BG39" s="194">
        <f t="shared" si="61"/>
        <v>54633.16381</v>
      </c>
      <c r="BH39" s="194">
        <f t="shared" si="61"/>
        <v>58003.7011</v>
      </c>
      <c r="BI39" s="194">
        <f t="shared" si="61"/>
        <v>61344.49162</v>
      </c>
      <c r="BJ39" s="194">
        <f t="shared" si="61"/>
        <v>64655.72781</v>
      </c>
      <c r="BK39" s="194">
        <f t="shared" si="61"/>
        <v>67937.60101</v>
      </c>
      <c r="BL39" s="194">
        <f t="shared" si="61"/>
        <v>71190.30145</v>
      </c>
      <c r="BM39" s="194">
        <f t="shared" si="61"/>
        <v>74414.01831</v>
      </c>
      <c r="BN39" s="194">
        <f t="shared" si="61"/>
        <v>77608.93964</v>
      </c>
      <c r="BO39" s="194">
        <f t="shared" si="61"/>
        <v>80775.25245</v>
      </c>
      <c r="BP39" s="194">
        <f t="shared" si="61"/>
        <v>83913.14265</v>
      </c>
      <c r="BQ39" s="194">
        <f t="shared" si="61"/>
        <v>87022.79511</v>
      </c>
      <c r="BR39" s="194">
        <f t="shared" si="61"/>
        <v>90104.39362</v>
      </c>
      <c r="BS39" s="194">
        <f t="shared" si="61"/>
        <v>93347.32975</v>
      </c>
      <c r="BT39" s="194">
        <f t="shared" si="61"/>
        <v>96560.9623</v>
      </c>
      <c r="BU39" s="194">
        <f t="shared" si="61"/>
        <v>99745.48225</v>
      </c>
      <c r="BV39" s="194">
        <f t="shared" si="61"/>
        <v>102901.0795</v>
      </c>
      <c r="BW39" s="194">
        <f t="shared" si="61"/>
        <v>106027.9428</v>
      </c>
      <c r="BX39" s="194">
        <f t="shared" si="61"/>
        <v>109126.2599</v>
      </c>
      <c r="BY39" s="194">
        <f t="shared" si="61"/>
        <v>112196.2174</v>
      </c>
      <c r="BZ39" s="194">
        <f t="shared" si="61"/>
        <v>115238.0009</v>
      </c>
      <c r="CA39" s="194">
        <f t="shared" si="61"/>
        <v>118251.7949</v>
      </c>
      <c r="CB39" s="194">
        <f t="shared" si="61"/>
        <v>121237.7828</v>
      </c>
      <c r="CC39" s="194">
        <f t="shared" si="61"/>
        <v>124196.1469</v>
      </c>
      <c r="CD39" s="194">
        <f t="shared" si="61"/>
        <v>127127.0686</v>
      </c>
      <c r="CE39" s="194">
        <f t="shared" si="61"/>
        <v>133604.3703</v>
      </c>
      <c r="CF39" s="194">
        <f t="shared" si="61"/>
        <v>140024.1036</v>
      </c>
      <c r="CG39" s="194">
        <f t="shared" si="61"/>
        <v>146386.6419</v>
      </c>
      <c r="CH39" s="194">
        <f t="shared" si="61"/>
        <v>152692.3562</v>
      </c>
      <c r="CI39" s="194">
        <f t="shared" si="61"/>
        <v>158941.6155</v>
      </c>
      <c r="CJ39" s="194">
        <f t="shared" si="61"/>
        <v>165134.7868</v>
      </c>
      <c r="CK39" s="194">
        <f t="shared" si="61"/>
        <v>171272.2347</v>
      </c>
      <c r="CL39" s="194">
        <f t="shared" si="61"/>
        <v>177354.322</v>
      </c>
      <c r="CM39" s="194">
        <f t="shared" si="61"/>
        <v>183381.4093</v>
      </c>
      <c r="CN39" s="194">
        <f t="shared" si="61"/>
        <v>189353.855</v>
      </c>
      <c r="CO39" s="194">
        <f t="shared" si="61"/>
        <v>195272.0158</v>
      </c>
      <c r="CP39" s="194">
        <f t="shared" si="61"/>
        <v>201136.246</v>
      </c>
      <c r="CQ39" s="194">
        <f t="shared" si="61"/>
        <v>209737.3595</v>
      </c>
      <c r="CR39" s="194">
        <f t="shared" si="61"/>
        <v>218261.4408</v>
      </c>
      <c r="CS39" s="194">
        <f t="shared" si="61"/>
        <v>226708.9905</v>
      </c>
      <c r="CT39" s="194">
        <f t="shared" si="61"/>
        <v>235080.5064</v>
      </c>
      <c r="CU39" s="194">
        <f t="shared" si="61"/>
        <v>243376.4834</v>
      </c>
      <c r="CV39" s="194">
        <f t="shared" si="61"/>
        <v>251597.4136</v>
      </c>
      <c r="CW39" s="194">
        <f t="shared" si="61"/>
        <v>259743.7864</v>
      </c>
      <c r="CX39" s="194">
        <f t="shared" si="61"/>
        <v>267816.088</v>
      </c>
      <c r="CY39" s="194">
        <f t="shared" si="61"/>
        <v>275814.8023</v>
      </c>
      <c r="CZ39" s="194">
        <f t="shared" si="61"/>
        <v>283740.4101</v>
      </c>
      <c r="DA39" s="194">
        <f t="shared" si="61"/>
        <v>291593.3896</v>
      </c>
      <c r="DB39" s="194">
        <f t="shared" si="61"/>
        <v>299374.216</v>
      </c>
      <c r="DC39" s="194">
        <f t="shared" si="61"/>
        <v>313448.2027</v>
      </c>
      <c r="DD39" s="194">
        <f t="shared" si="61"/>
        <v>327396.6828</v>
      </c>
      <c r="DE39" s="194">
        <f t="shared" si="61"/>
        <v>341220.4709</v>
      </c>
      <c r="DF39" s="194">
        <f t="shared" si="61"/>
        <v>354920.3769</v>
      </c>
      <c r="DG39" s="194">
        <f t="shared" si="61"/>
        <v>368497.2063</v>
      </c>
      <c r="DH39" s="194">
        <f t="shared" si="61"/>
        <v>381951.7595</v>
      </c>
      <c r="DI39" s="194">
        <f t="shared" si="61"/>
        <v>395284.8328</v>
      </c>
      <c r="DJ39" s="194">
        <f t="shared" si="61"/>
        <v>408497.2177</v>
      </c>
      <c r="DK39" s="194">
        <f t="shared" si="61"/>
        <v>421589.7011</v>
      </c>
      <c r="DL39" s="194">
        <f t="shared" si="61"/>
        <v>434563.0655</v>
      </c>
      <c r="DM39" s="194">
        <f t="shared" si="61"/>
        <v>447418.0889</v>
      </c>
      <c r="DN39" s="194">
        <f t="shared" si="61"/>
        <v>460155.5448</v>
      </c>
      <c r="DO39" s="194">
        <f t="shared" si="61"/>
        <v>480743.9219</v>
      </c>
      <c r="DP39" s="194">
        <f t="shared" si="61"/>
        <v>501148.2955</v>
      </c>
      <c r="DQ39" s="194">
        <f t="shared" si="61"/>
        <v>521369.8606</v>
      </c>
      <c r="DR39" s="194">
        <f t="shared" si="61"/>
        <v>541409.8056</v>
      </c>
      <c r="DS39" s="194">
        <f t="shared" si="61"/>
        <v>561269.3117</v>
      </c>
      <c r="DT39" s="194">
        <f t="shared" si="61"/>
        <v>580949.5538</v>
      </c>
      <c r="DU39" s="194">
        <f t="shared" si="61"/>
        <v>600451.6997</v>
      </c>
      <c r="DV39" s="194">
        <f t="shared" si="61"/>
        <v>619776.9107</v>
      </c>
      <c r="DW39" s="194">
        <f t="shared" si="61"/>
        <v>638926.3414</v>
      </c>
      <c r="DX39" s="194">
        <f t="shared" si="61"/>
        <v>657901.1396</v>
      </c>
      <c r="DY39" s="194">
        <f t="shared" si="61"/>
        <v>676702.4468</v>
      </c>
      <c r="DZ39" s="194">
        <f t="shared" si="61"/>
        <v>695331.3976</v>
      </c>
    </row>
    <row r="40">
      <c r="A40" s="78"/>
      <c r="B40" s="92"/>
      <c r="C40" s="89"/>
      <c r="D40" s="89"/>
      <c r="E40" s="192">
        <f>'Financial Projection'!C15</f>
        <v>0.4</v>
      </c>
      <c r="F40" s="146"/>
      <c r="G40" s="192">
        <f>'Financial Projection'!C16</f>
        <v>0.01</v>
      </c>
      <c r="H40" s="78"/>
      <c r="I40" s="88" t="s">
        <v>96</v>
      </c>
      <c r="J40" s="194"/>
      <c r="K40" s="194">
        <f t="shared" ref="K40:DZ40" si="62">if(K$2&gt;24,$E40*(1-$G40)^(ROUNDDOWN(K$2-24)/12)*K20,$E40*K20)</f>
        <v>0</v>
      </c>
      <c r="L40" s="194">
        <f t="shared" si="62"/>
        <v>0</v>
      </c>
      <c r="M40" s="194">
        <f t="shared" si="62"/>
        <v>0</v>
      </c>
      <c r="N40" s="194">
        <f t="shared" si="62"/>
        <v>3200</v>
      </c>
      <c r="O40" s="194">
        <f t="shared" si="62"/>
        <v>4800</v>
      </c>
      <c r="P40" s="194">
        <f t="shared" si="62"/>
        <v>6400</v>
      </c>
      <c r="Q40" s="194">
        <f t="shared" si="62"/>
        <v>8000</v>
      </c>
      <c r="R40" s="194">
        <f t="shared" si="62"/>
        <v>9600</v>
      </c>
      <c r="S40" s="194">
        <f t="shared" si="62"/>
        <v>11200</v>
      </c>
      <c r="T40" s="194">
        <f t="shared" si="62"/>
        <v>12800</v>
      </c>
      <c r="U40" s="194">
        <f t="shared" si="62"/>
        <v>14400</v>
      </c>
      <c r="V40" s="194">
        <f t="shared" si="62"/>
        <v>16000</v>
      </c>
      <c r="W40" s="194">
        <f t="shared" si="62"/>
        <v>15532.30769</v>
      </c>
      <c r="X40" s="194">
        <f t="shared" si="62"/>
        <v>15064.61538</v>
      </c>
      <c r="Y40" s="194">
        <f t="shared" si="62"/>
        <v>14596.92308</v>
      </c>
      <c r="Z40" s="194">
        <f t="shared" si="62"/>
        <v>14129.23077</v>
      </c>
      <c r="AA40" s="194">
        <f t="shared" si="62"/>
        <v>13661.53846</v>
      </c>
      <c r="AB40" s="194">
        <f t="shared" si="62"/>
        <v>13193.84615</v>
      </c>
      <c r="AC40" s="194">
        <f t="shared" si="62"/>
        <v>12726.15385</v>
      </c>
      <c r="AD40" s="194">
        <f t="shared" si="62"/>
        <v>12258.46154</v>
      </c>
      <c r="AE40" s="194">
        <f t="shared" si="62"/>
        <v>11790.76923</v>
      </c>
      <c r="AF40" s="194">
        <f t="shared" si="62"/>
        <v>11323.07692</v>
      </c>
      <c r="AG40" s="194">
        <f t="shared" si="62"/>
        <v>10855.38462</v>
      </c>
      <c r="AH40" s="194">
        <f t="shared" si="62"/>
        <v>10387.69231</v>
      </c>
      <c r="AI40" s="194">
        <f t="shared" si="62"/>
        <v>12049.39756</v>
      </c>
      <c r="AJ40" s="194">
        <f t="shared" si="62"/>
        <v>13708.31324</v>
      </c>
      <c r="AK40" s="194">
        <f t="shared" si="62"/>
        <v>15364.44287</v>
      </c>
      <c r="AL40" s="194">
        <f t="shared" si="62"/>
        <v>17017.78994</v>
      </c>
      <c r="AM40" s="194">
        <f t="shared" si="62"/>
        <v>18668.35795</v>
      </c>
      <c r="AN40" s="194">
        <f t="shared" si="62"/>
        <v>20316.1504</v>
      </c>
      <c r="AO40" s="194">
        <f t="shared" si="62"/>
        <v>21961.17077</v>
      </c>
      <c r="AP40" s="194">
        <f t="shared" si="62"/>
        <v>23603.42256</v>
      </c>
      <c r="AQ40" s="194">
        <f t="shared" si="62"/>
        <v>25242.90924</v>
      </c>
      <c r="AR40" s="194">
        <f t="shared" si="62"/>
        <v>26879.6343</v>
      </c>
      <c r="AS40" s="194">
        <f t="shared" si="62"/>
        <v>28513.60121</v>
      </c>
      <c r="AT40" s="194">
        <f t="shared" si="62"/>
        <v>30144.81344</v>
      </c>
      <c r="AU40" s="194">
        <f t="shared" si="62"/>
        <v>30272.85361</v>
      </c>
      <c r="AV40" s="194">
        <f t="shared" si="62"/>
        <v>30400.65825</v>
      </c>
      <c r="AW40" s="194">
        <f t="shared" si="62"/>
        <v>30528.2277</v>
      </c>
      <c r="AX40" s="194">
        <f t="shared" si="62"/>
        <v>30655.56223</v>
      </c>
      <c r="AY40" s="194">
        <f t="shared" si="62"/>
        <v>30782.66217</v>
      </c>
      <c r="AZ40" s="194">
        <f t="shared" si="62"/>
        <v>30909.52782</v>
      </c>
      <c r="BA40" s="194">
        <f t="shared" si="62"/>
        <v>31036.15947</v>
      </c>
      <c r="BB40" s="194">
        <f t="shared" si="62"/>
        <v>31162.55743</v>
      </c>
      <c r="BC40" s="194">
        <f t="shared" si="62"/>
        <v>31288.722</v>
      </c>
      <c r="BD40" s="194">
        <f t="shared" si="62"/>
        <v>31414.65349</v>
      </c>
      <c r="BE40" s="194">
        <f t="shared" si="62"/>
        <v>31540.3522</v>
      </c>
      <c r="BF40" s="194">
        <f t="shared" si="62"/>
        <v>31665.81842</v>
      </c>
      <c r="BG40" s="194">
        <f t="shared" si="62"/>
        <v>33785.71964</v>
      </c>
      <c r="BH40" s="194">
        <f t="shared" si="62"/>
        <v>35902.04921</v>
      </c>
      <c r="BI40" s="194">
        <f t="shared" si="62"/>
        <v>38014.8116</v>
      </c>
      <c r="BJ40" s="194">
        <f t="shared" si="62"/>
        <v>40124.01132</v>
      </c>
      <c r="BK40" s="194">
        <f t="shared" si="62"/>
        <v>42229.65285</v>
      </c>
      <c r="BL40" s="194">
        <f t="shared" si="62"/>
        <v>44331.74067</v>
      </c>
      <c r="BM40" s="194">
        <f t="shared" si="62"/>
        <v>46430.27925</v>
      </c>
      <c r="BN40" s="194">
        <f t="shared" si="62"/>
        <v>48525.27306</v>
      </c>
      <c r="BO40" s="194">
        <f t="shared" si="62"/>
        <v>50616.72656</v>
      </c>
      <c r="BP40" s="194">
        <f t="shared" si="62"/>
        <v>52704.64422</v>
      </c>
      <c r="BQ40" s="194">
        <f t="shared" si="62"/>
        <v>54789.03049</v>
      </c>
      <c r="BR40" s="194">
        <f t="shared" si="62"/>
        <v>56869.88982</v>
      </c>
      <c r="BS40" s="194">
        <f t="shared" si="62"/>
        <v>58357.29895</v>
      </c>
      <c r="BT40" s="194">
        <f t="shared" si="62"/>
        <v>59842.17776</v>
      </c>
      <c r="BU40" s="194">
        <f t="shared" si="62"/>
        <v>61324.52946</v>
      </c>
      <c r="BV40" s="194">
        <f t="shared" si="62"/>
        <v>62804.35724</v>
      </c>
      <c r="BW40" s="194">
        <f t="shared" si="62"/>
        <v>64281.66428</v>
      </c>
      <c r="BX40" s="194">
        <f t="shared" si="62"/>
        <v>65756.45377</v>
      </c>
      <c r="BY40" s="194">
        <f t="shared" si="62"/>
        <v>67228.72888</v>
      </c>
      <c r="BZ40" s="194">
        <f t="shared" si="62"/>
        <v>68698.4928</v>
      </c>
      <c r="CA40" s="194">
        <f t="shared" si="62"/>
        <v>70165.74869</v>
      </c>
      <c r="CB40" s="194">
        <f t="shared" si="62"/>
        <v>71630.49973</v>
      </c>
      <c r="CC40" s="194">
        <f t="shared" si="62"/>
        <v>73092.74907</v>
      </c>
      <c r="CD40" s="194">
        <f t="shared" si="62"/>
        <v>74552.49989</v>
      </c>
      <c r="CE40" s="194">
        <f t="shared" si="62"/>
        <v>78087.79927</v>
      </c>
      <c r="CF40" s="194">
        <f t="shared" si="62"/>
        <v>81617.12705</v>
      </c>
      <c r="CG40" s="194">
        <f t="shared" si="62"/>
        <v>85140.49076</v>
      </c>
      <c r="CH40" s="194">
        <f t="shared" si="62"/>
        <v>88657.89791</v>
      </c>
      <c r="CI40" s="194">
        <f t="shared" si="62"/>
        <v>92169.35599</v>
      </c>
      <c r="CJ40" s="194">
        <f t="shared" si="62"/>
        <v>95674.87251</v>
      </c>
      <c r="CK40" s="194">
        <f t="shared" si="62"/>
        <v>99174.45496</v>
      </c>
      <c r="CL40" s="194">
        <f t="shared" si="62"/>
        <v>102668.1108</v>
      </c>
      <c r="CM40" s="194">
        <f t="shared" si="62"/>
        <v>106155.8475</v>
      </c>
      <c r="CN40" s="194">
        <f t="shared" si="62"/>
        <v>109637.6726</v>
      </c>
      <c r="CO40" s="194">
        <f t="shared" si="62"/>
        <v>113113.5934</v>
      </c>
      <c r="CP40" s="194">
        <f t="shared" si="62"/>
        <v>116583.6175</v>
      </c>
      <c r="CQ40" s="194">
        <f t="shared" si="62"/>
        <v>120627.6713</v>
      </c>
      <c r="CR40" s="194">
        <f t="shared" si="62"/>
        <v>124664.8723</v>
      </c>
      <c r="CS40" s="194">
        <f t="shared" si="62"/>
        <v>128695.229</v>
      </c>
      <c r="CT40" s="194">
        <f t="shared" si="62"/>
        <v>132718.75</v>
      </c>
      <c r="CU40" s="194">
        <f t="shared" si="62"/>
        <v>136735.4441</v>
      </c>
      <c r="CV40" s="194">
        <f t="shared" si="62"/>
        <v>140745.3198</v>
      </c>
      <c r="CW40" s="194">
        <f t="shared" si="62"/>
        <v>144748.3857</v>
      </c>
      <c r="CX40" s="194">
        <f t="shared" si="62"/>
        <v>148744.6504</v>
      </c>
      <c r="CY40" s="194">
        <f t="shared" si="62"/>
        <v>152734.1225</v>
      </c>
      <c r="CZ40" s="194">
        <f t="shared" si="62"/>
        <v>156716.8105</v>
      </c>
      <c r="DA40" s="194">
        <f t="shared" si="62"/>
        <v>160692.7231</v>
      </c>
      <c r="DB40" s="194">
        <f t="shared" si="62"/>
        <v>164661.8688</v>
      </c>
      <c r="DC40" s="194">
        <f t="shared" si="62"/>
        <v>171538.7233</v>
      </c>
      <c r="DD40" s="194">
        <f t="shared" si="62"/>
        <v>178403.9482</v>
      </c>
      <c r="DE40" s="194">
        <f t="shared" si="62"/>
        <v>185257.558</v>
      </c>
      <c r="DF40" s="194">
        <f t="shared" si="62"/>
        <v>192099.5674</v>
      </c>
      <c r="DG40" s="194">
        <f t="shared" si="62"/>
        <v>198929.9911</v>
      </c>
      <c r="DH40" s="194">
        <f t="shared" si="62"/>
        <v>205748.8435</v>
      </c>
      <c r="DI40" s="194">
        <f t="shared" si="62"/>
        <v>212556.1393</v>
      </c>
      <c r="DJ40" s="194">
        <f t="shared" si="62"/>
        <v>219351.8931</v>
      </c>
      <c r="DK40" s="194">
        <f t="shared" si="62"/>
        <v>226136.1195</v>
      </c>
      <c r="DL40" s="194">
        <f t="shared" si="62"/>
        <v>232908.8329</v>
      </c>
      <c r="DM40" s="194">
        <f t="shared" si="62"/>
        <v>239670.0478</v>
      </c>
      <c r="DN40" s="194">
        <f t="shared" si="62"/>
        <v>246419.7789</v>
      </c>
      <c r="DO40" s="194">
        <f t="shared" si="62"/>
        <v>255698.6762</v>
      </c>
      <c r="DP40" s="194">
        <f t="shared" si="62"/>
        <v>264961.8647</v>
      </c>
      <c r="DQ40" s="194">
        <f t="shared" si="62"/>
        <v>274209.364</v>
      </c>
      <c r="DR40" s="194">
        <f t="shared" si="62"/>
        <v>283441.1941</v>
      </c>
      <c r="DS40" s="194">
        <f t="shared" si="62"/>
        <v>292657.3746</v>
      </c>
      <c r="DT40" s="194">
        <f t="shared" si="62"/>
        <v>301857.9253</v>
      </c>
      <c r="DU40" s="194">
        <f t="shared" si="62"/>
        <v>311042.866</v>
      </c>
      <c r="DV40" s="194">
        <f t="shared" si="62"/>
        <v>320212.2162</v>
      </c>
      <c r="DW40" s="194">
        <f t="shared" si="62"/>
        <v>329365.9956</v>
      </c>
      <c r="DX40" s="194">
        <f t="shared" si="62"/>
        <v>338504.224</v>
      </c>
      <c r="DY40" s="194">
        <f t="shared" si="62"/>
        <v>347626.9209</v>
      </c>
      <c r="DZ40" s="194">
        <f t="shared" si="62"/>
        <v>356734.1059</v>
      </c>
    </row>
    <row r="41">
      <c r="A41" s="78"/>
      <c r="B41" s="92"/>
      <c r="C41" s="89"/>
      <c r="D41" s="89"/>
      <c r="E41" s="89"/>
      <c r="F41" s="89"/>
      <c r="G41" s="89"/>
      <c r="H41" s="78"/>
      <c r="I41" s="107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</row>
    <row r="42">
      <c r="A42" s="78"/>
      <c r="B42" s="92"/>
      <c r="C42" s="89"/>
      <c r="D42" s="89"/>
      <c r="E42" s="89"/>
      <c r="F42" s="89"/>
      <c r="G42" s="89"/>
      <c r="H42" s="78"/>
      <c r="I42" s="107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</row>
    <row r="43">
      <c r="A43" s="78"/>
      <c r="B43" s="92"/>
      <c r="C43" s="201" t="s">
        <v>312</v>
      </c>
      <c r="D43" s="89"/>
      <c r="E43" s="201" t="s">
        <v>313</v>
      </c>
      <c r="F43" s="202"/>
      <c r="G43" s="201" t="s">
        <v>129</v>
      </c>
      <c r="H43" s="78"/>
      <c r="I43" s="107" t="s">
        <v>133</v>
      </c>
      <c r="J43" s="89"/>
      <c r="K43" s="89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194">
        <f>sum(W46:AH46)</f>
        <v>300530.2311</v>
      </c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194">
        <f>sum(AI46:AT46)</f>
        <v>518804.0131</v>
      </c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194">
        <f>sum(AU46:BF46)</f>
        <v>796134.266</v>
      </c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194">
        <f>sum(BG46:BR46)</f>
        <v>1204061.835</v>
      </c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194">
        <f>sum(BS46:CD46)</f>
        <v>1835047.105</v>
      </c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194">
        <f>sum(CE46:CP46)</f>
        <v>2785354.364</v>
      </c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194">
        <f>sum(CQ46:DB46)</f>
        <v>4236887.488</v>
      </c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194">
        <f>sum(DC46:DN46)</f>
        <v>6437537.787</v>
      </c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194">
        <f>sum(DO46:DZ46)</f>
        <v>9787092.127</v>
      </c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</row>
    <row r="44">
      <c r="A44" s="78"/>
      <c r="B44" s="92"/>
      <c r="C44" s="89"/>
      <c r="D44" s="89"/>
      <c r="E44" s="89"/>
      <c r="F44" s="89"/>
      <c r="G44" s="89"/>
      <c r="H44" s="78"/>
      <c r="I44" s="89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</row>
    <row r="45">
      <c r="A45" s="78"/>
      <c r="B45" s="92"/>
      <c r="C45" s="130">
        <f>'Financial Projection'!G18</f>
        <v>0.1</v>
      </c>
      <c r="D45" s="89"/>
      <c r="E45" s="192">
        <f>'Financial Projection'!G19</f>
        <v>0.4</v>
      </c>
      <c r="F45" s="146"/>
      <c r="G45" s="192">
        <f>'Financial Projection'!G20</f>
        <v>0.05</v>
      </c>
      <c r="H45" s="78"/>
      <c r="I45" s="88" t="s">
        <v>94</v>
      </c>
      <c r="J45" s="194"/>
      <c r="K45" s="194">
        <f t="shared" ref="K45:V45" si="63">K46+($C45*K46)</f>
        <v>22000</v>
      </c>
      <c r="L45" s="194">
        <f t="shared" si="63"/>
        <v>22000</v>
      </c>
      <c r="M45" s="194">
        <f t="shared" si="63"/>
        <v>22000</v>
      </c>
      <c r="N45" s="194">
        <f t="shared" si="63"/>
        <v>22000</v>
      </c>
      <c r="O45" s="194">
        <f t="shared" si="63"/>
        <v>22000</v>
      </c>
      <c r="P45" s="194">
        <f t="shared" si="63"/>
        <v>22000</v>
      </c>
      <c r="Q45" s="194">
        <f t="shared" si="63"/>
        <v>22000</v>
      </c>
      <c r="R45" s="194">
        <f t="shared" si="63"/>
        <v>44000</v>
      </c>
      <c r="S45" s="194">
        <f t="shared" si="63"/>
        <v>44000</v>
      </c>
      <c r="T45" s="194">
        <f t="shared" si="63"/>
        <v>44000</v>
      </c>
      <c r="U45" s="194">
        <f t="shared" si="63"/>
        <v>44000</v>
      </c>
      <c r="V45" s="194">
        <f t="shared" si="63"/>
        <v>44000</v>
      </c>
      <c r="W45" s="194">
        <f t="shared" ref="W45:DZ45" si="64">if(W$2&gt;24,$E45*(1-$G45)^(ROUNDDOWN(W$2-24)/12)*W31,$E45*W31)</f>
        <v>29115.72408</v>
      </c>
      <c r="X45" s="194">
        <f t="shared" si="64"/>
        <v>29166.98418</v>
      </c>
      <c r="Y45" s="194">
        <f t="shared" si="64"/>
        <v>29139.28792</v>
      </c>
      <c r="Z45" s="194">
        <f t="shared" si="64"/>
        <v>29097.37952</v>
      </c>
      <c r="AA45" s="194">
        <f t="shared" si="64"/>
        <v>29052.91293</v>
      </c>
      <c r="AB45" s="194">
        <f t="shared" si="64"/>
        <v>29007.98587</v>
      </c>
      <c r="AC45" s="194">
        <f t="shared" si="64"/>
        <v>28962.97592</v>
      </c>
      <c r="AD45" s="194">
        <f t="shared" si="64"/>
        <v>28917.95105</v>
      </c>
      <c r="AE45" s="194">
        <f t="shared" si="64"/>
        <v>28872.9235</v>
      </c>
      <c r="AF45" s="194">
        <f t="shared" si="64"/>
        <v>28827.89546</v>
      </c>
      <c r="AG45" s="194">
        <f t="shared" si="64"/>
        <v>28782.86734</v>
      </c>
      <c r="AH45" s="194">
        <f t="shared" si="64"/>
        <v>28737.8392</v>
      </c>
      <c r="AI45" s="194">
        <f t="shared" si="64"/>
        <v>32132.50351</v>
      </c>
      <c r="AJ45" s="194">
        <f t="shared" si="64"/>
        <v>36136.12529</v>
      </c>
      <c r="AK45" s="194">
        <f t="shared" si="64"/>
        <v>40219.43788</v>
      </c>
      <c r="AL45" s="194">
        <f t="shared" si="64"/>
        <v>44287.76913</v>
      </c>
      <c r="AM45" s="194">
        <f t="shared" si="64"/>
        <v>48324.33915</v>
      </c>
      <c r="AN45" s="194">
        <f t="shared" si="64"/>
        <v>52326.32777</v>
      </c>
      <c r="AO45" s="194">
        <f t="shared" si="64"/>
        <v>56293.4158</v>
      </c>
      <c r="AP45" s="194">
        <f t="shared" si="64"/>
        <v>60225.73123</v>
      </c>
      <c r="AQ45" s="194">
        <f t="shared" si="64"/>
        <v>64123.48116</v>
      </c>
      <c r="AR45" s="194">
        <f t="shared" si="64"/>
        <v>67986.8858</v>
      </c>
      <c r="AS45" s="194">
        <f t="shared" si="64"/>
        <v>71816.16665</v>
      </c>
      <c r="AT45" s="194">
        <f t="shared" si="64"/>
        <v>75611.54444</v>
      </c>
      <c r="AU45" s="194">
        <f t="shared" si="64"/>
        <v>78070.03822</v>
      </c>
      <c r="AV45" s="194">
        <f t="shared" si="64"/>
        <v>80272.60834</v>
      </c>
      <c r="AW45" s="194">
        <f t="shared" si="64"/>
        <v>82413.10455</v>
      </c>
      <c r="AX45" s="194">
        <f t="shared" si="64"/>
        <v>84526.37713</v>
      </c>
      <c r="AY45" s="194">
        <f t="shared" si="64"/>
        <v>86618.77796</v>
      </c>
      <c r="AZ45" s="194">
        <f t="shared" si="64"/>
        <v>88691.55045</v>
      </c>
      <c r="BA45" s="194">
        <f t="shared" si="64"/>
        <v>90745.02181</v>
      </c>
      <c r="BB45" s="194">
        <f t="shared" si="64"/>
        <v>92779.35445</v>
      </c>
      <c r="BC45" s="194">
        <f t="shared" si="64"/>
        <v>94794.68064</v>
      </c>
      <c r="BD45" s="194">
        <f t="shared" si="64"/>
        <v>96791.12662</v>
      </c>
      <c r="BE45" s="194">
        <f t="shared" si="64"/>
        <v>98768.81701</v>
      </c>
      <c r="BF45" s="194">
        <f t="shared" si="64"/>
        <v>100727.8755</v>
      </c>
      <c r="BG45" s="194">
        <f t="shared" si="64"/>
        <v>107053.68</v>
      </c>
      <c r="BH45" s="194">
        <f t="shared" si="64"/>
        <v>114109.668</v>
      </c>
      <c r="BI45" s="194">
        <f t="shared" si="64"/>
        <v>121244.389</v>
      </c>
      <c r="BJ45" s="194">
        <f t="shared" si="64"/>
        <v>128341.4192</v>
      </c>
      <c r="BK45" s="194">
        <f t="shared" si="64"/>
        <v>135380.2269</v>
      </c>
      <c r="BL45" s="194">
        <f t="shared" si="64"/>
        <v>142357.4653</v>
      </c>
      <c r="BM45" s="194">
        <f t="shared" si="64"/>
        <v>149272.8657</v>
      </c>
      <c r="BN45" s="194">
        <f t="shared" si="64"/>
        <v>156126.7096</v>
      </c>
      <c r="BO45" s="194">
        <f t="shared" si="64"/>
        <v>162919.3748</v>
      </c>
      <c r="BP45" s="194">
        <f t="shared" si="64"/>
        <v>169651.2546</v>
      </c>
      <c r="BQ45" s="194">
        <f t="shared" si="64"/>
        <v>176322.7434</v>
      </c>
      <c r="BR45" s="194">
        <f t="shared" si="64"/>
        <v>182934.2336</v>
      </c>
      <c r="BS45" s="194">
        <f t="shared" si="64"/>
        <v>191414.8184</v>
      </c>
      <c r="BT45" s="194">
        <f t="shared" si="64"/>
        <v>200165.4158</v>
      </c>
      <c r="BU45" s="194">
        <f t="shared" si="64"/>
        <v>208899.8407</v>
      </c>
      <c r="BV45" s="194">
        <f t="shared" si="64"/>
        <v>217567.2187</v>
      </c>
      <c r="BW45" s="194">
        <f t="shared" si="64"/>
        <v>226158.8483</v>
      </c>
      <c r="BX45" s="194">
        <f t="shared" si="64"/>
        <v>234673.5843</v>
      </c>
      <c r="BY45" s="194">
        <f t="shared" si="64"/>
        <v>243111.6337</v>
      </c>
      <c r="BZ45" s="194">
        <f t="shared" si="64"/>
        <v>251473.4432</v>
      </c>
      <c r="CA45" s="194">
        <f t="shared" si="64"/>
        <v>259759.5002</v>
      </c>
      <c r="CB45" s="194">
        <f t="shared" si="64"/>
        <v>267970.2972</v>
      </c>
      <c r="CC45" s="194">
        <f t="shared" si="64"/>
        <v>276106.3252</v>
      </c>
      <c r="CD45" s="194">
        <f t="shared" si="64"/>
        <v>284168.0725</v>
      </c>
      <c r="CE45" s="194">
        <f t="shared" si="64"/>
        <v>299517.1094</v>
      </c>
      <c r="CF45" s="194">
        <f t="shared" si="64"/>
        <v>316049.3831</v>
      </c>
      <c r="CG45" s="194">
        <f t="shared" si="64"/>
        <v>332671.6459</v>
      </c>
      <c r="CH45" s="194">
        <f t="shared" si="64"/>
        <v>349188.7431</v>
      </c>
      <c r="CI45" s="194">
        <f t="shared" si="64"/>
        <v>365566.483</v>
      </c>
      <c r="CJ45" s="194">
        <f t="shared" si="64"/>
        <v>381799.5191</v>
      </c>
      <c r="CK45" s="194">
        <f t="shared" si="64"/>
        <v>397887.6704</v>
      </c>
      <c r="CL45" s="194">
        <f t="shared" si="64"/>
        <v>413831.6772</v>
      </c>
      <c r="CM45" s="194">
        <f t="shared" si="64"/>
        <v>429632.4405</v>
      </c>
      <c r="CN45" s="194">
        <f t="shared" si="64"/>
        <v>445290.8858</v>
      </c>
      <c r="CO45" s="194">
        <f t="shared" si="64"/>
        <v>460807.9385</v>
      </c>
      <c r="CP45" s="194">
        <f t="shared" si="64"/>
        <v>476184.5198</v>
      </c>
      <c r="CQ45" s="194">
        <f t="shared" si="64"/>
        <v>500065.6994</v>
      </c>
      <c r="CR45" s="194">
        <f t="shared" si="64"/>
        <v>525283.8052</v>
      </c>
      <c r="CS45" s="194">
        <f t="shared" si="64"/>
        <v>550555.3733</v>
      </c>
      <c r="CT45" s="194">
        <f t="shared" si="64"/>
        <v>575651.5727</v>
      </c>
      <c r="CU45" s="194">
        <f t="shared" si="64"/>
        <v>600532.5898</v>
      </c>
      <c r="CV45" s="194">
        <f t="shared" si="64"/>
        <v>625192.4819</v>
      </c>
      <c r="CW45" s="194">
        <f t="shared" si="64"/>
        <v>649631.3706</v>
      </c>
      <c r="CX45" s="194">
        <f t="shared" si="64"/>
        <v>673850.4572</v>
      </c>
      <c r="CY45" s="194">
        <f t="shared" si="64"/>
        <v>697851.1301</v>
      </c>
      <c r="CZ45" s="194">
        <f t="shared" si="64"/>
        <v>721634.8043</v>
      </c>
      <c r="DA45" s="194">
        <f t="shared" si="64"/>
        <v>745202.8929</v>
      </c>
      <c r="DB45" s="194">
        <f t="shared" si="64"/>
        <v>768556.802</v>
      </c>
      <c r="DC45" s="194">
        <f t="shared" si="64"/>
        <v>808542.579</v>
      </c>
      <c r="DD45" s="194">
        <f t="shared" si="64"/>
        <v>851192.3737</v>
      </c>
      <c r="DE45" s="194">
        <f t="shared" si="64"/>
        <v>894004.7495</v>
      </c>
      <c r="DF45" s="194">
        <f t="shared" si="64"/>
        <v>936533.409</v>
      </c>
      <c r="DG45" s="194">
        <f t="shared" si="64"/>
        <v>978700.3905</v>
      </c>
      <c r="DH45" s="194">
        <f t="shared" si="64"/>
        <v>1020493.738</v>
      </c>
      <c r="DI45" s="194">
        <f t="shared" si="64"/>
        <v>1061913.315</v>
      </c>
      <c r="DJ45" s="194">
        <f t="shared" si="64"/>
        <v>1102961.09</v>
      </c>
      <c r="DK45" s="194">
        <f t="shared" si="64"/>
        <v>1143639.401</v>
      </c>
      <c r="DL45" s="194">
        <f t="shared" si="64"/>
        <v>1183950.636</v>
      </c>
      <c r="DM45" s="194">
        <f t="shared" si="64"/>
        <v>1223897.186</v>
      </c>
      <c r="DN45" s="194">
        <f t="shared" si="64"/>
        <v>1263481.426</v>
      </c>
      <c r="DO45" s="194">
        <f t="shared" si="64"/>
        <v>1328043.335</v>
      </c>
      <c r="DP45" s="194">
        <f t="shared" si="64"/>
        <v>1396572.82</v>
      </c>
      <c r="DQ45" s="194">
        <f t="shared" si="64"/>
        <v>1465307.494</v>
      </c>
      <c r="DR45" s="194">
        <f t="shared" si="64"/>
        <v>1533576.296</v>
      </c>
      <c r="DS45" s="194">
        <f t="shared" si="64"/>
        <v>1601262.211</v>
      </c>
      <c r="DT45" s="194">
        <f t="shared" si="64"/>
        <v>1668347.508</v>
      </c>
      <c r="DU45" s="194">
        <f t="shared" si="64"/>
        <v>1734832.233</v>
      </c>
      <c r="DV45" s="194">
        <f t="shared" si="64"/>
        <v>1800719.6</v>
      </c>
      <c r="DW45" s="194">
        <f t="shared" si="64"/>
        <v>1866013.37</v>
      </c>
      <c r="DX45" s="194">
        <f t="shared" si="64"/>
        <v>1930717.388</v>
      </c>
      <c r="DY45" s="194">
        <f t="shared" si="64"/>
        <v>1994835.491</v>
      </c>
      <c r="DZ45" s="194">
        <f t="shared" si="64"/>
        <v>2058371.501</v>
      </c>
    </row>
    <row r="46">
      <c r="A46" s="78"/>
      <c r="B46" s="92"/>
      <c r="C46" s="146"/>
      <c r="D46" s="89"/>
      <c r="E46" s="192">
        <f>'Financial Projection'!E19</f>
        <v>0.5</v>
      </c>
      <c r="F46" s="146"/>
      <c r="G46" s="192">
        <f>'Financial Projection'!E20</f>
        <v>0.05</v>
      </c>
      <c r="H46" s="78"/>
      <c r="I46" s="88" t="s">
        <v>95</v>
      </c>
      <c r="J46" s="200"/>
      <c r="K46" s="200">
        <f>'Financial Projection'!J18</f>
        <v>20000</v>
      </c>
      <c r="L46" s="200">
        <f>'Financial Projection'!K18</f>
        <v>20000</v>
      </c>
      <c r="M46" s="200">
        <f>'Financial Projection'!L18</f>
        <v>20000</v>
      </c>
      <c r="N46" s="200">
        <f>'Financial Projection'!M18</f>
        <v>20000</v>
      </c>
      <c r="O46" s="200">
        <f>'Financial Projection'!N18</f>
        <v>20000</v>
      </c>
      <c r="P46" s="200">
        <f>'Financial Projection'!O18</f>
        <v>20000</v>
      </c>
      <c r="Q46" s="200">
        <f>'Financial Projection'!P18</f>
        <v>20000</v>
      </c>
      <c r="R46" s="200">
        <f>'Financial Projection'!Q18</f>
        <v>40000</v>
      </c>
      <c r="S46" s="200">
        <f>'Financial Projection'!R18</f>
        <v>40000</v>
      </c>
      <c r="T46" s="200">
        <f>'Financial Projection'!S18</f>
        <v>40000</v>
      </c>
      <c r="U46" s="200">
        <f>'Financial Projection'!T18</f>
        <v>40000</v>
      </c>
      <c r="V46" s="200">
        <f>'Financial Projection'!U18</f>
        <v>40000</v>
      </c>
      <c r="W46" s="194">
        <f t="shared" ref="W46:DZ46" si="65">if(W$2&gt;24,$E46*(1-$G46)^(ROUNDDOWN(W$2-24)/12)*W32,$E46*W32)</f>
        <v>27362.2982</v>
      </c>
      <c r="X46" s="194">
        <f t="shared" si="65"/>
        <v>26966.99905</v>
      </c>
      <c r="Y46" s="194">
        <f t="shared" si="65"/>
        <v>26542.85375</v>
      </c>
      <c r="Z46" s="194">
        <f t="shared" si="65"/>
        <v>26115.82384</v>
      </c>
      <c r="AA46" s="194">
        <f t="shared" si="65"/>
        <v>25688.50546</v>
      </c>
      <c r="AB46" s="194">
        <f t="shared" si="65"/>
        <v>25261.15824</v>
      </c>
      <c r="AC46" s="194">
        <f t="shared" si="65"/>
        <v>24833.80813</v>
      </c>
      <c r="AD46" s="194">
        <f t="shared" si="65"/>
        <v>24406.45774</v>
      </c>
      <c r="AE46" s="194">
        <f t="shared" si="65"/>
        <v>23979.10731</v>
      </c>
      <c r="AF46" s="194">
        <f t="shared" si="65"/>
        <v>23551.75689</v>
      </c>
      <c r="AG46" s="194">
        <f t="shared" si="65"/>
        <v>23124.40646</v>
      </c>
      <c r="AH46" s="194">
        <f t="shared" si="65"/>
        <v>22697.05603</v>
      </c>
      <c r="AI46" s="194">
        <f t="shared" si="65"/>
        <v>25639.16787</v>
      </c>
      <c r="AJ46" s="194">
        <f t="shared" si="65"/>
        <v>28900.73596</v>
      </c>
      <c r="AK46" s="194">
        <f t="shared" si="65"/>
        <v>32168.36393</v>
      </c>
      <c r="AL46" s="194">
        <f t="shared" si="65"/>
        <v>35411.01147</v>
      </c>
      <c r="AM46" s="194">
        <f t="shared" si="65"/>
        <v>38625.75249</v>
      </c>
      <c r="AN46" s="194">
        <f t="shared" si="65"/>
        <v>41812.45941</v>
      </c>
      <c r="AO46" s="194">
        <f t="shared" si="65"/>
        <v>44971.28234</v>
      </c>
      <c r="AP46" s="194">
        <f t="shared" si="65"/>
        <v>48102.39814</v>
      </c>
      <c r="AQ46" s="194">
        <f t="shared" si="65"/>
        <v>51205.98541</v>
      </c>
      <c r="AR46" s="194">
        <f t="shared" si="65"/>
        <v>54282.22197</v>
      </c>
      <c r="AS46" s="194">
        <f t="shared" si="65"/>
        <v>57331.28469</v>
      </c>
      <c r="AT46" s="194">
        <f t="shared" si="65"/>
        <v>60353.3494</v>
      </c>
      <c r="AU46" s="194">
        <f t="shared" si="65"/>
        <v>61480.54828</v>
      </c>
      <c r="AV46" s="194">
        <f t="shared" si="65"/>
        <v>62411.02593</v>
      </c>
      <c r="AW46" s="194">
        <f t="shared" si="65"/>
        <v>63313.9261</v>
      </c>
      <c r="AX46" s="194">
        <f t="shared" si="65"/>
        <v>64206.14427</v>
      </c>
      <c r="AY46" s="194">
        <f t="shared" si="65"/>
        <v>65089.41574</v>
      </c>
      <c r="AZ46" s="194">
        <f t="shared" si="65"/>
        <v>65963.96597</v>
      </c>
      <c r="BA46" s="194">
        <f t="shared" si="65"/>
        <v>66829.86973</v>
      </c>
      <c r="BB46" s="194">
        <f t="shared" si="65"/>
        <v>67687.18652</v>
      </c>
      <c r="BC46" s="194">
        <f t="shared" si="65"/>
        <v>68535.974</v>
      </c>
      <c r="BD46" s="194">
        <f t="shared" si="65"/>
        <v>69376.28936</v>
      </c>
      <c r="BE46" s="194">
        <f t="shared" si="65"/>
        <v>70208.18941</v>
      </c>
      <c r="BF46" s="194">
        <f t="shared" si="65"/>
        <v>71031.73067</v>
      </c>
      <c r="BG46" s="194">
        <f t="shared" si="65"/>
        <v>75364.33054</v>
      </c>
      <c r="BH46" s="194">
        <f t="shared" si="65"/>
        <v>80008.91414</v>
      </c>
      <c r="BI46" s="194">
        <f t="shared" si="65"/>
        <v>84647.37959</v>
      </c>
      <c r="BJ46" s="194">
        <f t="shared" si="65"/>
        <v>89248.29292</v>
      </c>
      <c r="BK46" s="194">
        <f t="shared" si="65"/>
        <v>93808.76331</v>
      </c>
      <c r="BL46" s="194">
        <f t="shared" si="65"/>
        <v>98328.74072</v>
      </c>
      <c r="BM46" s="194">
        <f t="shared" si="65"/>
        <v>102808.4566</v>
      </c>
      <c r="BN46" s="194">
        <f t="shared" si="65"/>
        <v>107248.1691</v>
      </c>
      <c r="BO46" s="194">
        <f t="shared" si="65"/>
        <v>111648.1377</v>
      </c>
      <c r="BP46" s="194">
        <f t="shared" si="65"/>
        <v>116008.6206</v>
      </c>
      <c r="BQ46" s="194">
        <f t="shared" si="65"/>
        <v>120329.8746</v>
      </c>
      <c r="BR46" s="194">
        <f t="shared" si="65"/>
        <v>124612.155</v>
      </c>
      <c r="BS46" s="194">
        <f t="shared" si="65"/>
        <v>129092.2266</v>
      </c>
      <c r="BT46" s="194">
        <f t="shared" si="65"/>
        <v>133555.3636</v>
      </c>
      <c r="BU46" s="194">
        <f t="shared" si="65"/>
        <v>137980.4235</v>
      </c>
      <c r="BV46" s="194">
        <f t="shared" si="65"/>
        <v>142365.5387</v>
      </c>
      <c r="BW46" s="194">
        <f t="shared" si="65"/>
        <v>146710.7589</v>
      </c>
      <c r="BX46" s="194">
        <f t="shared" si="65"/>
        <v>151016.324</v>
      </c>
      <c r="BY46" s="194">
        <f t="shared" si="65"/>
        <v>155282.4909</v>
      </c>
      <c r="BZ46" s="194">
        <f t="shared" si="65"/>
        <v>159509.5173</v>
      </c>
      <c r="CA46" s="194">
        <f t="shared" si="65"/>
        <v>163697.6595</v>
      </c>
      <c r="CB46" s="194">
        <f t="shared" si="65"/>
        <v>167847.1721</v>
      </c>
      <c r="CC46" s="194">
        <f t="shared" si="65"/>
        <v>171958.3087</v>
      </c>
      <c r="CD46" s="194">
        <f t="shared" si="65"/>
        <v>176031.321</v>
      </c>
      <c r="CE46" s="194">
        <f t="shared" si="65"/>
        <v>184533.512</v>
      </c>
      <c r="CF46" s="194">
        <f t="shared" si="65"/>
        <v>193404.7713</v>
      </c>
      <c r="CG46" s="194">
        <f t="shared" si="65"/>
        <v>202241.2862</v>
      </c>
      <c r="CH46" s="194">
        <f t="shared" si="65"/>
        <v>211003.3115</v>
      </c>
      <c r="CI46" s="194">
        <f t="shared" si="65"/>
        <v>219687.3509</v>
      </c>
      <c r="CJ46" s="194">
        <f t="shared" si="65"/>
        <v>228293.5149</v>
      </c>
      <c r="CK46" s="194">
        <f t="shared" si="65"/>
        <v>236822.2704</v>
      </c>
      <c r="CL46" s="194">
        <f t="shared" si="65"/>
        <v>245274.1173</v>
      </c>
      <c r="CM46" s="194">
        <f t="shared" si="65"/>
        <v>253649.5561</v>
      </c>
      <c r="CN46" s="194">
        <f t="shared" si="65"/>
        <v>261949.0848</v>
      </c>
      <c r="CO46" s="194">
        <f t="shared" si="65"/>
        <v>270173.1986</v>
      </c>
      <c r="CP46" s="194">
        <f t="shared" si="65"/>
        <v>278322.3898</v>
      </c>
      <c r="CQ46" s="194">
        <f t="shared" si="65"/>
        <v>289885.225</v>
      </c>
      <c r="CR46" s="194">
        <f t="shared" si="65"/>
        <v>301691.6782</v>
      </c>
      <c r="CS46" s="194">
        <f t="shared" si="65"/>
        <v>313426.7248</v>
      </c>
      <c r="CT46" s="194">
        <f t="shared" si="65"/>
        <v>325059.6189</v>
      </c>
      <c r="CU46" s="194">
        <f t="shared" si="65"/>
        <v>336587.9178</v>
      </c>
      <c r="CV46" s="194">
        <f t="shared" si="65"/>
        <v>348011.9933</v>
      </c>
      <c r="CW46" s="194">
        <f t="shared" si="65"/>
        <v>359332.4941</v>
      </c>
      <c r="CX46" s="194">
        <f t="shared" si="65"/>
        <v>370550.0927</v>
      </c>
      <c r="CY46" s="194">
        <f t="shared" si="65"/>
        <v>381665.4608</v>
      </c>
      <c r="CZ46" s="194">
        <f t="shared" si="65"/>
        <v>392679.2663</v>
      </c>
      <c r="DA46" s="194">
        <f t="shared" si="65"/>
        <v>403592.1734</v>
      </c>
      <c r="DB46" s="194">
        <f t="shared" si="65"/>
        <v>414404.8424</v>
      </c>
      <c r="DC46" s="194">
        <f t="shared" si="65"/>
        <v>433073.9807</v>
      </c>
      <c r="DD46" s="194">
        <f t="shared" si="65"/>
        <v>452368.5317</v>
      </c>
      <c r="DE46" s="194">
        <f t="shared" si="65"/>
        <v>471569.4921</v>
      </c>
      <c r="DF46" s="194">
        <f t="shared" si="65"/>
        <v>490606.281</v>
      </c>
      <c r="DG46" s="194">
        <f t="shared" si="65"/>
        <v>509472.8767</v>
      </c>
      <c r="DH46" s="194">
        <f t="shared" si="65"/>
        <v>528169.6807</v>
      </c>
      <c r="DI46" s="194">
        <f t="shared" si="65"/>
        <v>546697.7279</v>
      </c>
      <c r="DJ46" s="194">
        <f t="shared" si="65"/>
        <v>565058.1109</v>
      </c>
      <c r="DK46" s="194">
        <f t="shared" si="65"/>
        <v>583251.9222</v>
      </c>
      <c r="DL46" s="194">
        <f t="shared" si="65"/>
        <v>601280.2486</v>
      </c>
      <c r="DM46" s="194">
        <f t="shared" si="65"/>
        <v>619144.1708</v>
      </c>
      <c r="DN46" s="194">
        <f t="shared" si="65"/>
        <v>636844.7633</v>
      </c>
      <c r="DO46" s="194">
        <f t="shared" si="65"/>
        <v>664342.7441</v>
      </c>
      <c r="DP46" s="194">
        <f t="shared" si="65"/>
        <v>692586.2804</v>
      </c>
      <c r="DQ46" s="194">
        <f t="shared" si="65"/>
        <v>720675.5437</v>
      </c>
      <c r="DR46" s="194">
        <f t="shared" si="65"/>
        <v>748522.4202</v>
      </c>
      <c r="DS46" s="194">
        <f t="shared" si="65"/>
        <v>776119.613</v>
      </c>
      <c r="DT46" s="194">
        <f t="shared" si="65"/>
        <v>803467.8638</v>
      </c>
      <c r="DU46" s="194">
        <f t="shared" si="65"/>
        <v>830568.7064</v>
      </c>
      <c r="DV46" s="194">
        <f t="shared" si="65"/>
        <v>857423.745</v>
      </c>
      <c r="DW46" s="194">
        <f t="shared" si="65"/>
        <v>884034.5827</v>
      </c>
      <c r="DX46" s="194">
        <f t="shared" si="65"/>
        <v>910402.8138</v>
      </c>
      <c r="DY46" s="194">
        <f t="shared" si="65"/>
        <v>936530.024</v>
      </c>
      <c r="DZ46" s="194">
        <f t="shared" si="65"/>
        <v>962417.7895</v>
      </c>
    </row>
    <row r="47">
      <c r="A47" s="78"/>
      <c r="B47" s="92"/>
      <c r="C47" s="130">
        <f>'Financial Projection'!C18</f>
        <v>-0.1</v>
      </c>
      <c r="D47" s="89"/>
      <c r="E47" s="192">
        <f>'Financial Projection'!C19</f>
        <v>0.6</v>
      </c>
      <c r="F47" s="146"/>
      <c r="G47" s="192">
        <f>'Financial Projection'!C20</f>
        <v>0.05</v>
      </c>
      <c r="H47" s="78"/>
      <c r="I47" s="88" t="s">
        <v>96</v>
      </c>
      <c r="J47" s="194"/>
      <c r="K47" s="194">
        <f t="shared" ref="K47:V47" si="66">K46+($C47*K46)</f>
        <v>18000</v>
      </c>
      <c r="L47" s="194">
        <f t="shared" si="66"/>
        <v>18000</v>
      </c>
      <c r="M47" s="194">
        <f t="shared" si="66"/>
        <v>18000</v>
      </c>
      <c r="N47" s="194">
        <f t="shared" si="66"/>
        <v>18000</v>
      </c>
      <c r="O47" s="194">
        <f t="shared" si="66"/>
        <v>18000</v>
      </c>
      <c r="P47" s="194">
        <f t="shared" si="66"/>
        <v>18000</v>
      </c>
      <c r="Q47" s="194">
        <f t="shared" si="66"/>
        <v>18000</v>
      </c>
      <c r="R47" s="194">
        <f t="shared" si="66"/>
        <v>36000</v>
      </c>
      <c r="S47" s="194">
        <f t="shared" si="66"/>
        <v>36000</v>
      </c>
      <c r="T47" s="194">
        <f t="shared" si="66"/>
        <v>36000</v>
      </c>
      <c r="U47" s="194">
        <f t="shared" si="66"/>
        <v>36000</v>
      </c>
      <c r="V47" s="194">
        <f t="shared" si="66"/>
        <v>36000</v>
      </c>
      <c r="W47" s="194">
        <f t="shared" ref="W47:DZ47" si="67">if(W$2&gt;24,$E47*(1-$G47)^(ROUNDDOWN(W$2-24)/12)*W33,$E47*W33)</f>
        <v>20127.19498</v>
      </c>
      <c r="X47" s="194">
        <f t="shared" si="67"/>
        <v>19577.84383</v>
      </c>
      <c r="Y47" s="194">
        <f t="shared" si="67"/>
        <v>18958.70804</v>
      </c>
      <c r="Z47" s="194">
        <f t="shared" si="67"/>
        <v>18350.03995</v>
      </c>
      <c r="AA47" s="194">
        <f t="shared" si="67"/>
        <v>17739.8017</v>
      </c>
      <c r="AB47" s="194">
        <f t="shared" si="67"/>
        <v>17129.79898</v>
      </c>
      <c r="AC47" s="194">
        <f t="shared" si="67"/>
        <v>16519.76092</v>
      </c>
      <c r="AD47" s="194">
        <f t="shared" si="67"/>
        <v>15909.72817</v>
      </c>
      <c r="AE47" s="194">
        <f t="shared" si="67"/>
        <v>15299.69462</v>
      </c>
      <c r="AF47" s="194">
        <f t="shared" si="67"/>
        <v>14689.66119</v>
      </c>
      <c r="AG47" s="194">
        <f t="shared" si="67"/>
        <v>14079.62774</v>
      </c>
      <c r="AH47" s="194">
        <f t="shared" si="67"/>
        <v>13469.5943</v>
      </c>
      <c r="AI47" s="194">
        <f t="shared" si="67"/>
        <v>16000.26253</v>
      </c>
      <c r="AJ47" s="194">
        <f t="shared" si="67"/>
        <v>18031.80924</v>
      </c>
      <c r="AK47" s="194">
        <f t="shared" si="67"/>
        <v>20117.02233</v>
      </c>
      <c r="AL47" s="194">
        <f t="shared" si="67"/>
        <v>22173.47161</v>
      </c>
      <c r="AM47" s="194">
        <f t="shared" si="67"/>
        <v>24213.6024</v>
      </c>
      <c r="AN47" s="194">
        <f t="shared" si="67"/>
        <v>26235.68863</v>
      </c>
      <c r="AO47" s="194">
        <f t="shared" si="67"/>
        <v>28240.12015</v>
      </c>
      <c r="AP47" s="194">
        <f t="shared" si="67"/>
        <v>30226.96998</v>
      </c>
      <c r="AQ47" s="194">
        <f t="shared" si="67"/>
        <v>32196.35774</v>
      </c>
      <c r="AR47" s="194">
        <f t="shared" si="67"/>
        <v>34148.39533</v>
      </c>
      <c r="AS47" s="194">
        <f t="shared" si="67"/>
        <v>36083.19507</v>
      </c>
      <c r="AT47" s="194">
        <f t="shared" si="67"/>
        <v>38000.86846</v>
      </c>
      <c r="AU47" s="194">
        <f t="shared" si="67"/>
        <v>37749.23969</v>
      </c>
      <c r="AV47" s="194">
        <f t="shared" si="67"/>
        <v>37820.5321</v>
      </c>
      <c r="AW47" s="194">
        <f t="shared" si="67"/>
        <v>37842.51535</v>
      </c>
      <c r="AX47" s="194">
        <f t="shared" si="67"/>
        <v>37870.79441</v>
      </c>
      <c r="AY47" s="194">
        <f t="shared" si="67"/>
        <v>37897.07265</v>
      </c>
      <c r="AZ47" s="194">
        <f t="shared" si="67"/>
        <v>37922.59771</v>
      </c>
      <c r="BA47" s="194">
        <f t="shared" si="67"/>
        <v>37947.19168</v>
      </c>
      <c r="BB47" s="194">
        <f t="shared" si="67"/>
        <v>37970.88949</v>
      </c>
      <c r="BC47" s="194">
        <f t="shared" si="67"/>
        <v>37993.69424</v>
      </c>
      <c r="BD47" s="194">
        <f t="shared" si="67"/>
        <v>38015.61373</v>
      </c>
      <c r="BE47" s="194">
        <f t="shared" si="67"/>
        <v>38036.655</v>
      </c>
      <c r="BF47" s="194">
        <f t="shared" si="67"/>
        <v>38056.82516</v>
      </c>
      <c r="BG47" s="194">
        <f t="shared" si="67"/>
        <v>40821.78578</v>
      </c>
      <c r="BH47" s="194">
        <f t="shared" si="67"/>
        <v>43152.37564</v>
      </c>
      <c r="BI47" s="194">
        <f t="shared" si="67"/>
        <v>45523.59276</v>
      </c>
      <c r="BJ47" s="194">
        <f t="shared" si="67"/>
        <v>47864.64831</v>
      </c>
      <c r="BK47" s="194">
        <f t="shared" si="67"/>
        <v>50186.27138</v>
      </c>
      <c r="BL47" s="194">
        <f t="shared" si="67"/>
        <v>52487.01463</v>
      </c>
      <c r="BM47" s="194">
        <f t="shared" si="67"/>
        <v>54767.24853</v>
      </c>
      <c r="BN47" s="194">
        <f t="shared" si="67"/>
        <v>57027.07113</v>
      </c>
      <c r="BO47" s="194">
        <f t="shared" si="67"/>
        <v>59266.6203</v>
      </c>
      <c r="BP47" s="194">
        <f t="shared" si="67"/>
        <v>61486.0271</v>
      </c>
      <c r="BQ47" s="194">
        <f t="shared" si="67"/>
        <v>63685.42273</v>
      </c>
      <c r="BR47" s="194">
        <f t="shared" si="67"/>
        <v>65864.9375</v>
      </c>
      <c r="BS47" s="194">
        <f t="shared" si="67"/>
        <v>67245.47639</v>
      </c>
      <c r="BT47" s="194">
        <f t="shared" si="67"/>
        <v>68729.42527</v>
      </c>
      <c r="BU47" s="194">
        <f t="shared" si="67"/>
        <v>70182.10841</v>
      </c>
      <c r="BV47" s="194">
        <f t="shared" si="67"/>
        <v>71623.74523</v>
      </c>
      <c r="BW47" s="194">
        <f t="shared" si="67"/>
        <v>73051.41936</v>
      </c>
      <c r="BX47" s="194">
        <f t="shared" si="67"/>
        <v>74465.66938</v>
      </c>
      <c r="BY47" s="194">
        <f t="shared" si="67"/>
        <v>75866.51728</v>
      </c>
      <c r="BZ47" s="194">
        <f t="shared" si="67"/>
        <v>77254.0616</v>
      </c>
      <c r="CA47" s="194">
        <f t="shared" si="67"/>
        <v>78628.38885</v>
      </c>
      <c r="CB47" s="194">
        <f t="shared" si="67"/>
        <v>79989.58677</v>
      </c>
      <c r="CC47" s="194">
        <f t="shared" si="67"/>
        <v>81337.74231</v>
      </c>
      <c r="CD47" s="194">
        <f t="shared" si="67"/>
        <v>82672.94198</v>
      </c>
      <c r="CE47" s="194">
        <f t="shared" si="67"/>
        <v>86629.21854</v>
      </c>
      <c r="CF47" s="194">
        <f t="shared" si="67"/>
        <v>90156.83465</v>
      </c>
      <c r="CG47" s="194">
        <f t="shared" si="67"/>
        <v>93711.54123</v>
      </c>
      <c r="CH47" s="194">
        <f t="shared" si="67"/>
        <v>97225.50738</v>
      </c>
      <c r="CI47" s="194">
        <f t="shared" si="67"/>
        <v>100709.1031</v>
      </c>
      <c r="CJ47" s="194">
        <f t="shared" si="67"/>
        <v>104161.0169</v>
      </c>
      <c r="CK47" s="194">
        <f t="shared" si="67"/>
        <v>107581.6808</v>
      </c>
      <c r="CL47" s="194">
        <f t="shared" si="67"/>
        <v>110971.2648</v>
      </c>
      <c r="CM47" s="194">
        <f t="shared" si="67"/>
        <v>114329.9769</v>
      </c>
      <c r="CN47" s="194">
        <f t="shared" si="67"/>
        <v>117658.0181</v>
      </c>
      <c r="CO47" s="194">
        <f t="shared" si="67"/>
        <v>120955.589</v>
      </c>
      <c r="CP47" s="194">
        <f t="shared" si="67"/>
        <v>124222.889</v>
      </c>
      <c r="CQ47" s="194">
        <f t="shared" si="67"/>
        <v>128165.4718</v>
      </c>
      <c r="CR47" s="194">
        <f t="shared" si="67"/>
        <v>131966.8099</v>
      </c>
      <c r="CS47" s="194">
        <f t="shared" si="67"/>
        <v>135749.1238</v>
      </c>
      <c r="CT47" s="194">
        <f t="shared" si="67"/>
        <v>139494.421</v>
      </c>
      <c r="CU47" s="194">
        <f t="shared" si="67"/>
        <v>143205.6499</v>
      </c>
      <c r="CV47" s="194">
        <f t="shared" si="67"/>
        <v>146882.6293</v>
      </c>
      <c r="CW47" s="194">
        <f t="shared" si="67"/>
        <v>150525.6443</v>
      </c>
      <c r="CX47" s="194">
        <f t="shared" si="67"/>
        <v>154134.9086</v>
      </c>
      <c r="CY47" s="194">
        <f t="shared" si="67"/>
        <v>157710.6453</v>
      </c>
      <c r="CZ47" s="194">
        <f t="shared" si="67"/>
        <v>161253.0744</v>
      </c>
      <c r="DA47" s="194">
        <f t="shared" si="67"/>
        <v>164762.4152</v>
      </c>
      <c r="DB47" s="194">
        <f t="shared" si="67"/>
        <v>168238.8854</v>
      </c>
      <c r="DC47" s="194">
        <f t="shared" si="67"/>
        <v>175084.341</v>
      </c>
      <c r="DD47" s="194">
        <f t="shared" si="67"/>
        <v>181360.2702</v>
      </c>
      <c r="DE47" s="194">
        <f t="shared" si="67"/>
        <v>187655.3618</v>
      </c>
      <c r="DF47" s="194">
        <f t="shared" si="67"/>
        <v>193882.1185</v>
      </c>
      <c r="DG47" s="194">
        <f t="shared" si="67"/>
        <v>200054.0359</v>
      </c>
      <c r="DH47" s="194">
        <f t="shared" si="67"/>
        <v>206169.5227</v>
      </c>
      <c r="DI47" s="194">
        <f t="shared" si="67"/>
        <v>212229.2388</v>
      </c>
      <c r="DJ47" s="194">
        <f t="shared" si="67"/>
        <v>218233.5051</v>
      </c>
      <c r="DK47" s="194">
        <f t="shared" si="67"/>
        <v>224182.691</v>
      </c>
      <c r="DL47" s="194">
        <f t="shared" si="67"/>
        <v>230077.1561</v>
      </c>
      <c r="DM47" s="194">
        <f t="shared" si="67"/>
        <v>235917.2591</v>
      </c>
      <c r="DN47" s="194">
        <f t="shared" si="67"/>
        <v>241703.3566</v>
      </c>
      <c r="DO47" s="194">
        <f t="shared" si="67"/>
        <v>250281.3115</v>
      </c>
      <c r="DP47" s="194">
        <f t="shared" si="67"/>
        <v>258356.6879</v>
      </c>
      <c r="DQ47" s="194">
        <f t="shared" si="67"/>
        <v>266422.1017</v>
      </c>
      <c r="DR47" s="194">
        <f t="shared" si="67"/>
        <v>274404.531</v>
      </c>
      <c r="DS47" s="194">
        <f t="shared" si="67"/>
        <v>282315.4342</v>
      </c>
      <c r="DT47" s="194">
        <f t="shared" si="67"/>
        <v>290153.6486</v>
      </c>
      <c r="DU47" s="194">
        <f t="shared" si="67"/>
        <v>297919.8934</v>
      </c>
      <c r="DV47" s="194">
        <f t="shared" si="67"/>
        <v>305614.6038</v>
      </c>
      <c r="DW47" s="194">
        <f t="shared" si="67"/>
        <v>313238.2541</v>
      </c>
      <c r="DX47" s="194">
        <f t="shared" si="67"/>
        <v>320791.3096</v>
      </c>
      <c r="DY47" s="194">
        <f t="shared" si="67"/>
        <v>328274.234</v>
      </c>
      <c r="DZ47" s="194">
        <f t="shared" si="67"/>
        <v>335687.4882</v>
      </c>
    </row>
    <row r="48">
      <c r="A48" s="78"/>
      <c r="B48" s="92"/>
      <c r="C48" s="89"/>
      <c r="D48" s="89"/>
      <c r="E48" s="89"/>
      <c r="F48" s="89"/>
      <c r="G48" s="89"/>
      <c r="H48" s="78"/>
      <c r="I48" s="107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</row>
    <row r="49">
      <c r="A49" s="78"/>
      <c r="B49" s="92"/>
      <c r="C49" s="81"/>
      <c r="D49" s="89"/>
      <c r="E49" s="196"/>
      <c r="F49" s="87"/>
      <c r="G49" s="81"/>
      <c r="H49" s="78"/>
      <c r="I49" s="107" t="s">
        <v>314</v>
      </c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</row>
    <row r="50">
      <c r="A50" s="78"/>
      <c r="B50" s="89"/>
      <c r="C50" s="81"/>
      <c r="D50" s="89"/>
      <c r="E50" s="89"/>
      <c r="F50" s="89"/>
      <c r="G50" s="89"/>
      <c r="H50" s="78"/>
      <c r="I50" s="89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/>
    </row>
    <row r="51">
      <c r="A51" s="78"/>
      <c r="B51" s="92"/>
      <c r="C51" s="81"/>
      <c r="D51" s="89"/>
      <c r="E51" s="89"/>
      <c r="F51" s="89"/>
      <c r="G51" s="89"/>
      <c r="H51" s="78"/>
      <c r="I51" s="88" t="s">
        <v>94</v>
      </c>
      <c r="J51" s="81"/>
      <c r="K51" s="194">
        <f t="shared" ref="K51:DZ51" si="68">K31-K38-K45</f>
        <v>-22000</v>
      </c>
      <c r="L51" s="194">
        <f t="shared" si="68"/>
        <v>-22000</v>
      </c>
      <c r="M51" s="194">
        <f t="shared" si="68"/>
        <v>-22000</v>
      </c>
      <c r="N51" s="194">
        <f t="shared" si="68"/>
        <v>-14800</v>
      </c>
      <c r="O51" s="194">
        <f t="shared" si="68"/>
        <v>-9040</v>
      </c>
      <c r="P51" s="194">
        <f t="shared" si="68"/>
        <v>-3971.2</v>
      </c>
      <c r="Q51" s="194">
        <f t="shared" si="68"/>
        <v>973.184</v>
      </c>
      <c r="R51" s="194">
        <f t="shared" si="68"/>
        <v>-16104.82688</v>
      </c>
      <c r="S51" s="194">
        <f t="shared" si="68"/>
        <v>-11186.86884</v>
      </c>
      <c r="T51" s="194">
        <f t="shared" si="68"/>
        <v>-6269.636391</v>
      </c>
      <c r="U51" s="194">
        <f t="shared" si="68"/>
        <v>-1352.53455</v>
      </c>
      <c r="V51" s="194">
        <f t="shared" si="68"/>
        <v>3564.543781</v>
      </c>
      <c r="W51" s="194">
        <f t="shared" si="68"/>
        <v>19710.50919</v>
      </c>
      <c r="X51" s="194">
        <f t="shared" si="68"/>
        <v>19824.32242</v>
      </c>
      <c r="Y51" s="194">
        <f t="shared" si="68"/>
        <v>19819.70111</v>
      </c>
      <c r="Z51" s="194">
        <f t="shared" si="68"/>
        <v>19793.76158</v>
      </c>
      <c r="AA51" s="194">
        <f t="shared" si="68"/>
        <v>19763.98478</v>
      </c>
      <c r="AB51" s="194">
        <f t="shared" si="68"/>
        <v>19733.51726</v>
      </c>
      <c r="AC51" s="194">
        <f t="shared" si="68"/>
        <v>19702.92541</v>
      </c>
      <c r="AD51" s="194">
        <f t="shared" si="68"/>
        <v>19672.31119</v>
      </c>
      <c r="AE51" s="194">
        <f t="shared" si="68"/>
        <v>19641.69294</v>
      </c>
      <c r="AF51" s="194">
        <f t="shared" si="68"/>
        <v>19611.07396</v>
      </c>
      <c r="AG51" s="194">
        <f t="shared" si="68"/>
        <v>19580.45485</v>
      </c>
      <c r="AH51" s="194">
        <f t="shared" si="68"/>
        <v>19549.83572</v>
      </c>
      <c r="AI51" s="194">
        <f t="shared" si="68"/>
        <v>21633.15881</v>
      </c>
      <c r="AJ51" s="194">
        <f t="shared" si="68"/>
        <v>24764.88649</v>
      </c>
      <c r="AK51" s="194">
        <f t="shared" si="68"/>
        <v>28153.75091</v>
      </c>
      <c r="AL51" s="194">
        <f t="shared" si="68"/>
        <v>31656.32435</v>
      </c>
      <c r="AM51" s="194">
        <f t="shared" si="68"/>
        <v>35246.12881</v>
      </c>
      <c r="AN51" s="194">
        <f t="shared" si="68"/>
        <v>38917.80179</v>
      </c>
      <c r="AO51" s="194">
        <f t="shared" si="68"/>
        <v>42669.7971</v>
      </c>
      <c r="AP51" s="194">
        <f t="shared" si="68"/>
        <v>46501.26206</v>
      </c>
      <c r="AQ51" s="194">
        <f t="shared" si="68"/>
        <v>50411.47388</v>
      </c>
      <c r="AR51" s="194">
        <f t="shared" si="68"/>
        <v>54399.73784</v>
      </c>
      <c r="AS51" s="194">
        <f t="shared" si="68"/>
        <v>58465.36887</v>
      </c>
      <c r="AT51" s="194">
        <f t="shared" si="68"/>
        <v>62607.6882</v>
      </c>
      <c r="AU51" s="194">
        <f t="shared" si="68"/>
        <v>65943.73436</v>
      </c>
      <c r="AV51" s="194">
        <f t="shared" si="68"/>
        <v>68940.20566</v>
      </c>
      <c r="AW51" s="194">
        <f t="shared" si="68"/>
        <v>71911.34713</v>
      </c>
      <c r="AX51" s="194">
        <f t="shared" si="68"/>
        <v>74913.55148</v>
      </c>
      <c r="AY51" s="194">
        <f t="shared" si="68"/>
        <v>77956.67856</v>
      </c>
      <c r="AZ51" s="194">
        <f t="shared" si="68"/>
        <v>81042.19306</v>
      </c>
      <c r="BA51" s="194">
        <f t="shared" si="68"/>
        <v>84170.04716</v>
      </c>
      <c r="BB51" s="194">
        <f t="shared" si="68"/>
        <v>87339.92268</v>
      </c>
      <c r="BC51" s="194">
        <f t="shared" si="68"/>
        <v>90551.45518</v>
      </c>
      <c r="BD51" s="194">
        <f t="shared" si="68"/>
        <v>93804.2744</v>
      </c>
      <c r="BE51" s="194">
        <f t="shared" si="68"/>
        <v>97098.01153</v>
      </c>
      <c r="BF51" s="194">
        <f t="shared" si="68"/>
        <v>100432.3005</v>
      </c>
      <c r="BG51" s="194">
        <f t="shared" si="68"/>
        <v>107519.3969</v>
      </c>
      <c r="BH51" s="194">
        <f t="shared" si="68"/>
        <v>116150.4751</v>
      </c>
      <c r="BI51" s="194">
        <f t="shared" si="68"/>
        <v>125175.5053</v>
      </c>
      <c r="BJ51" s="194">
        <f t="shared" si="68"/>
        <v>134385.9757</v>
      </c>
      <c r="BK51" s="194">
        <f t="shared" si="68"/>
        <v>143743.2665</v>
      </c>
      <c r="BL51" s="194">
        <f t="shared" si="68"/>
        <v>153239.4203</v>
      </c>
      <c r="BM51" s="194">
        <f t="shared" si="68"/>
        <v>162872.0201</v>
      </c>
      <c r="BN51" s="194">
        <f t="shared" si="68"/>
        <v>172639.6565</v>
      </c>
      <c r="BO51" s="194">
        <f t="shared" si="68"/>
        <v>182541.1098</v>
      </c>
      <c r="BP51" s="194">
        <f t="shared" si="68"/>
        <v>192575.2024</v>
      </c>
      <c r="BQ51" s="194">
        <f t="shared" si="68"/>
        <v>202740.7721</v>
      </c>
      <c r="BR51" s="194">
        <f t="shared" si="68"/>
        <v>213036.667</v>
      </c>
      <c r="BS51" s="194">
        <f t="shared" si="68"/>
        <v>225433.9771</v>
      </c>
      <c r="BT51" s="194">
        <f t="shared" si="68"/>
        <v>238670.9295</v>
      </c>
      <c r="BU51" s="194">
        <f t="shared" si="68"/>
        <v>252199.0834</v>
      </c>
      <c r="BV51" s="194">
        <f t="shared" si="68"/>
        <v>265918.2784</v>
      </c>
      <c r="BW51" s="194">
        <f t="shared" si="68"/>
        <v>279809.2357</v>
      </c>
      <c r="BX51" s="194">
        <f t="shared" si="68"/>
        <v>293867.2769</v>
      </c>
      <c r="BY51" s="194">
        <f t="shared" si="68"/>
        <v>308090.3677</v>
      </c>
      <c r="BZ51" s="194">
        <f t="shared" si="68"/>
        <v>322476.9601</v>
      </c>
      <c r="CA51" s="194">
        <f t="shared" si="68"/>
        <v>337025.6034</v>
      </c>
      <c r="CB51" s="194">
        <f t="shared" si="68"/>
        <v>351734.8741</v>
      </c>
      <c r="CC51" s="194">
        <f t="shared" si="68"/>
        <v>366603.3629</v>
      </c>
      <c r="CD51" s="194">
        <f t="shared" si="68"/>
        <v>381629.6727</v>
      </c>
      <c r="CE51" s="194">
        <f t="shared" si="68"/>
        <v>405684.7191</v>
      </c>
      <c r="CF51" s="194">
        <f t="shared" si="68"/>
        <v>432811.9869</v>
      </c>
      <c r="CG51" s="194">
        <f t="shared" si="68"/>
        <v>460753.7964</v>
      </c>
      <c r="CH51" s="194">
        <f t="shared" si="68"/>
        <v>489100.6659</v>
      </c>
      <c r="CI51" s="194">
        <f t="shared" si="68"/>
        <v>517776.4975</v>
      </c>
      <c r="CJ51" s="194">
        <f t="shared" si="68"/>
        <v>546765.3437</v>
      </c>
      <c r="CK51" s="194">
        <f t="shared" si="68"/>
        <v>576062.1243</v>
      </c>
      <c r="CL51" s="194">
        <f t="shared" si="68"/>
        <v>605663.7369</v>
      </c>
      <c r="CM51" s="194">
        <f t="shared" si="68"/>
        <v>635567.4535</v>
      </c>
      <c r="CN51" s="194">
        <f t="shared" si="68"/>
        <v>665770.6314</v>
      </c>
      <c r="CO51" s="194">
        <f t="shared" si="68"/>
        <v>696270.6602</v>
      </c>
      <c r="CP51" s="194">
        <f t="shared" si="68"/>
        <v>727064.9528</v>
      </c>
      <c r="CQ51" s="194">
        <f t="shared" si="68"/>
        <v>770211.5729</v>
      </c>
      <c r="CR51" s="194">
        <f t="shared" si="68"/>
        <v>817322.0962</v>
      </c>
      <c r="CS51" s="194">
        <f t="shared" si="68"/>
        <v>865537.4367</v>
      </c>
      <c r="CT51" s="194">
        <f t="shared" si="68"/>
        <v>914338.5979</v>
      </c>
      <c r="CU51" s="194">
        <f t="shared" si="68"/>
        <v>963628.636</v>
      </c>
      <c r="CV51" s="194">
        <f t="shared" si="68"/>
        <v>1013386.749</v>
      </c>
      <c r="CW51" s="194">
        <f t="shared" si="68"/>
        <v>1063605.892</v>
      </c>
      <c r="CX51" s="194">
        <f t="shared" si="68"/>
        <v>1114281.531</v>
      </c>
      <c r="CY51" s="194">
        <f t="shared" si="68"/>
        <v>1165409.606</v>
      </c>
      <c r="CZ51" s="194">
        <f t="shared" si="68"/>
        <v>1216986.172</v>
      </c>
      <c r="DA51" s="194">
        <f t="shared" si="68"/>
        <v>1269007.331</v>
      </c>
      <c r="DB51" s="194">
        <f t="shared" si="68"/>
        <v>1321469.217</v>
      </c>
      <c r="DC51" s="194">
        <f t="shared" si="68"/>
        <v>1401198.771</v>
      </c>
      <c r="DD51" s="194">
        <f t="shared" si="68"/>
        <v>1489033.849</v>
      </c>
      <c r="DE51" s="194">
        <f t="shared" si="68"/>
        <v>1578979.641</v>
      </c>
      <c r="DF51" s="194">
        <f t="shared" si="68"/>
        <v>1669949.566</v>
      </c>
      <c r="DG51" s="194">
        <f t="shared" si="68"/>
        <v>1761742.148</v>
      </c>
      <c r="DH51" s="194">
        <f t="shared" si="68"/>
        <v>1854315.557</v>
      </c>
      <c r="DI51" s="194">
        <f t="shared" si="68"/>
        <v>1947656.794</v>
      </c>
      <c r="DJ51" s="194">
        <f t="shared" si="68"/>
        <v>2041758.103</v>
      </c>
      <c r="DK51" s="194">
        <f t="shared" si="68"/>
        <v>2136612.714</v>
      </c>
      <c r="DL51" s="194">
        <f t="shared" si="68"/>
        <v>2232214.083</v>
      </c>
      <c r="DM51" s="194">
        <f t="shared" si="68"/>
        <v>2328555.745</v>
      </c>
      <c r="DN51" s="194">
        <f t="shared" si="68"/>
        <v>2425631.293</v>
      </c>
      <c r="DO51" s="194">
        <f t="shared" si="68"/>
        <v>2569006.072</v>
      </c>
      <c r="DP51" s="194">
        <f t="shared" si="68"/>
        <v>2725453.65</v>
      </c>
      <c r="DQ51" s="194">
        <f t="shared" si="68"/>
        <v>2885283.902</v>
      </c>
      <c r="DR51" s="194">
        <f t="shared" si="68"/>
        <v>3046740.908</v>
      </c>
      <c r="DS51" s="194">
        <f t="shared" si="68"/>
        <v>3209499.352</v>
      </c>
      <c r="DT51" s="194">
        <f t="shared" si="68"/>
        <v>3373491.919</v>
      </c>
      <c r="DU51" s="194">
        <f t="shared" si="68"/>
        <v>3538697.88</v>
      </c>
      <c r="DV51" s="194">
        <f t="shared" si="68"/>
        <v>3705104.975</v>
      </c>
      <c r="DW51" s="194">
        <f t="shared" si="68"/>
        <v>3872702.537</v>
      </c>
      <c r="DX51" s="194">
        <f t="shared" si="68"/>
        <v>4041480.258</v>
      </c>
      <c r="DY51" s="194">
        <f t="shared" si="68"/>
        <v>4211427.957</v>
      </c>
      <c r="DZ51" s="194">
        <f t="shared" si="68"/>
        <v>4382535.545</v>
      </c>
    </row>
    <row r="52">
      <c r="A52" s="78"/>
      <c r="B52" s="92"/>
      <c r="C52" s="81"/>
      <c r="D52" s="89"/>
      <c r="E52" s="89"/>
      <c r="F52" s="89"/>
      <c r="G52" s="89"/>
      <c r="H52" s="78"/>
      <c r="I52" s="88" t="s">
        <v>95</v>
      </c>
      <c r="J52" s="81"/>
      <c r="K52" s="194">
        <f t="shared" ref="K52:DZ52" si="69">K32-K39-K46</f>
        <v>-20000</v>
      </c>
      <c r="L52" s="194">
        <f t="shared" si="69"/>
        <v>-20000</v>
      </c>
      <c r="M52" s="194">
        <f t="shared" si="69"/>
        <v>-20000</v>
      </c>
      <c r="N52" s="194">
        <f t="shared" si="69"/>
        <v>-14000</v>
      </c>
      <c r="O52" s="194">
        <f t="shared" si="69"/>
        <v>-10000</v>
      </c>
      <c r="P52" s="194">
        <f t="shared" si="69"/>
        <v>-6400</v>
      </c>
      <c r="Q52" s="194">
        <f t="shared" si="69"/>
        <v>-2840</v>
      </c>
      <c r="R52" s="194">
        <f t="shared" si="69"/>
        <v>-19284</v>
      </c>
      <c r="S52" s="194">
        <f t="shared" si="69"/>
        <v>-15728.4</v>
      </c>
      <c r="T52" s="194">
        <f t="shared" si="69"/>
        <v>-12172.84</v>
      </c>
      <c r="U52" s="194">
        <f t="shared" si="69"/>
        <v>-8617.284</v>
      </c>
      <c r="V52" s="194">
        <f t="shared" si="69"/>
        <v>-5061.7284</v>
      </c>
      <c r="W52" s="194">
        <f t="shared" si="69"/>
        <v>7669.990503</v>
      </c>
      <c r="X52" s="194">
        <f t="shared" si="69"/>
        <v>7582.383666</v>
      </c>
      <c r="Y52" s="194">
        <f t="shared" si="69"/>
        <v>7465.930674</v>
      </c>
      <c r="Z52" s="194">
        <f t="shared" si="69"/>
        <v>7346.593067</v>
      </c>
      <c r="AA52" s="194">
        <f t="shared" si="69"/>
        <v>7226.966999</v>
      </c>
      <c r="AB52" s="194">
        <f t="shared" si="69"/>
        <v>7107.312085</v>
      </c>
      <c r="AC52" s="194">
        <f t="shared" si="69"/>
        <v>6987.654285</v>
      </c>
      <c r="AD52" s="194">
        <f t="shared" si="69"/>
        <v>6867.996198</v>
      </c>
      <c r="AE52" s="194">
        <f t="shared" si="69"/>
        <v>6748.338081</v>
      </c>
      <c r="AF52" s="194">
        <f t="shared" si="69"/>
        <v>6628.679962</v>
      </c>
      <c r="AG52" s="194">
        <f t="shared" si="69"/>
        <v>6509.021842</v>
      </c>
      <c r="AH52" s="194">
        <f t="shared" si="69"/>
        <v>6389.363723</v>
      </c>
      <c r="AI52" s="194">
        <f t="shared" si="69"/>
        <v>7155.50859</v>
      </c>
      <c r="AJ52" s="194">
        <f t="shared" si="69"/>
        <v>8318.788065</v>
      </c>
      <c r="AK52" s="194">
        <f t="shared" si="69"/>
        <v>9566.193048</v>
      </c>
      <c r="AL52" s="194">
        <f t="shared" si="69"/>
        <v>10866.00411</v>
      </c>
      <c r="AM52" s="194">
        <f t="shared" si="69"/>
        <v>12214.75285</v>
      </c>
      <c r="AN52" s="194">
        <f t="shared" si="69"/>
        <v>13611.80957</v>
      </c>
      <c r="AO52" s="194">
        <f t="shared" si="69"/>
        <v>15056.83126</v>
      </c>
      <c r="AP52" s="194">
        <f t="shared" si="69"/>
        <v>16549.50527</v>
      </c>
      <c r="AQ52" s="194">
        <f t="shared" si="69"/>
        <v>18089.5236</v>
      </c>
      <c r="AR52" s="194">
        <f t="shared" si="69"/>
        <v>19676.58031</v>
      </c>
      <c r="AS52" s="194">
        <f t="shared" si="69"/>
        <v>21310.37123</v>
      </c>
      <c r="AT52" s="194">
        <f t="shared" si="69"/>
        <v>22990.59391</v>
      </c>
      <c r="AU52" s="194">
        <f t="shared" si="69"/>
        <v>24129.85688</v>
      </c>
      <c r="AV52" s="194">
        <f t="shared" si="69"/>
        <v>25077.3186</v>
      </c>
      <c r="AW52" s="194">
        <f t="shared" si="69"/>
        <v>26019.25356</v>
      </c>
      <c r="AX52" s="194">
        <f t="shared" si="69"/>
        <v>26974.26975</v>
      </c>
      <c r="AY52" s="194">
        <f t="shared" si="69"/>
        <v>27944.14412</v>
      </c>
      <c r="AZ52" s="194">
        <f t="shared" si="69"/>
        <v>28928.96456</v>
      </c>
      <c r="BA52" s="194">
        <f t="shared" si="69"/>
        <v>29928.64996</v>
      </c>
      <c r="BB52" s="194">
        <f t="shared" si="69"/>
        <v>30943.10274</v>
      </c>
      <c r="BC52" s="194">
        <f t="shared" si="69"/>
        <v>31972.22422</v>
      </c>
      <c r="BD52" s="194">
        <f t="shared" si="69"/>
        <v>33015.91609</v>
      </c>
      <c r="BE52" s="194">
        <f t="shared" si="69"/>
        <v>34074.08061</v>
      </c>
      <c r="BF52" s="194">
        <f t="shared" si="69"/>
        <v>35146.62062</v>
      </c>
      <c r="BG52" s="194">
        <f t="shared" si="69"/>
        <v>37730.28494</v>
      </c>
      <c r="BH52" s="194">
        <f t="shared" si="69"/>
        <v>40814.71539</v>
      </c>
      <c r="BI52" s="194">
        <f t="shared" si="69"/>
        <v>44013.29174</v>
      </c>
      <c r="BJ52" s="194">
        <f t="shared" si="69"/>
        <v>47286.80263</v>
      </c>
      <c r="BK52" s="194">
        <f t="shared" si="69"/>
        <v>50630.90226</v>
      </c>
      <c r="BL52" s="194">
        <f t="shared" si="69"/>
        <v>54044.7459</v>
      </c>
      <c r="BM52" s="194">
        <f t="shared" si="69"/>
        <v>57527.84247</v>
      </c>
      <c r="BN52" s="194">
        <f t="shared" si="69"/>
        <v>61079.73874</v>
      </c>
      <c r="BO52" s="194">
        <f t="shared" si="69"/>
        <v>64699.98754</v>
      </c>
      <c r="BP52" s="194">
        <f t="shared" si="69"/>
        <v>68388.14464</v>
      </c>
      <c r="BQ52" s="194">
        <f t="shared" si="69"/>
        <v>72143.7684</v>
      </c>
      <c r="BR52" s="194">
        <f t="shared" si="69"/>
        <v>75966.41969</v>
      </c>
      <c r="BS52" s="194">
        <f t="shared" si="69"/>
        <v>79984.015</v>
      </c>
      <c r="BT52" s="194">
        <f t="shared" si="69"/>
        <v>84103.25588</v>
      </c>
      <c r="BU52" s="194">
        <f t="shared" si="69"/>
        <v>88295.22709</v>
      </c>
      <c r="BV52" s="194">
        <f t="shared" si="69"/>
        <v>92556.61993</v>
      </c>
      <c r="BW52" s="194">
        <f t="shared" si="69"/>
        <v>96886.69695</v>
      </c>
      <c r="BX52" s="194">
        <f t="shared" si="69"/>
        <v>101284.981</v>
      </c>
      <c r="BY52" s="194">
        <f t="shared" si="69"/>
        <v>105751.0232</v>
      </c>
      <c r="BZ52" s="194">
        <f t="shared" si="69"/>
        <v>110284.38</v>
      </c>
      <c r="CA52" s="194">
        <f t="shared" si="69"/>
        <v>114884.6107</v>
      </c>
      <c r="CB52" s="194">
        <f t="shared" si="69"/>
        <v>119551.2769</v>
      </c>
      <c r="CC52" s="194">
        <f t="shared" si="69"/>
        <v>124283.943</v>
      </c>
      <c r="CD52" s="194">
        <f t="shared" si="69"/>
        <v>129082.1757</v>
      </c>
      <c r="CE52" s="194">
        <f t="shared" si="69"/>
        <v>136920.5727</v>
      </c>
      <c r="CF52" s="194">
        <f t="shared" si="69"/>
        <v>145549.042</v>
      </c>
      <c r="CG52" s="194">
        <f t="shared" si="69"/>
        <v>154379.6081</v>
      </c>
      <c r="CH52" s="194">
        <f t="shared" si="69"/>
        <v>163352.5034</v>
      </c>
      <c r="CI52" s="194">
        <f t="shared" si="69"/>
        <v>172460.9411</v>
      </c>
      <c r="CJ52" s="194">
        <f t="shared" si="69"/>
        <v>181703.4526</v>
      </c>
      <c r="CK52" s="194">
        <f t="shared" si="69"/>
        <v>191079.1068</v>
      </c>
      <c r="CL52" s="194">
        <f t="shared" si="69"/>
        <v>200587.0314</v>
      </c>
      <c r="CM52" s="194">
        <f t="shared" si="69"/>
        <v>210226.3643</v>
      </c>
      <c r="CN52" s="194">
        <f t="shared" si="69"/>
        <v>219996.2487</v>
      </c>
      <c r="CO52" s="194">
        <f t="shared" si="69"/>
        <v>229895.833</v>
      </c>
      <c r="CP52" s="194">
        <f t="shared" si="69"/>
        <v>239924.2705</v>
      </c>
      <c r="CQ52" s="194">
        <f t="shared" si="69"/>
        <v>252856.4706</v>
      </c>
      <c r="CR52" s="194">
        <f t="shared" si="69"/>
        <v>266527.5138</v>
      </c>
      <c r="CS52" s="194">
        <f t="shared" si="69"/>
        <v>280437.0381</v>
      </c>
      <c r="CT52" s="194">
        <f t="shared" si="69"/>
        <v>294533.8029</v>
      </c>
      <c r="CU52" s="194">
        <f t="shared" si="69"/>
        <v>308811.6073</v>
      </c>
      <c r="CV52" s="194">
        <f t="shared" si="69"/>
        <v>323268.7725</v>
      </c>
      <c r="CW52" s="194">
        <f t="shared" si="69"/>
        <v>337904.0789</v>
      </c>
      <c r="CX52" s="194">
        <f t="shared" si="69"/>
        <v>352716.3594</v>
      </c>
      <c r="CY52" s="194">
        <f t="shared" si="69"/>
        <v>367704.458</v>
      </c>
      <c r="CZ52" s="194">
        <f t="shared" si="69"/>
        <v>382867.2256</v>
      </c>
      <c r="DA52" s="194">
        <f t="shared" si="69"/>
        <v>398203.52</v>
      </c>
      <c r="DB52" s="194">
        <f t="shared" si="69"/>
        <v>413712.2055</v>
      </c>
      <c r="DC52" s="194">
        <f t="shared" si="69"/>
        <v>436810.3972</v>
      </c>
      <c r="DD52" s="194">
        <f t="shared" si="69"/>
        <v>461582.5963</v>
      </c>
      <c r="DE52" s="194">
        <f t="shared" si="69"/>
        <v>486790.4693</v>
      </c>
      <c r="DF52" s="194">
        <f t="shared" si="69"/>
        <v>512308.135</v>
      </c>
      <c r="DG52" s="194">
        <f t="shared" si="69"/>
        <v>538121.2445</v>
      </c>
      <c r="DH52" s="194">
        <f t="shared" si="69"/>
        <v>564226.6393</v>
      </c>
      <c r="DI52" s="194">
        <f t="shared" si="69"/>
        <v>590622.2924</v>
      </c>
      <c r="DJ52" s="194">
        <f t="shared" si="69"/>
        <v>617306.3005</v>
      </c>
      <c r="DK52" s="194">
        <f t="shared" si="69"/>
        <v>644276.7819</v>
      </c>
      <c r="DL52" s="194">
        <f t="shared" si="69"/>
        <v>671531.8672</v>
      </c>
      <c r="DM52" s="194">
        <f t="shared" si="69"/>
        <v>699069.6978</v>
      </c>
      <c r="DN52" s="194">
        <f t="shared" si="69"/>
        <v>726888.4255</v>
      </c>
      <c r="DO52" s="194">
        <f t="shared" si="69"/>
        <v>765704.923</v>
      </c>
      <c r="DP52" s="194">
        <f t="shared" si="69"/>
        <v>806824.4764</v>
      </c>
      <c r="DQ52" s="194">
        <f t="shared" si="69"/>
        <v>848567.5722</v>
      </c>
      <c r="DR52" s="194">
        <f t="shared" si="69"/>
        <v>890763.3209</v>
      </c>
      <c r="DS52" s="194">
        <f t="shared" si="69"/>
        <v>933392.0568</v>
      </c>
      <c r="DT52" s="194">
        <f t="shared" si="69"/>
        <v>976449.2853</v>
      </c>
      <c r="DU52" s="194">
        <f t="shared" si="69"/>
        <v>1019932.047</v>
      </c>
      <c r="DV52" s="194">
        <f t="shared" si="69"/>
        <v>1063837.55</v>
      </c>
      <c r="DW52" s="194">
        <f t="shared" si="69"/>
        <v>1108163.035</v>
      </c>
      <c r="DX52" s="194">
        <f t="shared" si="69"/>
        <v>1152905.758</v>
      </c>
      <c r="DY52" s="194">
        <f t="shared" si="69"/>
        <v>1198062.994</v>
      </c>
      <c r="DZ52" s="194">
        <f t="shared" si="69"/>
        <v>1243632.031</v>
      </c>
    </row>
    <row r="53">
      <c r="A53" s="78"/>
      <c r="B53" s="92"/>
      <c r="C53" s="81"/>
      <c r="D53" s="89"/>
      <c r="E53" s="196"/>
      <c r="F53" s="87"/>
      <c r="G53" s="81"/>
      <c r="H53" s="78"/>
      <c r="I53" s="88" t="s">
        <v>96</v>
      </c>
      <c r="J53" s="81"/>
      <c r="K53" s="194">
        <f t="shared" ref="K53:DZ53" si="70">K33-K40-K47</f>
        <v>-18000</v>
      </c>
      <c r="L53" s="194">
        <f t="shared" si="70"/>
        <v>-18000</v>
      </c>
      <c r="M53" s="194">
        <f t="shared" si="70"/>
        <v>-18000</v>
      </c>
      <c r="N53" s="194">
        <f t="shared" si="70"/>
        <v>-13200</v>
      </c>
      <c r="O53" s="194">
        <f t="shared" si="70"/>
        <v>-12000</v>
      </c>
      <c r="P53" s="194">
        <f t="shared" si="70"/>
        <v>-10020</v>
      </c>
      <c r="Q53" s="194">
        <f t="shared" si="70"/>
        <v>-8157</v>
      </c>
      <c r="R53" s="194">
        <f t="shared" si="70"/>
        <v>-24276.45</v>
      </c>
      <c r="S53" s="194">
        <f t="shared" si="70"/>
        <v>-22398.5325</v>
      </c>
      <c r="T53" s="194">
        <f t="shared" si="70"/>
        <v>-20520.22013</v>
      </c>
      <c r="U53" s="194">
        <f t="shared" si="70"/>
        <v>-18641.96698</v>
      </c>
      <c r="V53" s="194">
        <f t="shared" si="70"/>
        <v>-16763.70495</v>
      </c>
      <c r="W53" s="194">
        <f t="shared" si="70"/>
        <v>-2114.177703</v>
      </c>
      <c r="X53" s="194">
        <f t="shared" si="70"/>
        <v>-2012.719498</v>
      </c>
      <c r="Y53" s="194">
        <f t="shared" si="70"/>
        <v>-1957.784383</v>
      </c>
      <c r="Z53" s="194">
        <f t="shared" si="70"/>
        <v>-1895.870804</v>
      </c>
      <c r="AA53" s="194">
        <f t="shared" si="70"/>
        <v>-1835.003995</v>
      </c>
      <c r="AB53" s="194">
        <f t="shared" si="70"/>
        <v>-1773.98017</v>
      </c>
      <c r="AC53" s="194">
        <f t="shared" si="70"/>
        <v>-1712.979898</v>
      </c>
      <c r="AD53" s="194">
        <f t="shared" si="70"/>
        <v>-1651.976092</v>
      </c>
      <c r="AE53" s="194">
        <f t="shared" si="70"/>
        <v>-1590.972817</v>
      </c>
      <c r="AF53" s="194">
        <f t="shared" si="70"/>
        <v>-1529.969462</v>
      </c>
      <c r="AG53" s="194">
        <f t="shared" si="70"/>
        <v>-1468.966119</v>
      </c>
      <c r="AH53" s="194">
        <f t="shared" si="70"/>
        <v>-1407.962774</v>
      </c>
      <c r="AI53" s="194">
        <f t="shared" si="70"/>
        <v>-1268.324936</v>
      </c>
      <c r="AJ53" s="194">
        <f t="shared" si="70"/>
        <v>-1429.086064</v>
      </c>
      <c r="AK53" s="194">
        <f t="shared" si="70"/>
        <v>-1520.381015</v>
      </c>
      <c r="AL53" s="194">
        <f t="shared" si="70"/>
        <v>-1598.181567</v>
      </c>
      <c r="AM53" s="194">
        <f t="shared" si="70"/>
        <v>-1654.176777</v>
      </c>
      <c r="AN53" s="194">
        <f t="shared" si="70"/>
        <v>-1689.758045</v>
      </c>
      <c r="AO53" s="194">
        <f t="shared" si="70"/>
        <v>-1704.85159</v>
      </c>
      <c r="AP53" s="194">
        <f t="shared" si="70"/>
        <v>-1699.604006</v>
      </c>
      <c r="AQ53" s="194">
        <f t="shared" si="70"/>
        <v>-1674.127871</v>
      </c>
      <c r="AR53" s="194">
        <f t="shared" si="70"/>
        <v>-1628.540148</v>
      </c>
      <c r="AS53" s="194">
        <f t="shared" si="70"/>
        <v>-1562.95639</v>
      </c>
      <c r="AT53" s="194">
        <f t="shared" si="70"/>
        <v>-1477.49162</v>
      </c>
      <c r="AU53" s="194">
        <f t="shared" si="70"/>
        <v>-1511.668836</v>
      </c>
      <c r="AV53" s="194">
        <f t="shared" si="70"/>
        <v>-1299.714295</v>
      </c>
      <c r="AW53" s="194">
        <f t="shared" si="70"/>
        <v>-1123.537998</v>
      </c>
      <c r="AX53" s="194">
        <f t="shared" si="70"/>
        <v>-940.6242212</v>
      </c>
      <c r="AY53" s="194">
        <f t="shared" si="70"/>
        <v>-757.394775</v>
      </c>
      <c r="AZ53" s="194">
        <f t="shared" si="70"/>
        <v>-572.889901</v>
      </c>
      <c r="BA53" s="194">
        <f t="shared" si="70"/>
        <v>-387.2631294</v>
      </c>
      <c r="BB53" s="194">
        <f t="shared" si="70"/>
        <v>-200.500032</v>
      </c>
      <c r="BC53" s="194">
        <f t="shared" si="70"/>
        <v>-12.6114576</v>
      </c>
      <c r="BD53" s="194">
        <f t="shared" si="70"/>
        <v>176.3956093</v>
      </c>
      <c r="BE53" s="194">
        <f t="shared" si="70"/>
        <v>366.5136538</v>
      </c>
      <c r="BF53" s="194">
        <f t="shared" si="70"/>
        <v>557.7352929</v>
      </c>
      <c r="BG53" s="194">
        <f t="shared" si="70"/>
        <v>1101.912042</v>
      </c>
      <c r="BH53" s="194">
        <f t="shared" si="70"/>
        <v>1320.204124</v>
      </c>
      <c r="BI53" s="194">
        <f t="shared" si="70"/>
        <v>1616.010168</v>
      </c>
      <c r="BJ53" s="194">
        <f t="shared" si="70"/>
        <v>1928.354356</v>
      </c>
      <c r="BK53" s="194">
        <f t="shared" si="70"/>
        <v>2266.267133</v>
      </c>
      <c r="BL53" s="194">
        <f t="shared" si="70"/>
        <v>2628.226747</v>
      </c>
      <c r="BM53" s="194">
        <f t="shared" si="70"/>
        <v>3014.302963</v>
      </c>
      <c r="BN53" s="194">
        <f t="shared" si="70"/>
        <v>3424.326542</v>
      </c>
      <c r="BO53" s="194">
        <f t="shared" si="70"/>
        <v>3858.165156</v>
      </c>
      <c r="BP53" s="194">
        <f t="shared" si="70"/>
        <v>4315.681793</v>
      </c>
      <c r="BQ53" s="194">
        <f t="shared" si="70"/>
        <v>4796.741023</v>
      </c>
      <c r="BR53" s="194">
        <f t="shared" si="70"/>
        <v>5301.208051</v>
      </c>
      <c r="BS53" s="194">
        <f t="shared" si="70"/>
        <v>5676.863899</v>
      </c>
      <c r="BT53" s="194">
        <f t="shared" si="70"/>
        <v>6179.825656</v>
      </c>
      <c r="BU53" s="194">
        <f t="shared" si="70"/>
        <v>6682.352421</v>
      </c>
      <c r="BV53" s="194">
        <f t="shared" si="70"/>
        <v>7203.583614</v>
      </c>
      <c r="BW53" s="194">
        <f t="shared" si="70"/>
        <v>7740.528114</v>
      </c>
      <c r="BX53" s="194">
        <f t="shared" si="70"/>
        <v>8293.529782</v>
      </c>
      <c r="BY53" s="194">
        <f t="shared" si="70"/>
        <v>8862.430622</v>
      </c>
      <c r="BZ53" s="194">
        <f t="shared" si="70"/>
        <v>9447.148841</v>
      </c>
      <c r="CA53" s="194">
        <f t="shared" si="70"/>
        <v>10047.59176</v>
      </c>
      <c r="CB53" s="194">
        <f t="shared" si="70"/>
        <v>10663.66893</v>
      </c>
      <c r="CC53" s="194">
        <f t="shared" si="70"/>
        <v>11295.29016</v>
      </c>
      <c r="CD53" s="194">
        <f t="shared" si="70"/>
        <v>11942.36578</v>
      </c>
      <c r="CE53" s="194">
        <f t="shared" si="70"/>
        <v>13305.56246</v>
      </c>
      <c r="CF53" s="194">
        <f t="shared" si="70"/>
        <v>14291.47921</v>
      </c>
      <c r="CG53" s="194">
        <f t="shared" si="70"/>
        <v>15378.05636</v>
      </c>
      <c r="CH53" s="194">
        <f t="shared" si="70"/>
        <v>16493.06249</v>
      </c>
      <c r="CI53" s="194">
        <f t="shared" si="70"/>
        <v>17647.12832</v>
      </c>
      <c r="CJ53" s="194">
        <f t="shared" si="70"/>
        <v>18838.40657</v>
      </c>
      <c r="CK53" s="194">
        <f t="shared" si="70"/>
        <v>20066.93054</v>
      </c>
      <c r="CL53" s="194">
        <f t="shared" si="70"/>
        <v>21332.45166</v>
      </c>
      <c r="CM53" s="194">
        <f t="shared" si="70"/>
        <v>22634.76518</v>
      </c>
      <c r="CN53" s="194">
        <f t="shared" si="70"/>
        <v>23973.6611</v>
      </c>
      <c r="CO53" s="194">
        <f t="shared" si="70"/>
        <v>25348.93157</v>
      </c>
      <c r="CP53" s="194">
        <f t="shared" si="70"/>
        <v>26760.36973</v>
      </c>
      <c r="CQ53" s="194">
        <f t="shared" si="70"/>
        <v>28448.28671</v>
      </c>
      <c r="CR53" s="194">
        <f t="shared" si="70"/>
        <v>30055.43264</v>
      </c>
      <c r="CS53" s="194">
        <f t="shared" si="70"/>
        <v>31722.77726</v>
      </c>
      <c r="CT53" s="194">
        <f t="shared" si="70"/>
        <v>33428.82462</v>
      </c>
      <c r="CU53" s="194">
        <f t="shared" si="70"/>
        <v>35176.53983</v>
      </c>
      <c r="CV53" s="194">
        <f t="shared" si="70"/>
        <v>36965.20695</v>
      </c>
      <c r="CW53" s="194">
        <f t="shared" si="70"/>
        <v>38794.66572</v>
      </c>
      <c r="CX53" s="194">
        <f t="shared" si="70"/>
        <v>40664.67371</v>
      </c>
      <c r="CY53" s="194">
        <f t="shared" si="70"/>
        <v>42575.00237</v>
      </c>
      <c r="CZ53" s="194">
        <f t="shared" si="70"/>
        <v>44525.42252</v>
      </c>
      <c r="DA53" s="194">
        <f t="shared" si="70"/>
        <v>46515.70655</v>
      </c>
      <c r="DB53" s="194">
        <f t="shared" si="70"/>
        <v>48545.62809</v>
      </c>
      <c r="DC53" s="194">
        <f t="shared" si="70"/>
        <v>52044.39638</v>
      </c>
      <c r="DD53" s="194">
        <f t="shared" si="70"/>
        <v>54962.48962</v>
      </c>
      <c r="DE53" s="194">
        <f t="shared" si="70"/>
        <v>58047.3102</v>
      </c>
      <c r="DF53" s="194">
        <f t="shared" si="70"/>
        <v>61185.92485</v>
      </c>
      <c r="DG53" s="194">
        <f t="shared" si="70"/>
        <v>64394.8858</v>
      </c>
      <c r="DH53" s="194">
        <f t="shared" si="70"/>
        <v>67671.26029</v>
      </c>
      <c r="DI53" s="194">
        <f t="shared" si="70"/>
        <v>71015.05042</v>
      </c>
      <c r="DJ53" s="194">
        <f t="shared" si="70"/>
        <v>74425.81905</v>
      </c>
      <c r="DK53" s="194">
        <f t="shared" si="70"/>
        <v>77903.1976</v>
      </c>
      <c r="DL53" s="194">
        <f t="shared" si="70"/>
        <v>81446.80957</v>
      </c>
      <c r="DM53" s="194">
        <f t="shared" si="70"/>
        <v>85056.28207</v>
      </c>
      <c r="DN53" s="194">
        <f t="shared" si="70"/>
        <v>88731.24406</v>
      </c>
      <c r="DO53" s="194">
        <f t="shared" si="70"/>
        <v>93905.42419</v>
      </c>
      <c r="DP53" s="194">
        <f t="shared" si="70"/>
        <v>98574.85537</v>
      </c>
      <c r="DQ53" s="194">
        <f t="shared" si="70"/>
        <v>103423.3936</v>
      </c>
      <c r="DR53" s="194">
        <f t="shared" si="70"/>
        <v>108347.5674</v>
      </c>
      <c r="DS53" s="194">
        <f t="shared" si="70"/>
        <v>113362.3696</v>
      </c>
      <c r="DT53" s="194">
        <f t="shared" si="70"/>
        <v>118464.9725</v>
      </c>
      <c r="DU53" s="194">
        <f t="shared" si="70"/>
        <v>123655.2327</v>
      </c>
      <c r="DV53" s="194">
        <f t="shared" si="70"/>
        <v>128932.6061</v>
      </c>
      <c r="DW53" s="194">
        <f t="shared" si="70"/>
        <v>134296.6122</v>
      </c>
      <c r="DX53" s="194">
        <f t="shared" si="70"/>
        <v>139746.7638</v>
      </c>
      <c r="DY53" s="194">
        <f t="shared" si="70"/>
        <v>145282.578</v>
      </c>
      <c r="DZ53" s="194">
        <f t="shared" si="70"/>
        <v>150903.5744</v>
      </c>
    </row>
    <row r="54">
      <c r="A54" s="78"/>
      <c r="B54" s="92"/>
      <c r="C54" s="89"/>
      <c r="D54" s="89"/>
      <c r="E54" s="89"/>
      <c r="F54" s="89"/>
      <c r="G54" s="89"/>
      <c r="H54" s="78"/>
      <c r="I54" s="107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</row>
    <row r="55">
      <c r="A55" s="78"/>
      <c r="B55" s="92"/>
      <c r="C55" s="89"/>
      <c r="D55" s="89"/>
      <c r="E55" s="201"/>
      <c r="F55" s="202"/>
      <c r="G55" s="89"/>
      <c r="H55" s="78"/>
      <c r="I55" s="107" t="s">
        <v>315</v>
      </c>
      <c r="J55" s="89"/>
      <c r="K55" s="89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</row>
    <row r="56">
      <c r="A56" s="78"/>
      <c r="B56" s="92"/>
      <c r="C56" s="89"/>
      <c r="D56" s="89"/>
      <c r="E56" s="201"/>
      <c r="F56" s="89"/>
      <c r="G56" s="89"/>
      <c r="H56" s="78"/>
      <c r="I56" s="89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</row>
    <row r="57">
      <c r="A57" s="78"/>
      <c r="B57" s="92"/>
      <c r="C57" s="89"/>
      <c r="D57" s="89"/>
      <c r="E57" s="201"/>
      <c r="F57" s="89"/>
      <c r="G57" s="89"/>
      <c r="H57" s="78"/>
      <c r="I57" s="150" t="s">
        <v>316</v>
      </c>
      <c r="J57" s="194"/>
      <c r="K57" s="194">
        <f t="shared" ref="K57:DZ57" si="71">max(K51,0)</f>
        <v>0</v>
      </c>
      <c r="L57" s="194">
        <f t="shared" si="71"/>
        <v>0</v>
      </c>
      <c r="M57" s="194">
        <f t="shared" si="71"/>
        <v>0</v>
      </c>
      <c r="N57" s="194">
        <f t="shared" si="71"/>
        <v>0</v>
      </c>
      <c r="O57" s="194">
        <f t="shared" si="71"/>
        <v>0</v>
      </c>
      <c r="P57" s="194">
        <f t="shared" si="71"/>
        <v>0</v>
      </c>
      <c r="Q57" s="194">
        <f t="shared" si="71"/>
        <v>973.184</v>
      </c>
      <c r="R57" s="194">
        <f t="shared" si="71"/>
        <v>0</v>
      </c>
      <c r="S57" s="194">
        <f t="shared" si="71"/>
        <v>0</v>
      </c>
      <c r="T57" s="194">
        <f t="shared" si="71"/>
        <v>0</v>
      </c>
      <c r="U57" s="194">
        <f t="shared" si="71"/>
        <v>0</v>
      </c>
      <c r="V57" s="194">
        <f t="shared" si="71"/>
        <v>3564.543781</v>
      </c>
      <c r="W57" s="194">
        <f t="shared" si="71"/>
        <v>19710.50919</v>
      </c>
      <c r="X57" s="194">
        <f t="shared" si="71"/>
        <v>19824.32242</v>
      </c>
      <c r="Y57" s="194">
        <f t="shared" si="71"/>
        <v>19819.70111</v>
      </c>
      <c r="Z57" s="194">
        <f t="shared" si="71"/>
        <v>19793.76158</v>
      </c>
      <c r="AA57" s="194">
        <f t="shared" si="71"/>
        <v>19763.98478</v>
      </c>
      <c r="AB57" s="194">
        <f t="shared" si="71"/>
        <v>19733.51726</v>
      </c>
      <c r="AC57" s="194">
        <f t="shared" si="71"/>
        <v>19702.92541</v>
      </c>
      <c r="AD57" s="194">
        <f t="shared" si="71"/>
        <v>19672.31119</v>
      </c>
      <c r="AE57" s="194">
        <f t="shared" si="71"/>
        <v>19641.69294</v>
      </c>
      <c r="AF57" s="194">
        <f t="shared" si="71"/>
        <v>19611.07396</v>
      </c>
      <c r="AG57" s="194">
        <f t="shared" si="71"/>
        <v>19580.45485</v>
      </c>
      <c r="AH57" s="194">
        <f t="shared" si="71"/>
        <v>19549.83572</v>
      </c>
      <c r="AI57" s="194">
        <f t="shared" si="71"/>
        <v>21633.15881</v>
      </c>
      <c r="AJ57" s="194">
        <f t="shared" si="71"/>
        <v>24764.88649</v>
      </c>
      <c r="AK57" s="194">
        <f t="shared" si="71"/>
        <v>28153.75091</v>
      </c>
      <c r="AL57" s="194">
        <f t="shared" si="71"/>
        <v>31656.32435</v>
      </c>
      <c r="AM57" s="194">
        <f t="shared" si="71"/>
        <v>35246.12881</v>
      </c>
      <c r="AN57" s="194">
        <f t="shared" si="71"/>
        <v>38917.80179</v>
      </c>
      <c r="AO57" s="194">
        <f t="shared" si="71"/>
        <v>42669.7971</v>
      </c>
      <c r="AP57" s="194">
        <f t="shared" si="71"/>
        <v>46501.26206</v>
      </c>
      <c r="AQ57" s="194">
        <f t="shared" si="71"/>
        <v>50411.47388</v>
      </c>
      <c r="AR57" s="194">
        <f t="shared" si="71"/>
        <v>54399.73784</v>
      </c>
      <c r="AS57" s="194">
        <f t="shared" si="71"/>
        <v>58465.36887</v>
      </c>
      <c r="AT57" s="194">
        <f t="shared" si="71"/>
        <v>62607.6882</v>
      </c>
      <c r="AU57" s="194">
        <f t="shared" si="71"/>
        <v>65943.73436</v>
      </c>
      <c r="AV57" s="194">
        <f t="shared" si="71"/>
        <v>68940.20566</v>
      </c>
      <c r="AW57" s="194">
        <f t="shared" si="71"/>
        <v>71911.34713</v>
      </c>
      <c r="AX57" s="194">
        <f t="shared" si="71"/>
        <v>74913.55148</v>
      </c>
      <c r="AY57" s="194">
        <f t="shared" si="71"/>
        <v>77956.67856</v>
      </c>
      <c r="AZ57" s="194">
        <f t="shared" si="71"/>
        <v>81042.19306</v>
      </c>
      <c r="BA57" s="194">
        <f t="shared" si="71"/>
        <v>84170.04716</v>
      </c>
      <c r="BB57" s="194">
        <f t="shared" si="71"/>
        <v>87339.92268</v>
      </c>
      <c r="BC57" s="194">
        <f t="shared" si="71"/>
        <v>90551.45518</v>
      </c>
      <c r="BD57" s="194">
        <f t="shared" si="71"/>
        <v>93804.2744</v>
      </c>
      <c r="BE57" s="194">
        <f t="shared" si="71"/>
        <v>97098.01153</v>
      </c>
      <c r="BF57" s="194">
        <f t="shared" si="71"/>
        <v>100432.3005</v>
      </c>
      <c r="BG57" s="194">
        <f t="shared" si="71"/>
        <v>107519.3969</v>
      </c>
      <c r="BH57" s="194">
        <f t="shared" si="71"/>
        <v>116150.4751</v>
      </c>
      <c r="BI57" s="194">
        <f t="shared" si="71"/>
        <v>125175.5053</v>
      </c>
      <c r="BJ57" s="194">
        <f t="shared" si="71"/>
        <v>134385.9757</v>
      </c>
      <c r="BK57" s="194">
        <f t="shared" si="71"/>
        <v>143743.2665</v>
      </c>
      <c r="BL57" s="194">
        <f t="shared" si="71"/>
        <v>153239.4203</v>
      </c>
      <c r="BM57" s="194">
        <f t="shared" si="71"/>
        <v>162872.0201</v>
      </c>
      <c r="BN57" s="194">
        <f t="shared" si="71"/>
        <v>172639.6565</v>
      </c>
      <c r="BO57" s="194">
        <f t="shared" si="71"/>
        <v>182541.1098</v>
      </c>
      <c r="BP57" s="194">
        <f t="shared" si="71"/>
        <v>192575.2024</v>
      </c>
      <c r="BQ57" s="194">
        <f t="shared" si="71"/>
        <v>202740.7721</v>
      </c>
      <c r="BR57" s="194">
        <f t="shared" si="71"/>
        <v>213036.667</v>
      </c>
      <c r="BS57" s="194">
        <f t="shared" si="71"/>
        <v>225433.9771</v>
      </c>
      <c r="BT57" s="194">
        <f t="shared" si="71"/>
        <v>238670.9295</v>
      </c>
      <c r="BU57" s="194">
        <f t="shared" si="71"/>
        <v>252199.0834</v>
      </c>
      <c r="BV57" s="194">
        <f t="shared" si="71"/>
        <v>265918.2784</v>
      </c>
      <c r="BW57" s="194">
        <f t="shared" si="71"/>
        <v>279809.2357</v>
      </c>
      <c r="BX57" s="194">
        <f t="shared" si="71"/>
        <v>293867.2769</v>
      </c>
      <c r="BY57" s="194">
        <f t="shared" si="71"/>
        <v>308090.3677</v>
      </c>
      <c r="BZ57" s="194">
        <f t="shared" si="71"/>
        <v>322476.9601</v>
      </c>
      <c r="CA57" s="194">
        <f t="shared" si="71"/>
        <v>337025.6034</v>
      </c>
      <c r="CB57" s="194">
        <f t="shared" si="71"/>
        <v>351734.8741</v>
      </c>
      <c r="CC57" s="194">
        <f t="shared" si="71"/>
        <v>366603.3629</v>
      </c>
      <c r="CD57" s="194">
        <f t="shared" si="71"/>
        <v>381629.6727</v>
      </c>
      <c r="CE57" s="194">
        <f t="shared" si="71"/>
        <v>405684.7191</v>
      </c>
      <c r="CF57" s="194">
        <f t="shared" si="71"/>
        <v>432811.9869</v>
      </c>
      <c r="CG57" s="194">
        <f t="shared" si="71"/>
        <v>460753.7964</v>
      </c>
      <c r="CH57" s="194">
        <f t="shared" si="71"/>
        <v>489100.6659</v>
      </c>
      <c r="CI57" s="194">
        <f t="shared" si="71"/>
        <v>517776.4975</v>
      </c>
      <c r="CJ57" s="194">
        <f t="shared" si="71"/>
        <v>546765.3437</v>
      </c>
      <c r="CK57" s="194">
        <f t="shared" si="71"/>
        <v>576062.1243</v>
      </c>
      <c r="CL57" s="194">
        <f t="shared" si="71"/>
        <v>605663.7369</v>
      </c>
      <c r="CM57" s="194">
        <f t="shared" si="71"/>
        <v>635567.4535</v>
      </c>
      <c r="CN57" s="194">
        <f t="shared" si="71"/>
        <v>665770.6314</v>
      </c>
      <c r="CO57" s="194">
        <f t="shared" si="71"/>
        <v>696270.6602</v>
      </c>
      <c r="CP57" s="194">
        <f t="shared" si="71"/>
        <v>727064.9528</v>
      </c>
      <c r="CQ57" s="194">
        <f t="shared" si="71"/>
        <v>770211.5729</v>
      </c>
      <c r="CR57" s="194">
        <f t="shared" si="71"/>
        <v>817322.0962</v>
      </c>
      <c r="CS57" s="194">
        <f t="shared" si="71"/>
        <v>865537.4367</v>
      </c>
      <c r="CT57" s="194">
        <f t="shared" si="71"/>
        <v>914338.5979</v>
      </c>
      <c r="CU57" s="194">
        <f t="shared" si="71"/>
        <v>963628.636</v>
      </c>
      <c r="CV57" s="194">
        <f t="shared" si="71"/>
        <v>1013386.749</v>
      </c>
      <c r="CW57" s="194">
        <f t="shared" si="71"/>
        <v>1063605.892</v>
      </c>
      <c r="CX57" s="194">
        <f t="shared" si="71"/>
        <v>1114281.531</v>
      </c>
      <c r="CY57" s="194">
        <f t="shared" si="71"/>
        <v>1165409.606</v>
      </c>
      <c r="CZ57" s="194">
        <f t="shared" si="71"/>
        <v>1216986.172</v>
      </c>
      <c r="DA57" s="194">
        <f t="shared" si="71"/>
        <v>1269007.331</v>
      </c>
      <c r="DB57" s="194">
        <f t="shared" si="71"/>
        <v>1321469.217</v>
      </c>
      <c r="DC57" s="194">
        <f t="shared" si="71"/>
        <v>1401198.771</v>
      </c>
      <c r="DD57" s="194">
        <f t="shared" si="71"/>
        <v>1489033.849</v>
      </c>
      <c r="DE57" s="194">
        <f t="shared" si="71"/>
        <v>1578979.641</v>
      </c>
      <c r="DF57" s="194">
        <f t="shared" si="71"/>
        <v>1669949.566</v>
      </c>
      <c r="DG57" s="194">
        <f t="shared" si="71"/>
        <v>1761742.148</v>
      </c>
      <c r="DH57" s="194">
        <f t="shared" si="71"/>
        <v>1854315.557</v>
      </c>
      <c r="DI57" s="194">
        <f t="shared" si="71"/>
        <v>1947656.794</v>
      </c>
      <c r="DJ57" s="194">
        <f t="shared" si="71"/>
        <v>2041758.103</v>
      </c>
      <c r="DK57" s="194">
        <f t="shared" si="71"/>
        <v>2136612.714</v>
      </c>
      <c r="DL57" s="194">
        <f t="shared" si="71"/>
        <v>2232214.083</v>
      </c>
      <c r="DM57" s="194">
        <f t="shared" si="71"/>
        <v>2328555.745</v>
      </c>
      <c r="DN57" s="194">
        <f t="shared" si="71"/>
        <v>2425631.293</v>
      </c>
      <c r="DO57" s="194">
        <f t="shared" si="71"/>
        <v>2569006.072</v>
      </c>
      <c r="DP57" s="194">
        <f t="shared" si="71"/>
        <v>2725453.65</v>
      </c>
      <c r="DQ57" s="194">
        <f t="shared" si="71"/>
        <v>2885283.902</v>
      </c>
      <c r="DR57" s="194">
        <f t="shared" si="71"/>
        <v>3046740.908</v>
      </c>
      <c r="DS57" s="194">
        <f t="shared" si="71"/>
        <v>3209499.352</v>
      </c>
      <c r="DT57" s="194">
        <f t="shared" si="71"/>
        <v>3373491.919</v>
      </c>
      <c r="DU57" s="194">
        <f t="shared" si="71"/>
        <v>3538697.88</v>
      </c>
      <c r="DV57" s="194">
        <f t="shared" si="71"/>
        <v>3705104.975</v>
      </c>
      <c r="DW57" s="194">
        <f t="shared" si="71"/>
        <v>3872702.537</v>
      </c>
      <c r="DX57" s="194">
        <f t="shared" si="71"/>
        <v>4041480.258</v>
      </c>
      <c r="DY57" s="194">
        <f t="shared" si="71"/>
        <v>4211427.957</v>
      </c>
      <c r="DZ57" s="194">
        <f t="shared" si="71"/>
        <v>4382535.545</v>
      </c>
    </row>
    <row r="58">
      <c r="A58" s="204"/>
      <c r="B58" s="205"/>
      <c r="C58" s="206"/>
      <c r="D58" s="206"/>
      <c r="E58" s="207"/>
      <c r="F58" s="206"/>
      <c r="G58" s="206"/>
      <c r="H58" s="204"/>
      <c r="I58" s="208"/>
      <c r="J58" s="209"/>
      <c r="K58" s="209">
        <f t="shared" ref="K58:DZ58" si="72">max(K52,0)</f>
        <v>0</v>
      </c>
      <c r="L58" s="209">
        <f t="shared" si="72"/>
        <v>0</v>
      </c>
      <c r="M58" s="209">
        <f t="shared" si="72"/>
        <v>0</v>
      </c>
      <c r="N58" s="209">
        <f t="shared" si="72"/>
        <v>0</v>
      </c>
      <c r="O58" s="209">
        <f t="shared" si="72"/>
        <v>0</v>
      </c>
      <c r="P58" s="209">
        <f t="shared" si="72"/>
        <v>0</v>
      </c>
      <c r="Q58" s="209">
        <f t="shared" si="72"/>
        <v>0</v>
      </c>
      <c r="R58" s="209">
        <f t="shared" si="72"/>
        <v>0</v>
      </c>
      <c r="S58" s="209">
        <f t="shared" si="72"/>
        <v>0</v>
      </c>
      <c r="T58" s="209">
        <f t="shared" si="72"/>
        <v>0</v>
      </c>
      <c r="U58" s="209">
        <f t="shared" si="72"/>
        <v>0</v>
      </c>
      <c r="V58" s="209">
        <f t="shared" si="72"/>
        <v>0</v>
      </c>
      <c r="W58" s="209">
        <f t="shared" si="72"/>
        <v>7669.990503</v>
      </c>
      <c r="X58" s="209">
        <f t="shared" si="72"/>
        <v>7582.383666</v>
      </c>
      <c r="Y58" s="209">
        <f t="shared" si="72"/>
        <v>7465.930674</v>
      </c>
      <c r="Z58" s="209">
        <f t="shared" si="72"/>
        <v>7346.593067</v>
      </c>
      <c r="AA58" s="209">
        <f t="shared" si="72"/>
        <v>7226.966999</v>
      </c>
      <c r="AB58" s="209">
        <f t="shared" si="72"/>
        <v>7107.312085</v>
      </c>
      <c r="AC58" s="209">
        <f t="shared" si="72"/>
        <v>6987.654285</v>
      </c>
      <c r="AD58" s="209">
        <f t="shared" si="72"/>
        <v>6867.996198</v>
      </c>
      <c r="AE58" s="209">
        <f t="shared" si="72"/>
        <v>6748.338081</v>
      </c>
      <c r="AF58" s="209">
        <f t="shared" si="72"/>
        <v>6628.679962</v>
      </c>
      <c r="AG58" s="209">
        <f t="shared" si="72"/>
        <v>6509.021842</v>
      </c>
      <c r="AH58" s="209">
        <f t="shared" si="72"/>
        <v>6389.363723</v>
      </c>
      <c r="AI58" s="209">
        <f t="shared" si="72"/>
        <v>7155.50859</v>
      </c>
      <c r="AJ58" s="209">
        <f t="shared" si="72"/>
        <v>8318.788065</v>
      </c>
      <c r="AK58" s="209">
        <f t="shared" si="72"/>
        <v>9566.193048</v>
      </c>
      <c r="AL58" s="209">
        <f t="shared" si="72"/>
        <v>10866.00411</v>
      </c>
      <c r="AM58" s="209">
        <f t="shared" si="72"/>
        <v>12214.75285</v>
      </c>
      <c r="AN58" s="209">
        <f t="shared" si="72"/>
        <v>13611.80957</v>
      </c>
      <c r="AO58" s="209">
        <f t="shared" si="72"/>
        <v>15056.83126</v>
      </c>
      <c r="AP58" s="209">
        <f t="shared" si="72"/>
        <v>16549.50527</v>
      </c>
      <c r="AQ58" s="209">
        <f t="shared" si="72"/>
        <v>18089.5236</v>
      </c>
      <c r="AR58" s="209">
        <f t="shared" si="72"/>
        <v>19676.58031</v>
      </c>
      <c r="AS58" s="209">
        <f t="shared" si="72"/>
        <v>21310.37123</v>
      </c>
      <c r="AT58" s="209">
        <f t="shared" si="72"/>
        <v>22990.59391</v>
      </c>
      <c r="AU58" s="209">
        <f t="shared" si="72"/>
        <v>24129.85688</v>
      </c>
      <c r="AV58" s="209">
        <f t="shared" si="72"/>
        <v>25077.3186</v>
      </c>
      <c r="AW58" s="209">
        <f t="shared" si="72"/>
        <v>26019.25356</v>
      </c>
      <c r="AX58" s="209">
        <f t="shared" si="72"/>
        <v>26974.26975</v>
      </c>
      <c r="AY58" s="209">
        <f t="shared" si="72"/>
        <v>27944.14412</v>
      </c>
      <c r="AZ58" s="209">
        <f t="shared" si="72"/>
        <v>28928.96456</v>
      </c>
      <c r="BA58" s="209">
        <f t="shared" si="72"/>
        <v>29928.64996</v>
      </c>
      <c r="BB58" s="209">
        <f t="shared" si="72"/>
        <v>30943.10274</v>
      </c>
      <c r="BC58" s="209">
        <f t="shared" si="72"/>
        <v>31972.22422</v>
      </c>
      <c r="BD58" s="209">
        <f t="shared" si="72"/>
        <v>33015.91609</v>
      </c>
      <c r="BE58" s="209">
        <f t="shared" si="72"/>
        <v>34074.08061</v>
      </c>
      <c r="BF58" s="209">
        <f t="shared" si="72"/>
        <v>35146.62062</v>
      </c>
      <c r="BG58" s="209">
        <f t="shared" si="72"/>
        <v>37730.28494</v>
      </c>
      <c r="BH58" s="209">
        <f t="shared" si="72"/>
        <v>40814.71539</v>
      </c>
      <c r="BI58" s="209">
        <f t="shared" si="72"/>
        <v>44013.29174</v>
      </c>
      <c r="BJ58" s="209">
        <f t="shared" si="72"/>
        <v>47286.80263</v>
      </c>
      <c r="BK58" s="209">
        <f t="shared" si="72"/>
        <v>50630.90226</v>
      </c>
      <c r="BL58" s="209">
        <f t="shared" si="72"/>
        <v>54044.7459</v>
      </c>
      <c r="BM58" s="209">
        <f t="shared" si="72"/>
        <v>57527.84247</v>
      </c>
      <c r="BN58" s="209">
        <f t="shared" si="72"/>
        <v>61079.73874</v>
      </c>
      <c r="BO58" s="209">
        <f t="shared" si="72"/>
        <v>64699.98754</v>
      </c>
      <c r="BP58" s="209">
        <f t="shared" si="72"/>
        <v>68388.14464</v>
      </c>
      <c r="BQ58" s="209">
        <f t="shared" si="72"/>
        <v>72143.7684</v>
      </c>
      <c r="BR58" s="209">
        <f t="shared" si="72"/>
        <v>75966.41969</v>
      </c>
      <c r="BS58" s="209">
        <f t="shared" si="72"/>
        <v>79984.015</v>
      </c>
      <c r="BT58" s="209">
        <f t="shared" si="72"/>
        <v>84103.25588</v>
      </c>
      <c r="BU58" s="209">
        <f t="shared" si="72"/>
        <v>88295.22709</v>
      </c>
      <c r="BV58" s="209">
        <f t="shared" si="72"/>
        <v>92556.61993</v>
      </c>
      <c r="BW58" s="209">
        <f t="shared" si="72"/>
        <v>96886.69695</v>
      </c>
      <c r="BX58" s="209">
        <f t="shared" si="72"/>
        <v>101284.981</v>
      </c>
      <c r="BY58" s="209">
        <f t="shared" si="72"/>
        <v>105751.0232</v>
      </c>
      <c r="BZ58" s="209">
        <f t="shared" si="72"/>
        <v>110284.38</v>
      </c>
      <c r="CA58" s="209">
        <f t="shared" si="72"/>
        <v>114884.6107</v>
      </c>
      <c r="CB58" s="209">
        <f t="shared" si="72"/>
        <v>119551.2769</v>
      </c>
      <c r="CC58" s="209">
        <f t="shared" si="72"/>
        <v>124283.943</v>
      </c>
      <c r="CD58" s="209">
        <f t="shared" si="72"/>
        <v>129082.1757</v>
      </c>
      <c r="CE58" s="209">
        <f t="shared" si="72"/>
        <v>136920.5727</v>
      </c>
      <c r="CF58" s="209">
        <f t="shared" si="72"/>
        <v>145549.042</v>
      </c>
      <c r="CG58" s="209">
        <f t="shared" si="72"/>
        <v>154379.6081</v>
      </c>
      <c r="CH58" s="209">
        <f t="shared" si="72"/>
        <v>163352.5034</v>
      </c>
      <c r="CI58" s="209">
        <f t="shared" si="72"/>
        <v>172460.9411</v>
      </c>
      <c r="CJ58" s="209">
        <f t="shared" si="72"/>
        <v>181703.4526</v>
      </c>
      <c r="CK58" s="209">
        <f t="shared" si="72"/>
        <v>191079.1068</v>
      </c>
      <c r="CL58" s="209">
        <f t="shared" si="72"/>
        <v>200587.0314</v>
      </c>
      <c r="CM58" s="209">
        <f t="shared" si="72"/>
        <v>210226.3643</v>
      </c>
      <c r="CN58" s="209">
        <f t="shared" si="72"/>
        <v>219996.2487</v>
      </c>
      <c r="CO58" s="209">
        <f t="shared" si="72"/>
        <v>229895.833</v>
      </c>
      <c r="CP58" s="209">
        <f t="shared" si="72"/>
        <v>239924.2705</v>
      </c>
      <c r="CQ58" s="209">
        <f t="shared" si="72"/>
        <v>252856.4706</v>
      </c>
      <c r="CR58" s="209">
        <f t="shared" si="72"/>
        <v>266527.5138</v>
      </c>
      <c r="CS58" s="209">
        <f t="shared" si="72"/>
        <v>280437.0381</v>
      </c>
      <c r="CT58" s="209">
        <f t="shared" si="72"/>
        <v>294533.8029</v>
      </c>
      <c r="CU58" s="209">
        <f t="shared" si="72"/>
        <v>308811.6073</v>
      </c>
      <c r="CV58" s="209">
        <f t="shared" si="72"/>
        <v>323268.7725</v>
      </c>
      <c r="CW58" s="209">
        <f t="shared" si="72"/>
        <v>337904.0789</v>
      </c>
      <c r="CX58" s="209">
        <f t="shared" si="72"/>
        <v>352716.3594</v>
      </c>
      <c r="CY58" s="209">
        <f t="shared" si="72"/>
        <v>367704.458</v>
      </c>
      <c r="CZ58" s="209">
        <f t="shared" si="72"/>
        <v>382867.2256</v>
      </c>
      <c r="DA58" s="209">
        <f t="shared" si="72"/>
        <v>398203.52</v>
      </c>
      <c r="DB58" s="209">
        <f t="shared" si="72"/>
        <v>413712.2055</v>
      </c>
      <c r="DC58" s="209">
        <f t="shared" si="72"/>
        <v>436810.3972</v>
      </c>
      <c r="DD58" s="209">
        <f t="shared" si="72"/>
        <v>461582.5963</v>
      </c>
      <c r="DE58" s="209">
        <f t="shared" si="72"/>
        <v>486790.4693</v>
      </c>
      <c r="DF58" s="209">
        <f t="shared" si="72"/>
        <v>512308.135</v>
      </c>
      <c r="DG58" s="209">
        <f t="shared" si="72"/>
        <v>538121.2445</v>
      </c>
      <c r="DH58" s="209">
        <f t="shared" si="72"/>
        <v>564226.6393</v>
      </c>
      <c r="DI58" s="209">
        <f t="shared" si="72"/>
        <v>590622.2924</v>
      </c>
      <c r="DJ58" s="209">
        <f t="shared" si="72"/>
        <v>617306.3005</v>
      </c>
      <c r="DK58" s="209">
        <f t="shared" si="72"/>
        <v>644276.7819</v>
      </c>
      <c r="DL58" s="209">
        <f t="shared" si="72"/>
        <v>671531.8672</v>
      </c>
      <c r="DM58" s="209">
        <f t="shared" si="72"/>
        <v>699069.6978</v>
      </c>
      <c r="DN58" s="209">
        <f t="shared" si="72"/>
        <v>726888.4255</v>
      </c>
      <c r="DO58" s="209">
        <f t="shared" si="72"/>
        <v>765704.923</v>
      </c>
      <c r="DP58" s="209">
        <f t="shared" si="72"/>
        <v>806824.4764</v>
      </c>
      <c r="DQ58" s="209">
        <f t="shared" si="72"/>
        <v>848567.5722</v>
      </c>
      <c r="DR58" s="209">
        <f t="shared" si="72"/>
        <v>890763.3209</v>
      </c>
      <c r="DS58" s="209">
        <f t="shared" si="72"/>
        <v>933392.0568</v>
      </c>
      <c r="DT58" s="209">
        <f t="shared" si="72"/>
        <v>976449.2853</v>
      </c>
      <c r="DU58" s="209">
        <f t="shared" si="72"/>
        <v>1019932.047</v>
      </c>
      <c r="DV58" s="209">
        <f t="shared" si="72"/>
        <v>1063837.55</v>
      </c>
      <c r="DW58" s="209">
        <f t="shared" si="72"/>
        <v>1108163.035</v>
      </c>
      <c r="DX58" s="209">
        <f t="shared" si="72"/>
        <v>1152905.758</v>
      </c>
      <c r="DY58" s="209">
        <f t="shared" si="72"/>
        <v>1198062.994</v>
      </c>
      <c r="DZ58" s="209">
        <f t="shared" si="72"/>
        <v>1243632.031</v>
      </c>
    </row>
    <row r="59">
      <c r="A59" s="78"/>
      <c r="B59" s="92"/>
      <c r="C59" s="89"/>
      <c r="D59" s="89"/>
      <c r="E59" s="201"/>
      <c r="F59" s="89"/>
      <c r="G59" s="89"/>
      <c r="H59" s="78"/>
      <c r="I59" s="150"/>
      <c r="J59" s="194"/>
      <c r="K59" s="194">
        <f t="shared" ref="K59:DZ59" si="73">max(K53,0)</f>
        <v>0</v>
      </c>
      <c r="L59" s="194">
        <f t="shared" si="73"/>
        <v>0</v>
      </c>
      <c r="M59" s="194">
        <f t="shared" si="73"/>
        <v>0</v>
      </c>
      <c r="N59" s="194">
        <f t="shared" si="73"/>
        <v>0</v>
      </c>
      <c r="O59" s="194">
        <f t="shared" si="73"/>
        <v>0</v>
      </c>
      <c r="P59" s="194">
        <f t="shared" si="73"/>
        <v>0</v>
      </c>
      <c r="Q59" s="194">
        <f t="shared" si="73"/>
        <v>0</v>
      </c>
      <c r="R59" s="194">
        <f t="shared" si="73"/>
        <v>0</v>
      </c>
      <c r="S59" s="194">
        <f t="shared" si="73"/>
        <v>0</v>
      </c>
      <c r="T59" s="194">
        <f t="shared" si="73"/>
        <v>0</v>
      </c>
      <c r="U59" s="194">
        <f t="shared" si="73"/>
        <v>0</v>
      </c>
      <c r="V59" s="194">
        <f t="shared" si="73"/>
        <v>0</v>
      </c>
      <c r="W59" s="194">
        <f t="shared" si="73"/>
        <v>0</v>
      </c>
      <c r="X59" s="194">
        <f t="shared" si="73"/>
        <v>0</v>
      </c>
      <c r="Y59" s="194">
        <f t="shared" si="73"/>
        <v>0</v>
      </c>
      <c r="Z59" s="194">
        <f t="shared" si="73"/>
        <v>0</v>
      </c>
      <c r="AA59" s="194">
        <f t="shared" si="73"/>
        <v>0</v>
      </c>
      <c r="AB59" s="194">
        <f t="shared" si="73"/>
        <v>0</v>
      </c>
      <c r="AC59" s="194">
        <f t="shared" si="73"/>
        <v>0</v>
      </c>
      <c r="AD59" s="194">
        <f t="shared" si="73"/>
        <v>0</v>
      </c>
      <c r="AE59" s="194">
        <f t="shared" si="73"/>
        <v>0</v>
      </c>
      <c r="AF59" s="194">
        <f t="shared" si="73"/>
        <v>0</v>
      </c>
      <c r="AG59" s="194">
        <f t="shared" si="73"/>
        <v>0</v>
      </c>
      <c r="AH59" s="194">
        <f t="shared" si="73"/>
        <v>0</v>
      </c>
      <c r="AI59" s="194">
        <f t="shared" si="73"/>
        <v>0</v>
      </c>
      <c r="AJ59" s="194">
        <f t="shared" si="73"/>
        <v>0</v>
      </c>
      <c r="AK59" s="194">
        <f t="shared" si="73"/>
        <v>0</v>
      </c>
      <c r="AL59" s="194">
        <f t="shared" si="73"/>
        <v>0</v>
      </c>
      <c r="AM59" s="194">
        <f t="shared" si="73"/>
        <v>0</v>
      </c>
      <c r="AN59" s="194">
        <f t="shared" si="73"/>
        <v>0</v>
      </c>
      <c r="AO59" s="194">
        <f t="shared" si="73"/>
        <v>0</v>
      </c>
      <c r="AP59" s="194">
        <f t="shared" si="73"/>
        <v>0</v>
      </c>
      <c r="AQ59" s="194">
        <f t="shared" si="73"/>
        <v>0</v>
      </c>
      <c r="AR59" s="194">
        <f t="shared" si="73"/>
        <v>0</v>
      </c>
      <c r="AS59" s="194">
        <f t="shared" si="73"/>
        <v>0</v>
      </c>
      <c r="AT59" s="194">
        <f t="shared" si="73"/>
        <v>0</v>
      </c>
      <c r="AU59" s="194">
        <f t="shared" si="73"/>
        <v>0</v>
      </c>
      <c r="AV59" s="194">
        <f t="shared" si="73"/>
        <v>0</v>
      </c>
      <c r="AW59" s="194">
        <f t="shared" si="73"/>
        <v>0</v>
      </c>
      <c r="AX59" s="194">
        <f t="shared" si="73"/>
        <v>0</v>
      </c>
      <c r="AY59" s="194">
        <f t="shared" si="73"/>
        <v>0</v>
      </c>
      <c r="AZ59" s="194">
        <f t="shared" si="73"/>
        <v>0</v>
      </c>
      <c r="BA59" s="194">
        <f t="shared" si="73"/>
        <v>0</v>
      </c>
      <c r="BB59" s="194">
        <f t="shared" si="73"/>
        <v>0</v>
      </c>
      <c r="BC59" s="194">
        <f t="shared" si="73"/>
        <v>0</v>
      </c>
      <c r="BD59" s="194">
        <f t="shared" si="73"/>
        <v>176.3956093</v>
      </c>
      <c r="BE59" s="194">
        <f t="shared" si="73"/>
        <v>366.5136538</v>
      </c>
      <c r="BF59" s="194">
        <f t="shared" si="73"/>
        <v>557.7352929</v>
      </c>
      <c r="BG59" s="194">
        <f t="shared" si="73"/>
        <v>1101.912042</v>
      </c>
      <c r="BH59" s="194">
        <f t="shared" si="73"/>
        <v>1320.204124</v>
      </c>
      <c r="BI59" s="194">
        <f t="shared" si="73"/>
        <v>1616.010168</v>
      </c>
      <c r="BJ59" s="194">
        <f t="shared" si="73"/>
        <v>1928.354356</v>
      </c>
      <c r="BK59" s="194">
        <f t="shared" si="73"/>
        <v>2266.267133</v>
      </c>
      <c r="BL59" s="194">
        <f t="shared" si="73"/>
        <v>2628.226747</v>
      </c>
      <c r="BM59" s="194">
        <f t="shared" si="73"/>
        <v>3014.302963</v>
      </c>
      <c r="BN59" s="194">
        <f t="shared" si="73"/>
        <v>3424.326542</v>
      </c>
      <c r="BO59" s="194">
        <f t="shared" si="73"/>
        <v>3858.165156</v>
      </c>
      <c r="BP59" s="194">
        <f t="shared" si="73"/>
        <v>4315.681793</v>
      </c>
      <c r="BQ59" s="194">
        <f t="shared" si="73"/>
        <v>4796.741023</v>
      </c>
      <c r="BR59" s="194">
        <f t="shared" si="73"/>
        <v>5301.208051</v>
      </c>
      <c r="BS59" s="194">
        <f t="shared" si="73"/>
        <v>5676.863899</v>
      </c>
      <c r="BT59" s="194">
        <f t="shared" si="73"/>
        <v>6179.825656</v>
      </c>
      <c r="BU59" s="194">
        <f t="shared" si="73"/>
        <v>6682.352421</v>
      </c>
      <c r="BV59" s="194">
        <f t="shared" si="73"/>
        <v>7203.583614</v>
      </c>
      <c r="BW59" s="194">
        <f t="shared" si="73"/>
        <v>7740.528114</v>
      </c>
      <c r="BX59" s="194">
        <f t="shared" si="73"/>
        <v>8293.529782</v>
      </c>
      <c r="BY59" s="194">
        <f t="shared" si="73"/>
        <v>8862.430622</v>
      </c>
      <c r="BZ59" s="194">
        <f t="shared" si="73"/>
        <v>9447.148841</v>
      </c>
      <c r="CA59" s="194">
        <f t="shared" si="73"/>
        <v>10047.59176</v>
      </c>
      <c r="CB59" s="194">
        <f t="shared" si="73"/>
        <v>10663.66893</v>
      </c>
      <c r="CC59" s="194">
        <f t="shared" si="73"/>
        <v>11295.29016</v>
      </c>
      <c r="CD59" s="194">
        <f t="shared" si="73"/>
        <v>11942.36578</v>
      </c>
      <c r="CE59" s="194">
        <f t="shared" si="73"/>
        <v>13305.56246</v>
      </c>
      <c r="CF59" s="194">
        <f t="shared" si="73"/>
        <v>14291.47921</v>
      </c>
      <c r="CG59" s="194">
        <f t="shared" si="73"/>
        <v>15378.05636</v>
      </c>
      <c r="CH59" s="194">
        <f t="shared" si="73"/>
        <v>16493.06249</v>
      </c>
      <c r="CI59" s="194">
        <f t="shared" si="73"/>
        <v>17647.12832</v>
      </c>
      <c r="CJ59" s="194">
        <f t="shared" si="73"/>
        <v>18838.40657</v>
      </c>
      <c r="CK59" s="194">
        <f t="shared" si="73"/>
        <v>20066.93054</v>
      </c>
      <c r="CL59" s="194">
        <f t="shared" si="73"/>
        <v>21332.45166</v>
      </c>
      <c r="CM59" s="194">
        <f t="shared" si="73"/>
        <v>22634.76518</v>
      </c>
      <c r="CN59" s="194">
        <f t="shared" si="73"/>
        <v>23973.6611</v>
      </c>
      <c r="CO59" s="194">
        <f t="shared" si="73"/>
        <v>25348.93157</v>
      </c>
      <c r="CP59" s="194">
        <f t="shared" si="73"/>
        <v>26760.36973</v>
      </c>
      <c r="CQ59" s="194">
        <f t="shared" si="73"/>
        <v>28448.28671</v>
      </c>
      <c r="CR59" s="194">
        <f t="shared" si="73"/>
        <v>30055.43264</v>
      </c>
      <c r="CS59" s="194">
        <f t="shared" si="73"/>
        <v>31722.77726</v>
      </c>
      <c r="CT59" s="194">
        <f t="shared" si="73"/>
        <v>33428.82462</v>
      </c>
      <c r="CU59" s="194">
        <f t="shared" si="73"/>
        <v>35176.53983</v>
      </c>
      <c r="CV59" s="194">
        <f t="shared" si="73"/>
        <v>36965.20695</v>
      </c>
      <c r="CW59" s="194">
        <f t="shared" si="73"/>
        <v>38794.66572</v>
      </c>
      <c r="CX59" s="194">
        <f t="shared" si="73"/>
        <v>40664.67371</v>
      </c>
      <c r="CY59" s="194">
        <f t="shared" si="73"/>
        <v>42575.00237</v>
      </c>
      <c r="CZ59" s="194">
        <f t="shared" si="73"/>
        <v>44525.42252</v>
      </c>
      <c r="DA59" s="194">
        <f t="shared" si="73"/>
        <v>46515.70655</v>
      </c>
      <c r="DB59" s="194">
        <f t="shared" si="73"/>
        <v>48545.62809</v>
      </c>
      <c r="DC59" s="194">
        <f t="shared" si="73"/>
        <v>52044.39638</v>
      </c>
      <c r="DD59" s="194">
        <f t="shared" si="73"/>
        <v>54962.48962</v>
      </c>
      <c r="DE59" s="194">
        <f t="shared" si="73"/>
        <v>58047.3102</v>
      </c>
      <c r="DF59" s="194">
        <f t="shared" si="73"/>
        <v>61185.92485</v>
      </c>
      <c r="DG59" s="194">
        <f t="shared" si="73"/>
        <v>64394.8858</v>
      </c>
      <c r="DH59" s="194">
        <f t="shared" si="73"/>
        <v>67671.26029</v>
      </c>
      <c r="DI59" s="194">
        <f t="shared" si="73"/>
        <v>71015.05042</v>
      </c>
      <c r="DJ59" s="194">
        <f t="shared" si="73"/>
        <v>74425.81905</v>
      </c>
      <c r="DK59" s="194">
        <f t="shared" si="73"/>
        <v>77903.1976</v>
      </c>
      <c r="DL59" s="194">
        <f t="shared" si="73"/>
        <v>81446.80957</v>
      </c>
      <c r="DM59" s="194">
        <f t="shared" si="73"/>
        <v>85056.28207</v>
      </c>
      <c r="DN59" s="194">
        <f t="shared" si="73"/>
        <v>88731.24406</v>
      </c>
      <c r="DO59" s="194">
        <f t="shared" si="73"/>
        <v>93905.42419</v>
      </c>
      <c r="DP59" s="194">
        <f t="shared" si="73"/>
        <v>98574.85537</v>
      </c>
      <c r="DQ59" s="194">
        <f t="shared" si="73"/>
        <v>103423.3936</v>
      </c>
      <c r="DR59" s="194">
        <f t="shared" si="73"/>
        <v>108347.5674</v>
      </c>
      <c r="DS59" s="194">
        <f t="shared" si="73"/>
        <v>113362.3696</v>
      </c>
      <c r="DT59" s="194">
        <f t="shared" si="73"/>
        <v>118464.9725</v>
      </c>
      <c r="DU59" s="194">
        <f t="shared" si="73"/>
        <v>123655.2327</v>
      </c>
      <c r="DV59" s="194">
        <f t="shared" si="73"/>
        <v>128932.6061</v>
      </c>
      <c r="DW59" s="194">
        <f t="shared" si="73"/>
        <v>134296.6122</v>
      </c>
      <c r="DX59" s="194">
        <f t="shared" si="73"/>
        <v>139746.7638</v>
      </c>
      <c r="DY59" s="194">
        <f t="shared" si="73"/>
        <v>145282.578</v>
      </c>
      <c r="DZ59" s="194">
        <f t="shared" si="73"/>
        <v>150903.5744</v>
      </c>
    </row>
    <row r="60">
      <c r="A60" s="78"/>
      <c r="B60" s="92"/>
      <c r="C60" s="89"/>
      <c r="D60" s="89"/>
      <c r="E60" s="201"/>
      <c r="F60" s="89"/>
      <c r="G60" s="89"/>
      <c r="H60" s="78"/>
      <c r="I60" s="150" t="s">
        <v>317</v>
      </c>
      <c r="J60" s="194"/>
      <c r="K60" s="194">
        <f t="shared" ref="K60:DZ60" si="74">-1*min(K51,0)</f>
        <v>22000</v>
      </c>
      <c r="L60" s="194">
        <f t="shared" si="74"/>
        <v>22000</v>
      </c>
      <c r="M60" s="194">
        <f t="shared" si="74"/>
        <v>22000</v>
      </c>
      <c r="N60" s="194">
        <f t="shared" si="74"/>
        <v>14800</v>
      </c>
      <c r="O60" s="194">
        <f t="shared" si="74"/>
        <v>9040</v>
      </c>
      <c r="P60" s="194">
        <f t="shared" si="74"/>
        <v>3971.2</v>
      </c>
      <c r="Q60" s="194">
        <f t="shared" si="74"/>
        <v>0</v>
      </c>
      <c r="R60" s="194">
        <f t="shared" si="74"/>
        <v>16104.82688</v>
      </c>
      <c r="S60" s="194">
        <f t="shared" si="74"/>
        <v>11186.86884</v>
      </c>
      <c r="T60" s="194">
        <f t="shared" si="74"/>
        <v>6269.636391</v>
      </c>
      <c r="U60" s="194">
        <f t="shared" si="74"/>
        <v>1352.53455</v>
      </c>
      <c r="V60" s="194">
        <f t="shared" si="74"/>
        <v>0</v>
      </c>
      <c r="W60" s="194">
        <f t="shared" si="74"/>
        <v>0</v>
      </c>
      <c r="X60" s="194">
        <f t="shared" si="74"/>
        <v>0</v>
      </c>
      <c r="Y60" s="194">
        <f t="shared" si="74"/>
        <v>0</v>
      </c>
      <c r="Z60" s="194">
        <f t="shared" si="74"/>
        <v>0</v>
      </c>
      <c r="AA60" s="194">
        <f t="shared" si="74"/>
        <v>0</v>
      </c>
      <c r="AB60" s="194">
        <f t="shared" si="74"/>
        <v>0</v>
      </c>
      <c r="AC60" s="194">
        <f t="shared" si="74"/>
        <v>0</v>
      </c>
      <c r="AD60" s="194">
        <f t="shared" si="74"/>
        <v>0</v>
      </c>
      <c r="AE60" s="194">
        <f t="shared" si="74"/>
        <v>0</v>
      </c>
      <c r="AF60" s="194">
        <f t="shared" si="74"/>
        <v>0</v>
      </c>
      <c r="AG60" s="194">
        <f t="shared" si="74"/>
        <v>0</v>
      </c>
      <c r="AH60" s="194">
        <f t="shared" si="74"/>
        <v>0</v>
      </c>
      <c r="AI60" s="194">
        <f t="shared" si="74"/>
        <v>0</v>
      </c>
      <c r="AJ60" s="194">
        <f t="shared" si="74"/>
        <v>0</v>
      </c>
      <c r="AK60" s="194">
        <f t="shared" si="74"/>
        <v>0</v>
      </c>
      <c r="AL60" s="194">
        <f t="shared" si="74"/>
        <v>0</v>
      </c>
      <c r="AM60" s="194">
        <f t="shared" si="74"/>
        <v>0</v>
      </c>
      <c r="AN60" s="194">
        <f t="shared" si="74"/>
        <v>0</v>
      </c>
      <c r="AO60" s="194">
        <f t="shared" si="74"/>
        <v>0</v>
      </c>
      <c r="AP60" s="194">
        <f t="shared" si="74"/>
        <v>0</v>
      </c>
      <c r="AQ60" s="194">
        <f t="shared" si="74"/>
        <v>0</v>
      </c>
      <c r="AR60" s="194">
        <f t="shared" si="74"/>
        <v>0</v>
      </c>
      <c r="AS60" s="194">
        <f t="shared" si="74"/>
        <v>0</v>
      </c>
      <c r="AT60" s="194">
        <f t="shared" si="74"/>
        <v>0</v>
      </c>
      <c r="AU60" s="194">
        <f t="shared" si="74"/>
        <v>0</v>
      </c>
      <c r="AV60" s="194">
        <f t="shared" si="74"/>
        <v>0</v>
      </c>
      <c r="AW60" s="194">
        <f t="shared" si="74"/>
        <v>0</v>
      </c>
      <c r="AX60" s="194">
        <f t="shared" si="74"/>
        <v>0</v>
      </c>
      <c r="AY60" s="194">
        <f t="shared" si="74"/>
        <v>0</v>
      </c>
      <c r="AZ60" s="194">
        <f t="shared" si="74"/>
        <v>0</v>
      </c>
      <c r="BA60" s="194">
        <f t="shared" si="74"/>
        <v>0</v>
      </c>
      <c r="BB60" s="194">
        <f t="shared" si="74"/>
        <v>0</v>
      </c>
      <c r="BC60" s="194">
        <f t="shared" si="74"/>
        <v>0</v>
      </c>
      <c r="BD60" s="194">
        <f t="shared" si="74"/>
        <v>0</v>
      </c>
      <c r="BE60" s="194">
        <f t="shared" si="74"/>
        <v>0</v>
      </c>
      <c r="BF60" s="194">
        <f t="shared" si="74"/>
        <v>0</v>
      </c>
      <c r="BG60" s="194">
        <f t="shared" si="74"/>
        <v>0</v>
      </c>
      <c r="BH60" s="194">
        <f t="shared" si="74"/>
        <v>0</v>
      </c>
      <c r="BI60" s="194">
        <f t="shared" si="74"/>
        <v>0</v>
      </c>
      <c r="BJ60" s="194">
        <f t="shared" si="74"/>
        <v>0</v>
      </c>
      <c r="BK60" s="194">
        <f t="shared" si="74"/>
        <v>0</v>
      </c>
      <c r="BL60" s="194">
        <f t="shared" si="74"/>
        <v>0</v>
      </c>
      <c r="BM60" s="194">
        <f t="shared" si="74"/>
        <v>0</v>
      </c>
      <c r="BN60" s="194">
        <f t="shared" si="74"/>
        <v>0</v>
      </c>
      <c r="BO60" s="194">
        <f t="shared" si="74"/>
        <v>0</v>
      </c>
      <c r="BP60" s="194">
        <f t="shared" si="74"/>
        <v>0</v>
      </c>
      <c r="BQ60" s="194">
        <f t="shared" si="74"/>
        <v>0</v>
      </c>
      <c r="BR60" s="194">
        <f t="shared" si="74"/>
        <v>0</v>
      </c>
      <c r="BS60" s="194">
        <f t="shared" si="74"/>
        <v>0</v>
      </c>
      <c r="BT60" s="194">
        <f t="shared" si="74"/>
        <v>0</v>
      </c>
      <c r="BU60" s="194">
        <f t="shared" si="74"/>
        <v>0</v>
      </c>
      <c r="BV60" s="194">
        <f t="shared" si="74"/>
        <v>0</v>
      </c>
      <c r="BW60" s="194">
        <f t="shared" si="74"/>
        <v>0</v>
      </c>
      <c r="BX60" s="194">
        <f t="shared" si="74"/>
        <v>0</v>
      </c>
      <c r="BY60" s="194">
        <f t="shared" si="74"/>
        <v>0</v>
      </c>
      <c r="BZ60" s="194">
        <f t="shared" si="74"/>
        <v>0</v>
      </c>
      <c r="CA60" s="194">
        <f t="shared" si="74"/>
        <v>0</v>
      </c>
      <c r="CB60" s="194">
        <f t="shared" si="74"/>
        <v>0</v>
      </c>
      <c r="CC60" s="194">
        <f t="shared" si="74"/>
        <v>0</v>
      </c>
      <c r="CD60" s="194">
        <f t="shared" si="74"/>
        <v>0</v>
      </c>
      <c r="CE60" s="194">
        <f t="shared" si="74"/>
        <v>0</v>
      </c>
      <c r="CF60" s="194">
        <f t="shared" si="74"/>
        <v>0</v>
      </c>
      <c r="CG60" s="194">
        <f t="shared" si="74"/>
        <v>0</v>
      </c>
      <c r="CH60" s="194">
        <f t="shared" si="74"/>
        <v>0</v>
      </c>
      <c r="CI60" s="194">
        <f t="shared" si="74"/>
        <v>0</v>
      </c>
      <c r="CJ60" s="194">
        <f t="shared" si="74"/>
        <v>0</v>
      </c>
      <c r="CK60" s="194">
        <f t="shared" si="74"/>
        <v>0</v>
      </c>
      <c r="CL60" s="194">
        <f t="shared" si="74"/>
        <v>0</v>
      </c>
      <c r="CM60" s="194">
        <f t="shared" si="74"/>
        <v>0</v>
      </c>
      <c r="CN60" s="194">
        <f t="shared" si="74"/>
        <v>0</v>
      </c>
      <c r="CO60" s="194">
        <f t="shared" si="74"/>
        <v>0</v>
      </c>
      <c r="CP60" s="194">
        <f t="shared" si="74"/>
        <v>0</v>
      </c>
      <c r="CQ60" s="194">
        <f t="shared" si="74"/>
        <v>0</v>
      </c>
      <c r="CR60" s="194">
        <f t="shared" si="74"/>
        <v>0</v>
      </c>
      <c r="CS60" s="194">
        <f t="shared" si="74"/>
        <v>0</v>
      </c>
      <c r="CT60" s="194">
        <f t="shared" si="74"/>
        <v>0</v>
      </c>
      <c r="CU60" s="194">
        <f t="shared" si="74"/>
        <v>0</v>
      </c>
      <c r="CV60" s="194">
        <f t="shared" si="74"/>
        <v>0</v>
      </c>
      <c r="CW60" s="194">
        <f t="shared" si="74"/>
        <v>0</v>
      </c>
      <c r="CX60" s="194">
        <f t="shared" si="74"/>
        <v>0</v>
      </c>
      <c r="CY60" s="194">
        <f t="shared" si="74"/>
        <v>0</v>
      </c>
      <c r="CZ60" s="194">
        <f t="shared" si="74"/>
        <v>0</v>
      </c>
      <c r="DA60" s="194">
        <f t="shared" si="74"/>
        <v>0</v>
      </c>
      <c r="DB60" s="194">
        <f t="shared" si="74"/>
        <v>0</v>
      </c>
      <c r="DC60" s="194">
        <f t="shared" si="74"/>
        <v>0</v>
      </c>
      <c r="DD60" s="194">
        <f t="shared" si="74"/>
        <v>0</v>
      </c>
      <c r="DE60" s="194">
        <f t="shared" si="74"/>
        <v>0</v>
      </c>
      <c r="DF60" s="194">
        <f t="shared" si="74"/>
        <v>0</v>
      </c>
      <c r="DG60" s="194">
        <f t="shared" si="74"/>
        <v>0</v>
      </c>
      <c r="DH60" s="194">
        <f t="shared" si="74"/>
        <v>0</v>
      </c>
      <c r="DI60" s="194">
        <f t="shared" si="74"/>
        <v>0</v>
      </c>
      <c r="DJ60" s="194">
        <f t="shared" si="74"/>
        <v>0</v>
      </c>
      <c r="DK60" s="194">
        <f t="shared" si="74"/>
        <v>0</v>
      </c>
      <c r="DL60" s="194">
        <f t="shared" si="74"/>
        <v>0</v>
      </c>
      <c r="DM60" s="194">
        <f t="shared" si="74"/>
        <v>0</v>
      </c>
      <c r="DN60" s="194">
        <f t="shared" si="74"/>
        <v>0</v>
      </c>
      <c r="DO60" s="194">
        <f t="shared" si="74"/>
        <v>0</v>
      </c>
      <c r="DP60" s="194">
        <f t="shared" si="74"/>
        <v>0</v>
      </c>
      <c r="DQ60" s="194">
        <f t="shared" si="74"/>
        <v>0</v>
      </c>
      <c r="DR60" s="194">
        <f t="shared" si="74"/>
        <v>0</v>
      </c>
      <c r="DS60" s="194">
        <f t="shared" si="74"/>
        <v>0</v>
      </c>
      <c r="DT60" s="194">
        <f t="shared" si="74"/>
        <v>0</v>
      </c>
      <c r="DU60" s="194">
        <f t="shared" si="74"/>
        <v>0</v>
      </c>
      <c r="DV60" s="194">
        <f t="shared" si="74"/>
        <v>0</v>
      </c>
      <c r="DW60" s="194">
        <f t="shared" si="74"/>
        <v>0</v>
      </c>
      <c r="DX60" s="194">
        <f t="shared" si="74"/>
        <v>0</v>
      </c>
      <c r="DY60" s="194">
        <f t="shared" si="74"/>
        <v>0</v>
      </c>
      <c r="DZ60" s="194">
        <f t="shared" si="74"/>
        <v>0</v>
      </c>
    </row>
    <row r="61">
      <c r="A61" s="204"/>
      <c r="B61" s="205"/>
      <c r="C61" s="206"/>
      <c r="D61" s="206"/>
      <c r="E61" s="207"/>
      <c r="F61" s="206"/>
      <c r="G61" s="206"/>
      <c r="H61" s="204"/>
      <c r="I61" s="206"/>
      <c r="J61" s="209"/>
      <c r="K61" s="209">
        <f t="shared" ref="K61:DZ61" si="75">-1*min(K52,0)</f>
        <v>20000</v>
      </c>
      <c r="L61" s="209">
        <f t="shared" si="75"/>
        <v>20000</v>
      </c>
      <c r="M61" s="209">
        <f t="shared" si="75"/>
        <v>20000</v>
      </c>
      <c r="N61" s="209">
        <f t="shared" si="75"/>
        <v>14000</v>
      </c>
      <c r="O61" s="209">
        <f t="shared" si="75"/>
        <v>10000</v>
      </c>
      <c r="P61" s="209">
        <f t="shared" si="75"/>
        <v>6400</v>
      </c>
      <c r="Q61" s="209">
        <f t="shared" si="75"/>
        <v>2840</v>
      </c>
      <c r="R61" s="209">
        <f t="shared" si="75"/>
        <v>19284</v>
      </c>
      <c r="S61" s="209">
        <f t="shared" si="75"/>
        <v>15728.4</v>
      </c>
      <c r="T61" s="209">
        <f t="shared" si="75"/>
        <v>12172.84</v>
      </c>
      <c r="U61" s="209">
        <f t="shared" si="75"/>
        <v>8617.284</v>
      </c>
      <c r="V61" s="209">
        <f t="shared" si="75"/>
        <v>5061.7284</v>
      </c>
      <c r="W61" s="209">
        <f t="shared" si="75"/>
        <v>0</v>
      </c>
      <c r="X61" s="209">
        <f t="shared" si="75"/>
        <v>0</v>
      </c>
      <c r="Y61" s="209">
        <f t="shared" si="75"/>
        <v>0</v>
      </c>
      <c r="Z61" s="209">
        <f t="shared" si="75"/>
        <v>0</v>
      </c>
      <c r="AA61" s="209">
        <f t="shared" si="75"/>
        <v>0</v>
      </c>
      <c r="AB61" s="209">
        <f t="shared" si="75"/>
        <v>0</v>
      </c>
      <c r="AC61" s="209">
        <f t="shared" si="75"/>
        <v>0</v>
      </c>
      <c r="AD61" s="209">
        <f t="shared" si="75"/>
        <v>0</v>
      </c>
      <c r="AE61" s="209">
        <f t="shared" si="75"/>
        <v>0</v>
      </c>
      <c r="AF61" s="209">
        <f t="shared" si="75"/>
        <v>0</v>
      </c>
      <c r="AG61" s="209">
        <f t="shared" si="75"/>
        <v>0</v>
      </c>
      <c r="AH61" s="209">
        <f t="shared" si="75"/>
        <v>0</v>
      </c>
      <c r="AI61" s="209">
        <f t="shared" si="75"/>
        <v>0</v>
      </c>
      <c r="AJ61" s="209">
        <f t="shared" si="75"/>
        <v>0</v>
      </c>
      <c r="AK61" s="209">
        <f t="shared" si="75"/>
        <v>0</v>
      </c>
      <c r="AL61" s="209">
        <f t="shared" si="75"/>
        <v>0</v>
      </c>
      <c r="AM61" s="209">
        <f t="shared" si="75"/>
        <v>0</v>
      </c>
      <c r="AN61" s="209">
        <f t="shared" si="75"/>
        <v>0</v>
      </c>
      <c r="AO61" s="209">
        <f t="shared" si="75"/>
        <v>0</v>
      </c>
      <c r="AP61" s="209">
        <f t="shared" si="75"/>
        <v>0</v>
      </c>
      <c r="AQ61" s="209">
        <f t="shared" si="75"/>
        <v>0</v>
      </c>
      <c r="AR61" s="209">
        <f t="shared" si="75"/>
        <v>0</v>
      </c>
      <c r="AS61" s="209">
        <f t="shared" si="75"/>
        <v>0</v>
      </c>
      <c r="AT61" s="209">
        <f t="shared" si="75"/>
        <v>0</v>
      </c>
      <c r="AU61" s="209">
        <f t="shared" si="75"/>
        <v>0</v>
      </c>
      <c r="AV61" s="209">
        <f t="shared" si="75"/>
        <v>0</v>
      </c>
      <c r="AW61" s="209">
        <f t="shared" si="75"/>
        <v>0</v>
      </c>
      <c r="AX61" s="209">
        <f t="shared" si="75"/>
        <v>0</v>
      </c>
      <c r="AY61" s="209">
        <f t="shared" si="75"/>
        <v>0</v>
      </c>
      <c r="AZ61" s="209">
        <f t="shared" si="75"/>
        <v>0</v>
      </c>
      <c r="BA61" s="209">
        <f t="shared" si="75"/>
        <v>0</v>
      </c>
      <c r="BB61" s="209">
        <f t="shared" si="75"/>
        <v>0</v>
      </c>
      <c r="BC61" s="209">
        <f t="shared" si="75"/>
        <v>0</v>
      </c>
      <c r="BD61" s="209">
        <f t="shared" si="75"/>
        <v>0</v>
      </c>
      <c r="BE61" s="209">
        <f t="shared" si="75"/>
        <v>0</v>
      </c>
      <c r="BF61" s="209">
        <f t="shared" si="75"/>
        <v>0</v>
      </c>
      <c r="BG61" s="209">
        <f t="shared" si="75"/>
        <v>0</v>
      </c>
      <c r="BH61" s="209">
        <f t="shared" si="75"/>
        <v>0</v>
      </c>
      <c r="BI61" s="209">
        <f t="shared" si="75"/>
        <v>0</v>
      </c>
      <c r="BJ61" s="209">
        <f t="shared" si="75"/>
        <v>0</v>
      </c>
      <c r="BK61" s="209">
        <f t="shared" si="75"/>
        <v>0</v>
      </c>
      <c r="BL61" s="209">
        <f t="shared" si="75"/>
        <v>0</v>
      </c>
      <c r="BM61" s="209">
        <f t="shared" si="75"/>
        <v>0</v>
      </c>
      <c r="BN61" s="209">
        <f t="shared" si="75"/>
        <v>0</v>
      </c>
      <c r="BO61" s="209">
        <f t="shared" si="75"/>
        <v>0</v>
      </c>
      <c r="BP61" s="209">
        <f t="shared" si="75"/>
        <v>0</v>
      </c>
      <c r="BQ61" s="209">
        <f t="shared" si="75"/>
        <v>0</v>
      </c>
      <c r="BR61" s="209">
        <f t="shared" si="75"/>
        <v>0</v>
      </c>
      <c r="BS61" s="209">
        <f t="shared" si="75"/>
        <v>0</v>
      </c>
      <c r="BT61" s="209">
        <f t="shared" si="75"/>
        <v>0</v>
      </c>
      <c r="BU61" s="209">
        <f t="shared" si="75"/>
        <v>0</v>
      </c>
      <c r="BV61" s="209">
        <f t="shared" si="75"/>
        <v>0</v>
      </c>
      <c r="BW61" s="209">
        <f t="shared" si="75"/>
        <v>0</v>
      </c>
      <c r="BX61" s="209">
        <f t="shared" si="75"/>
        <v>0</v>
      </c>
      <c r="BY61" s="209">
        <f t="shared" si="75"/>
        <v>0</v>
      </c>
      <c r="BZ61" s="209">
        <f t="shared" si="75"/>
        <v>0</v>
      </c>
      <c r="CA61" s="209">
        <f t="shared" si="75"/>
        <v>0</v>
      </c>
      <c r="CB61" s="209">
        <f t="shared" si="75"/>
        <v>0</v>
      </c>
      <c r="CC61" s="209">
        <f t="shared" si="75"/>
        <v>0</v>
      </c>
      <c r="CD61" s="209">
        <f t="shared" si="75"/>
        <v>0</v>
      </c>
      <c r="CE61" s="209">
        <f t="shared" si="75"/>
        <v>0</v>
      </c>
      <c r="CF61" s="209">
        <f t="shared" si="75"/>
        <v>0</v>
      </c>
      <c r="CG61" s="209">
        <f t="shared" si="75"/>
        <v>0</v>
      </c>
      <c r="CH61" s="209">
        <f t="shared" si="75"/>
        <v>0</v>
      </c>
      <c r="CI61" s="209">
        <f t="shared" si="75"/>
        <v>0</v>
      </c>
      <c r="CJ61" s="209">
        <f t="shared" si="75"/>
        <v>0</v>
      </c>
      <c r="CK61" s="209">
        <f t="shared" si="75"/>
        <v>0</v>
      </c>
      <c r="CL61" s="209">
        <f t="shared" si="75"/>
        <v>0</v>
      </c>
      <c r="CM61" s="209">
        <f t="shared" si="75"/>
        <v>0</v>
      </c>
      <c r="CN61" s="209">
        <f t="shared" si="75"/>
        <v>0</v>
      </c>
      <c r="CO61" s="209">
        <f t="shared" si="75"/>
        <v>0</v>
      </c>
      <c r="CP61" s="209">
        <f t="shared" si="75"/>
        <v>0</v>
      </c>
      <c r="CQ61" s="209">
        <f t="shared" si="75"/>
        <v>0</v>
      </c>
      <c r="CR61" s="209">
        <f t="shared" si="75"/>
        <v>0</v>
      </c>
      <c r="CS61" s="209">
        <f t="shared" si="75"/>
        <v>0</v>
      </c>
      <c r="CT61" s="209">
        <f t="shared" si="75"/>
        <v>0</v>
      </c>
      <c r="CU61" s="209">
        <f t="shared" si="75"/>
        <v>0</v>
      </c>
      <c r="CV61" s="209">
        <f t="shared" si="75"/>
        <v>0</v>
      </c>
      <c r="CW61" s="209">
        <f t="shared" si="75"/>
        <v>0</v>
      </c>
      <c r="CX61" s="209">
        <f t="shared" si="75"/>
        <v>0</v>
      </c>
      <c r="CY61" s="209">
        <f t="shared" si="75"/>
        <v>0</v>
      </c>
      <c r="CZ61" s="209">
        <f t="shared" si="75"/>
        <v>0</v>
      </c>
      <c r="DA61" s="209">
        <f t="shared" si="75"/>
        <v>0</v>
      </c>
      <c r="DB61" s="209">
        <f t="shared" si="75"/>
        <v>0</v>
      </c>
      <c r="DC61" s="209">
        <f t="shared" si="75"/>
        <v>0</v>
      </c>
      <c r="DD61" s="209">
        <f t="shared" si="75"/>
        <v>0</v>
      </c>
      <c r="DE61" s="209">
        <f t="shared" si="75"/>
        <v>0</v>
      </c>
      <c r="DF61" s="209">
        <f t="shared" si="75"/>
        <v>0</v>
      </c>
      <c r="DG61" s="209">
        <f t="shared" si="75"/>
        <v>0</v>
      </c>
      <c r="DH61" s="209">
        <f t="shared" si="75"/>
        <v>0</v>
      </c>
      <c r="DI61" s="209">
        <f t="shared" si="75"/>
        <v>0</v>
      </c>
      <c r="DJ61" s="209">
        <f t="shared" si="75"/>
        <v>0</v>
      </c>
      <c r="DK61" s="209">
        <f t="shared" si="75"/>
        <v>0</v>
      </c>
      <c r="DL61" s="209">
        <f t="shared" si="75"/>
        <v>0</v>
      </c>
      <c r="DM61" s="209">
        <f t="shared" si="75"/>
        <v>0</v>
      </c>
      <c r="DN61" s="209">
        <f t="shared" si="75"/>
        <v>0</v>
      </c>
      <c r="DO61" s="209">
        <f t="shared" si="75"/>
        <v>0</v>
      </c>
      <c r="DP61" s="209">
        <f t="shared" si="75"/>
        <v>0</v>
      </c>
      <c r="DQ61" s="209">
        <f t="shared" si="75"/>
        <v>0</v>
      </c>
      <c r="DR61" s="209">
        <f t="shared" si="75"/>
        <v>0</v>
      </c>
      <c r="DS61" s="209">
        <f t="shared" si="75"/>
        <v>0</v>
      </c>
      <c r="DT61" s="209">
        <f t="shared" si="75"/>
        <v>0</v>
      </c>
      <c r="DU61" s="209">
        <f t="shared" si="75"/>
        <v>0</v>
      </c>
      <c r="DV61" s="209">
        <f t="shared" si="75"/>
        <v>0</v>
      </c>
      <c r="DW61" s="209">
        <f t="shared" si="75"/>
        <v>0</v>
      </c>
      <c r="DX61" s="209">
        <f t="shared" si="75"/>
        <v>0</v>
      </c>
      <c r="DY61" s="209">
        <f t="shared" si="75"/>
        <v>0</v>
      </c>
      <c r="DZ61" s="209">
        <f t="shared" si="75"/>
        <v>0</v>
      </c>
    </row>
    <row r="62">
      <c r="A62" s="78"/>
      <c r="B62" s="92"/>
      <c r="C62" s="89"/>
      <c r="D62" s="89"/>
      <c r="E62" s="201"/>
      <c r="F62" s="89"/>
      <c r="G62" s="89"/>
      <c r="H62" s="78"/>
      <c r="I62" s="89"/>
      <c r="J62" s="194"/>
      <c r="K62" s="194">
        <f t="shared" ref="K62:DZ62" si="76">-1*min(K53,0)</f>
        <v>18000</v>
      </c>
      <c r="L62" s="194">
        <f t="shared" si="76"/>
        <v>18000</v>
      </c>
      <c r="M62" s="194">
        <f t="shared" si="76"/>
        <v>18000</v>
      </c>
      <c r="N62" s="194">
        <f t="shared" si="76"/>
        <v>13200</v>
      </c>
      <c r="O62" s="194">
        <f t="shared" si="76"/>
        <v>12000</v>
      </c>
      <c r="P62" s="194">
        <f t="shared" si="76"/>
        <v>10020</v>
      </c>
      <c r="Q62" s="194">
        <f t="shared" si="76"/>
        <v>8157</v>
      </c>
      <c r="R62" s="194">
        <f t="shared" si="76"/>
        <v>24276.45</v>
      </c>
      <c r="S62" s="194">
        <f t="shared" si="76"/>
        <v>22398.5325</v>
      </c>
      <c r="T62" s="194">
        <f t="shared" si="76"/>
        <v>20520.22013</v>
      </c>
      <c r="U62" s="194">
        <f t="shared" si="76"/>
        <v>18641.96698</v>
      </c>
      <c r="V62" s="194">
        <f t="shared" si="76"/>
        <v>16763.70495</v>
      </c>
      <c r="W62" s="194">
        <f t="shared" si="76"/>
        <v>2114.177703</v>
      </c>
      <c r="X62" s="194">
        <f t="shared" si="76"/>
        <v>2012.719498</v>
      </c>
      <c r="Y62" s="194">
        <f t="shared" si="76"/>
        <v>1957.784383</v>
      </c>
      <c r="Z62" s="194">
        <f t="shared" si="76"/>
        <v>1895.870804</v>
      </c>
      <c r="AA62" s="194">
        <f t="shared" si="76"/>
        <v>1835.003995</v>
      </c>
      <c r="AB62" s="194">
        <f t="shared" si="76"/>
        <v>1773.98017</v>
      </c>
      <c r="AC62" s="194">
        <f t="shared" si="76"/>
        <v>1712.979898</v>
      </c>
      <c r="AD62" s="194">
        <f t="shared" si="76"/>
        <v>1651.976092</v>
      </c>
      <c r="AE62" s="194">
        <f t="shared" si="76"/>
        <v>1590.972817</v>
      </c>
      <c r="AF62" s="194">
        <f t="shared" si="76"/>
        <v>1529.969462</v>
      </c>
      <c r="AG62" s="194">
        <f t="shared" si="76"/>
        <v>1468.966119</v>
      </c>
      <c r="AH62" s="194">
        <f t="shared" si="76"/>
        <v>1407.962774</v>
      </c>
      <c r="AI62" s="194">
        <f t="shared" si="76"/>
        <v>1268.324936</v>
      </c>
      <c r="AJ62" s="194">
        <f t="shared" si="76"/>
        <v>1429.086064</v>
      </c>
      <c r="AK62" s="194">
        <f t="shared" si="76"/>
        <v>1520.381015</v>
      </c>
      <c r="AL62" s="194">
        <f t="shared" si="76"/>
        <v>1598.181567</v>
      </c>
      <c r="AM62" s="194">
        <f t="shared" si="76"/>
        <v>1654.176777</v>
      </c>
      <c r="AN62" s="194">
        <f t="shared" si="76"/>
        <v>1689.758045</v>
      </c>
      <c r="AO62" s="194">
        <f t="shared" si="76"/>
        <v>1704.85159</v>
      </c>
      <c r="AP62" s="194">
        <f t="shared" si="76"/>
        <v>1699.604006</v>
      </c>
      <c r="AQ62" s="194">
        <f t="shared" si="76"/>
        <v>1674.127871</v>
      </c>
      <c r="AR62" s="194">
        <f t="shared" si="76"/>
        <v>1628.540148</v>
      </c>
      <c r="AS62" s="194">
        <f t="shared" si="76"/>
        <v>1562.95639</v>
      </c>
      <c r="AT62" s="194">
        <f t="shared" si="76"/>
        <v>1477.49162</v>
      </c>
      <c r="AU62" s="194">
        <f t="shared" si="76"/>
        <v>1511.668836</v>
      </c>
      <c r="AV62" s="194">
        <f t="shared" si="76"/>
        <v>1299.714295</v>
      </c>
      <c r="AW62" s="194">
        <f t="shared" si="76"/>
        <v>1123.537998</v>
      </c>
      <c r="AX62" s="194">
        <f t="shared" si="76"/>
        <v>940.6242212</v>
      </c>
      <c r="AY62" s="194">
        <f t="shared" si="76"/>
        <v>757.394775</v>
      </c>
      <c r="AZ62" s="194">
        <f t="shared" si="76"/>
        <v>572.889901</v>
      </c>
      <c r="BA62" s="194">
        <f t="shared" si="76"/>
        <v>387.2631294</v>
      </c>
      <c r="BB62" s="194">
        <f t="shared" si="76"/>
        <v>200.500032</v>
      </c>
      <c r="BC62" s="194">
        <f t="shared" si="76"/>
        <v>12.6114576</v>
      </c>
      <c r="BD62" s="194">
        <f t="shared" si="76"/>
        <v>0</v>
      </c>
      <c r="BE62" s="194">
        <f t="shared" si="76"/>
        <v>0</v>
      </c>
      <c r="BF62" s="194">
        <f t="shared" si="76"/>
        <v>0</v>
      </c>
      <c r="BG62" s="194">
        <f t="shared" si="76"/>
        <v>0</v>
      </c>
      <c r="BH62" s="194">
        <f t="shared" si="76"/>
        <v>0</v>
      </c>
      <c r="BI62" s="194">
        <f t="shared" si="76"/>
        <v>0</v>
      </c>
      <c r="BJ62" s="194">
        <f t="shared" si="76"/>
        <v>0</v>
      </c>
      <c r="BK62" s="194">
        <f t="shared" si="76"/>
        <v>0</v>
      </c>
      <c r="BL62" s="194">
        <f t="shared" si="76"/>
        <v>0</v>
      </c>
      <c r="BM62" s="194">
        <f t="shared" si="76"/>
        <v>0</v>
      </c>
      <c r="BN62" s="194">
        <f t="shared" si="76"/>
        <v>0</v>
      </c>
      <c r="BO62" s="194">
        <f t="shared" si="76"/>
        <v>0</v>
      </c>
      <c r="BP62" s="194">
        <f t="shared" si="76"/>
        <v>0</v>
      </c>
      <c r="BQ62" s="194">
        <f t="shared" si="76"/>
        <v>0</v>
      </c>
      <c r="BR62" s="194">
        <f t="shared" si="76"/>
        <v>0</v>
      </c>
      <c r="BS62" s="194">
        <f t="shared" si="76"/>
        <v>0</v>
      </c>
      <c r="BT62" s="194">
        <f t="shared" si="76"/>
        <v>0</v>
      </c>
      <c r="BU62" s="194">
        <f t="shared" si="76"/>
        <v>0</v>
      </c>
      <c r="BV62" s="194">
        <f t="shared" si="76"/>
        <v>0</v>
      </c>
      <c r="BW62" s="194">
        <f t="shared" si="76"/>
        <v>0</v>
      </c>
      <c r="BX62" s="194">
        <f t="shared" si="76"/>
        <v>0</v>
      </c>
      <c r="BY62" s="194">
        <f t="shared" si="76"/>
        <v>0</v>
      </c>
      <c r="BZ62" s="194">
        <f t="shared" si="76"/>
        <v>0</v>
      </c>
      <c r="CA62" s="194">
        <f t="shared" si="76"/>
        <v>0</v>
      </c>
      <c r="CB62" s="194">
        <f t="shared" si="76"/>
        <v>0</v>
      </c>
      <c r="CC62" s="194">
        <f t="shared" si="76"/>
        <v>0</v>
      </c>
      <c r="CD62" s="194">
        <f t="shared" si="76"/>
        <v>0</v>
      </c>
      <c r="CE62" s="194">
        <f t="shared" si="76"/>
        <v>0</v>
      </c>
      <c r="CF62" s="194">
        <f t="shared" si="76"/>
        <v>0</v>
      </c>
      <c r="CG62" s="194">
        <f t="shared" si="76"/>
        <v>0</v>
      </c>
      <c r="CH62" s="194">
        <f t="shared" si="76"/>
        <v>0</v>
      </c>
      <c r="CI62" s="194">
        <f t="shared" si="76"/>
        <v>0</v>
      </c>
      <c r="CJ62" s="194">
        <f t="shared" si="76"/>
        <v>0</v>
      </c>
      <c r="CK62" s="194">
        <f t="shared" si="76"/>
        <v>0</v>
      </c>
      <c r="CL62" s="194">
        <f t="shared" si="76"/>
        <v>0</v>
      </c>
      <c r="CM62" s="194">
        <f t="shared" si="76"/>
        <v>0</v>
      </c>
      <c r="CN62" s="194">
        <f t="shared" si="76"/>
        <v>0</v>
      </c>
      <c r="CO62" s="194">
        <f t="shared" si="76"/>
        <v>0</v>
      </c>
      <c r="CP62" s="194">
        <f t="shared" si="76"/>
        <v>0</v>
      </c>
      <c r="CQ62" s="194">
        <f t="shared" si="76"/>
        <v>0</v>
      </c>
      <c r="CR62" s="194">
        <f t="shared" si="76"/>
        <v>0</v>
      </c>
      <c r="CS62" s="194">
        <f t="shared" si="76"/>
        <v>0</v>
      </c>
      <c r="CT62" s="194">
        <f t="shared" si="76"/>
        <v>0</v>
      </c>
      <c r="CU62" s="194">
        <f t="shared" si="76"/>
        <v>0</v>
      </c>
      <c r="CV62" s="194">
        <f t="shared" si="76"/>
        <v>0</v>
      </c>
      <c r="CW62" s="194">
        <f t="shared" si="76"/>
        <v>0</v>
      </c>
      <c r="CX62" s="194">
        <f t="shared" si="76"/>
        <v>0</v>
      </c>
      <c r="CY62" s="194">
        <f t="shared" si="76"/>
        <v>0</v>
      </c>
      <c r="CZ62" s="194">
        <f t="shared" si="76"/>
        <v>0</v>
      </c>
      <c r="DA62" s="194">
        <f t="shared" si="76"/>
        <v>0</v>
      </c>
      <c r="DB62" s="194">
        <f t="shared" si="76"/>
        <v>0</v>
      </c>
      <c r="DC62" s="194">
        <f t="shared" si="76"/>
        <v>0</v>
      </c>
      <c r="DD62" s="194">
        <f t="shared" si="76"/>
        <v>0</v>
      </c>
      <c r="DE62" s="194">
        <f t="shared" si="76"/>
        <v>0</v>
      </c>
      <c r="DF62" s="194">
        <f t="shared" si="76"/>
        <v>0</v>
      </c>
      <c r="DG62" s="194">
        <f t="shared" si="76"/>
        <v>0</v>
      </c>
      <c r="DH62" s="194">
        <f t="shared" si="76"/>
        <v>0</v>
      </c>
      <c r="DI62" s="194">
        <f t="shared" si="76"/>
        <v>0</v>
      </c>
      <c r="DJ62" s="194">
        <f t="shared" si="76"/>
        <v>0</v>
      </c>
      <c r="DK62" s="194">
        <f t="shared" si="76"/>
        <v>0</v>
      </c>
      <c r="DL62" s="194">
        <f t="shared" si="76"/>
        <v>0</v>
      </c>
      <c r="DM62" s="194">
        <f t="shared" si="76"/>
        <v>0</v>
      </c>
      <c r="DN62" s="194">
        <f t="shared" si="76"/>
        <v>0</v>
      </c>
      <c r="DO62" s="194">
        <f t="shared" si="76"/>
        <v>0</v>
      </c>
      <c r="DP62" s="194">
        <f t="shared" si="76"/>
        <v>0</v>
      </c>
      <c r="DQ62" s="194">
        <f t="shared" si="76"/>
        <v>0</v>
      </c>
      <c r="DR62" s="194">
        <f t="shared" si="76"/>
        <v>0</v>
      </c>
      <c r="DS62" s="194">
        <f t="shared" si="76"/>
        <v>0</v>
      </c>
      <c r="DT62" s="194">
        <f t="shared" si="76"/>
        <v>0</v>
      </c>
      <c r="DU62" s="194">
        <f t="shared" si="76"/>
        <v>0</v>
      </c>
      <c r="DV62" s="194">
        <f t="shared" si="76"/>
        <v>0</v>
      </c>
      <c r="DW62" s="194">
        <f t="shared" si="76"/>
        <v>0</v>
      </c>
      <c r="DX62" s="194">
        <f t="shared" si="76"/>
        <v>0</v>
      </c>
      <c r="DY62" s="194">
        <f t="shared" si="76"/>
        <v>0</v>
      </c>
      <c r="DZ62" s="194">
        <f t="shared" si="76"/>
        <v>0</v>
      </c>
    </row>
    <row r="63">
      <c r="A63" s="78"/>
      <c r="B63" s="92"/>
      <c r="C63" s="89"/>
      <c r="D63" s="89"/>
      <c r="E63" s="201"/>
      <c r="F63" s="89"/>
      <c r="G63" s="89"/>
      <c r="H63" s="78"/>
      <c r="I63" s="150" t="s">
        <v>318</v>
      </c>
      <c r="J63" s="194"/>
      <c r="K63" s="194">
        <f t="shared" ref="K63:DZ63" si="77">sum($K57:K57)</f>
        <v>0</v>
      </c>
      <c r="L63" s="194">
        <f t="shared" si="77"/>
        <v>0</v>
      </c>
      <c r="M63" s="194">
        <f t="shared" si="77"/>
        <v>0</v>
      </c>
      <c r="N63" s="194">
        <f t="shared" si="77"/>
        <v>0</v>
      </c>
      <c r="O63" s="194">
        <f t="shared" si="77"/>
        <v>0</v>
      </c>
      <c r="P63" s="194">
        <f t="shared" si="77"/>
        <v>0</v>
      </c>
      <c r="Q63" s="194">
        <f t="shared" si="77"/>
        <v>973.184</v>
      </c>
      <c r="R63" s="194">
        <f t="shared" si="77"/>
        <v>973.184</v>
      </c>
      <c r="S63" s="194">
        <f t="shared" si="77"/>
        <v>973.184</v>
      </c>
      <c r="T63" s="194">
        <f t="shared" si="77"/>
        <v>973.184</v>
      </c>
      <c r="U63" s="194">
        <f t="shared" si="77"/>
        <v>973.184</v>
      </c>
      <c r="V63" s="194">
        <f t="shared" si="77"/>
        <v>4537.727781</v>
      </c>
      <c r="W63" s="194">
        <f t="shared" si="77"/>
        <v>24248.23697</v>
      </c>
      <c r="X63" s="194">
        <f t="shared" si="77"/>
        <v>44072.55939</v>
      </c>
      <c r="Y63" s="194">
        <f t="shared" si="77"/>
        <v>63892.26051</v>
      </c>
      <c r="Z63" s="194">
        <f t="shared" si="77"/>
        <v>83686.02209</v>
      </c>
      <c r="AA63" s="194">
        <f t="shared" si="77"/>
        <v>103450.0069</v>
      </c>
      <c r="AB63" s="194">
        <f t="shared" si="77"/>
        <v>123183.5241</v>
      </c>
      <c r="AC63" s="194">
        <f t="shared" si="77"/>
        <v>142886.4495</v>
      </c>
      <c r="AD63" s="194">
        <f t="shared" si="77"/>
        <v>162558.7607</v>
      </c>
      <c r="AE63" s="194">
        <f t="shared" si="77"/>
        <v>182200.4537</v>
      </c>
      <c r="AF63" s="194">
        <f t="shared" si="77"/>
        <v>201811.5276</v>
      </c>
      <c r="AG63" s="194">
        <f t="shared" si="77"/>
        <v>221391.9825</v>
      </c>
      <c r="AH63" s="194">
        <f t="shared" si="77"/>
        <v>240941.8182</v>
      </c>
      <c r="AI63" s="194">
        <f t="shared" si="77"/>
        <v>262574.977</v>
      </c>
      <c r="AJ63" s="194">
        <f t="shared" si="77"/>
        <v>287339.8635</v>
      </c>
      <c r="AK63" s="194">
        <f t="shared" si="77"/>
        <v>315493.6144</v>
      </c>
      <c r="AL63" s="194">
        <f t="shared" si="77"/>
        <v>347149.9388</v>
      </c>
      <c r="AM63" s="194">
        <f t="shared" si="77"/>
        <v>382396.0676</v>
      </c>
      <c r="AN63" s="194">
        <f t="shared" si="77"/>
        <v>421313.8694</v>
      </c>
      <c r="AO63" s="194">
        <f t="shared" si="77"/>
        <v>463983.6665</v>
      </c>
      <c r="AP63" s="194">
        <f t="shared" si="77"/>
        <v>510484.9285</v>
      </c>
      <c r="AQ63" s="194">
        <f t="shared" si="77"/>
        <v>560896.4024</v>
      </c>
      <c r="AR63" s="194">
        <f t="shared" si="77"/>
        <v>615296.1403</v>
      </c>
      <c r="AS63" s="194">
        <f t="shared" si="77"/>
        <v>673761.5091</v>
      </c>
      <c r="AT63" s="194">
        <f t="shared" si="77"/>
        <v>736369.1973</v>
      </c>
      <c r="AU63" s="194">
        <f t="shared" si="77"/>
        <v>802312.9317</v>
      </c>
      <c r="AV63" s="194">
        <f t="shared" si="77"/>
        <v>871253.1374</v>
      </c>
      <c r="AW63" s="194">
        <f t="shared" si="77"/>
        <v>943164.4845</v>
      </c>
      <c r="AX63" s="194">
        <f t="shared" si="77"/>
        <v>1018078.036</v>
      </c>
      <c r="AY63" s="194">
        <f t="shared" si="77"/>
        <v>1096034.715</v>
      </c>
      <c r="AZ63" s="194">
        <f t="shared" si="77"/>
        <v>1177076.908</v>
      </c>
      <c r="BA63" s="194">
        <f t="shared" si="77"/>
        <v>1261246.955</v>
      </c>
      <c r="BB63" s="194">
        <f t="shared" si="77"/>
        <v>1348586.877</v>
      </c>
      <c r="BC63" s="194">
        <f t="shared" si="77"/>
        <v>1439138.333</v>
      </c>
      <c r="BD63" s="194">
        <f t="shared" si="77"/>
        <v>1532942.607</v>
      </c>
      <c r="BE63" s="194">
        <f t="shared" si="77"/>
        <v>1630040.619</v>
      </c>
      <c r="BF63" s="194">
        <f t="shared" si="77"/>
        <v>1730472.919</v>
      </c>
      <c r="BG63" s="194">
        <f t="shared" si="77"/>
        <v>1837992.316</v>
      </c>
      <c r="BH63" s="194">
        <f t="shared" si="77"/>
        <v>1954142.791</v>
      </c>
      <c r="BI63" s="194">
        <f t="shared" si="77"/>
        <v>2079318.296</v>
      </c>
      <c r="BJ63" s="194">
        <f t="shared" si="77"/>
        <v>2213704.272</v>
      </c>
      <c r="BK63" s="194">
        <f t="shared" si="77"/>
        <v>2357447.539</v>
      </c>
      <c r="BL63" s="194">
        <f t="shared" si="77"/>
        <v>2510686.959</v>
      </c>
      <c r="BM63" s="194">
        <f t="shared" si="77"/>
        <v>2673558.979</v>
      </c>
      <c r="BN63" s="194">
        <f t="shared" si="77"/>
        <v>2846198.635</v>
      </c>
      <c r="BO63" s="194">
        <f t="shared" si="77"/>
        <v>3028739.745</v>
      </c>
      <c r="BP63" s="194">
        <f t="shared" si="77"/>
        <v>3221314.948</v>
      </c>
      <c r="BQ63" s="194">
        <f t="shared" si="77"/>
        <v>3424055.72</v>
      </c>
      <c r="BR63" s="194">
        <f t="shared" si="77"/>
        <v>3637092.387</v>
      </c>
      <c r="BS63" s="194">
        <f t="shared" si="77"/>
        <v>3862526.364</v>
      </c>
      <c r="BT63" s="194">
        <f t="shared" si="77"/>
        <v>4101197.293</v>
      </c>
      <c r="BU63" s="194">
        <f t="shared" si="77"/>
        <v>4353396.377</v>
      </c>
      <c r="BV63" s="194">
        <f t="shared" si="77"/>
        <v>4619314.655</v>
      </c>
      <c r="BW63" s="194">
        <f t="shared" si="77"/>
        <v>4899123.891</v>
      </c>
      <c r="BX63" s="194">
        <f t="shared" si="77"/>
        <v>5192991.168</v>
      </c>
      <c r="BY63" s="194">
        <f t="shared" si="77"/>
        <v>5501081.535</v>
      </c>
      <c r="BZ63" s="194">
        <f t="shared" si="77"/>
        <v>5823558.496</v>
      </c>
      <c r="CA63" s="194">
        <f t="shared" si="77"/>
        <v>6160584.099</v>
      </c>
      <c r="CB63" s="194">
        <f t="shared" si="77"/>
        <v>6512318.973</v>
      </c>
      <c r="CC63" s="194">
        <f t="shared" si="77"/>
        <v>6878922.336</v>
      </c>
      <c r="CD63" s="194">
        <f t="shared" si="77"/>
        <v>7260552.009</v>
      </c>
      <c r="CE63" s="194">
        <f t="shared" si="77"/>
        <v>7666236.728</v>
      </c>
      <c r="CF63" s="194">
        <f t="shared" si="77"/>
        <v>8099048.715</v>
      </c>
      <c r="CG63" s="194">
        <f t="shared" si="77"/>
        <v>8559802.511</v>
      </c>
      <c r="CH63" s="194">
        <f t="shared" si="77"/>
        <v>9048903.177</v>
      </c>
      <c r="CI63" s="194">
        <f t="shared" si="77"/>
        <v>9566679.674</v>
      </c>
      <c r="CJ63" s="194">
        <f t="shared" si="77"/>
        <v>10113445.02</v>
      </c>
      <c r="CK63" s="194">
        <f t="shared" si="77"/>
        <v>10689507.14</v>
      </c>
      <c r="CL63" s="194">
        <f t="shared" si="77"/>
        <v>11295170.88</v>
      </c>
      <c r="CM63" s="194">
        <f t="shared" si="77"/>
        <v>11930738.33</v>
      </c>
      <c r="CN63" s="194">
        <f t="shared" si="77"/>
        <v>12596508.96</v>
      </c>
      <c r="CO63" s="194">
        <f t="shared" si="77"/>
        <v>13292779.62</v>
      </c>
      <c r="CP63" s="194">
        <f t="shared" si="77"/>
        <v>14019844.58</v>
      </c>
      <c r="CQ63" s="194">
        <f t="shared" si="77"/>
        <v>14790056.15</v>
      </c>
      <c r="CR63" s="194">
        <f t="shared" si="77"/>
        <v>15607378.25</v>
      </c>
      <c r="CS63" s="194">
        <f t="shared" si="77"/>
        <v>16472915.68</v>
      </c>
      <c r="CT63" s="194">
        <f t="shared" si="77"/>
        <v>17387254.28</v>
      </c>
      <c r="CU63" s="194">
        <f t="shared" si="77"/>
        <v>18350882.92</v>
      </c>
      <c r="CV63" s="194">
        <f t="shared" si="77"/>
        <v>19364269.67</v>
      </c>
      <c r="CW63" s="194">
        <f t="shared" si="77"/>
        <v>20427875.56</v>
      </c>
      <c r="CX63" s="194">
        <f t="shared" si="77"/>
        <v>21542157.09</v>
      </c>
      <c r="CY63" s="194">
        <f t="shared" si="77"/>
        <v>22707566.69</v>
      </c>
      <c r="CZ63" s="194">
        <f t="shared" si="77"/>
        <v>23924552.87</v>
      </c>
      <c r="DA63" s="194">
        <f t="shared" si="77"/>
        <v>25193560.2</v>
      </c>
      <c r="DB63" s="194">
        <f t="shared" si="77"/>
        <v>26515029.41</v>
      </c>
      <c r="DC63" s="194">
        <f t="shared" si="77"/>
        <v>27916228.19</v>
      </c>
      <c r="DD63" s="194">
        <f t="shared" si="77"/>
        <v>29405262.03</v>
      </c>
      <c r="DE63" s="194">
        <f t="shared" si="77"/>
        <v>30984241.68</v>
      </c>
      <c r="DF63" s="194">
        <f t="shared" si="77"/>
        <v>32654191.24</v>
      </c>
      <c r="DG63" s="194">
        <f t="shared" si="77"/>
        <v>34415933.39</v>
      </c>
      <c r="DH63" s="194">
        <f t="shared" si="77"/>
        <v>36270248.95</v>
      </c>
      <c r="DI63" s="194">
        <f t="shared" si="77"/>
        <v>38217905.74</v>
      </c>
      <c r="DJ63" s="194">
        <f t="shared" si="77"/>
        <v>40259663.84</v>
      </c>
      <c r="DK63" s="194">
        <f t="shared" si="77"/>
        <v>42396276.56</v>
      </c>
      <c r="DL63" s="194">
        <f t="shared" si="77"/>
        <v>44628490.64</v>
      </c>
      <c r="DM63" s="194">
        <f t="shared" si="77"/>
        <v>46957046.39</v>
      </c>
      <c r="DN63" s="194">
        <f t="shared" si="77"/>
        <v>49382677.68</v>
      </c>
      <c r="DO63" s="194">
        <f t="shared" si="77"/>
        <v>51951683.75</v>
      </c>
      <c r="DP63" s="194">
        <f t="shared" si="77"/>
        <v>54677137.4</v>
      </c>
      <c r="DQ63" s="194">
        <f t="shared" si="77"/>
        <v>57562421.3</v>
      </c>
      <c r="DR63" s="194">
        <f t="shared" si="77"/>
        <v>60609162.21</v>
      </c>
      <c r="DS63" s="194">
        <f t="shared" si="77"/>
        <v>63818661.56</v>
      </c>
      <c r="DT63" s="194">
        <f t="shared" si="77"/>
        <v>67192153.48</v>
      </c>
      <c r="DU63" s="194">
        <f t="shared" si="77"/>
        <v>70730851.36</v>
      </c>
      <c r="DV63" s="194">
        <f t="shared" si="77"/>
        <v>74435956.34</v>
      </c>
      <c r="DW63" s="194">
        <f t="shared" si="77"/>
        <v>78308658.87</v>
      </c>
      <c r="DX63" s="194">
        <f t="shared" si="77"/>
        <v>82350139.13</v>
      </c>
      <c r="DY63" s="194">
        <f t="shared" si="77"/>
        <v>86561567.09</v>
      </c>
      <c r="DZ63" s="194">
        <f t="shared" si="77"/>
        <v>90944102.63</v>
      </c>
    </row>
    <row r="64">
      <c r="A64" s="204"/>
      <c r="B64" s="205"/>
      <c r="C64" s="206"/>
      <c r="D64" s="206"/>
      <c r="E64" s="207"/>
      <c r="F64" s="206"/>
      <c r="G64" s="206"/>
      <c r="H64" s="204"/>
      <c r="I64" s="208"/>
      <c r="J64" s="209"/>
      <c r="K64" s="209">
        <f t="shared" ref="K64:DZ64" si="78">sum($K58:K58)</f>
        <v>0</v>
      </c>
      <c r="L64" s="209">
        <f t="shared" si="78"/>
        <v>0</v>
      </c>
      <c r="M64" s="209">
        <f t="shared" si="78"/>
        <v>0</v>
      </c>
      <c r="N64" s="209">
        <f t="shared" si="78"/>
        <v>0</v>
      </c>
      <c r="O64" s="209">
        <f t="shared" si="78"/>
        <v>0</v>
      </c>
      <c r="P64" s="209">
        <f t="shared" si="78"/>
        <v>0</v>
      </c>
      <c r="Q64" s="209">
        <f t="shared" si="78"/>
        <v>0</v>
      </c>
      <c r="R64" s="209">
        <f t="shared" si="78"/>
        <v>0</v>
      </c>
      <c r="S64" s="209">
        <f t="shared" si="78"/>
        <v>0</v>
      </c>
      <c r="T64" s="209">
        <f t="shared" si="78"/>
        <v>0</v>
      </c>
      <c r="U64" s="209">
        <f t="shared" si="78"/>
        <v>0</v>
      </c>
      <c r="V64" s="209">
        <f t="shared" si="78"/>
        <v>0</v>
      </c>
      <c r="W64" s="209">
        <f t="shared" si="78"/>
        <v>7669.990503</v>
      </c>
      <c r="X64" s="209">
        <f t="shared" si="78"/>
        <v>15252.37417</v>
      </c>
      <c r="Y64" s="209">
        <f t="shared" si="78"/>
        <v>22718.30484</v>
      </c>
      <c r="Z64" s="209">
        <f t="shared" si="78"/>
        <v>30064.89791</v>
      </c>
      <c r="AA64" s="209">
        <f t="shared" si="78"/>
        <v>37291.86491</v>
      </c>
      <c r="AB64" s="209">
        <f t="shared" si="78"/>
        <v>44399.17699</v>
      </c>
      <c r="AC64" s="209">
        <f t="shared" si="78"/>
        <v>51386.83128</v>
      </c>
      <c r="AD64" s="209">
        <f t="shared" si="78"/>
        <v>58254.82748</v>
      </c>
      <c r="AE64" s="209">
        <f t="shared" si="78"/>
        <v>65003.16556</v>
      </c>
      <c r="AF64" s="209">
        <f t="shared" si="78"/>
        <v>71631.84552</v>
      </c>
      <c r="AG64" s="209">
        <f t="shared" si="78"/>
        <v>78140.86736</v>
      </c>
      <c r="AH64" s="209">
        <f t="shared" si="78"/>
        <v>84530.23109</v>
      </c>
      <c r="AI64" s="209">
        <f t="shared" si="78"/>
        <v>91685.73968</v>
      </c>
      <c r="AJ64" s="209">
        <f t="shared" si="78"/>
        <v>100004.5277</v>
      </c>
      <c r="AK64" s="209">
        <f t="shared" si="78"/>
        <v>109570.7208</v>
      </c>
      <c r="AL64" s="209">
        <f t="shared" si="78"/>
        <v>120436.7249</v>
      </c>
      <c r="AM64" s="209">
        <f t="shared" si="78"/>
        <v>132651.4778</v>
      </c>
      <c r="AN64" s="209">
        <f t="shared" si="78"/>
        <v>146263.2873</v>
      </c>
      <c r="AO64" s="209">
        <f t="shared" si="78"/>
        <v>161320.1186</v>
      </c>
      <c r="AP64" s="209">
        <f t="shared" si="78"/>
        <v>177869.6238</v>
      </c>
      <c r="AQ64" s="209">
        <f t="shared" si="78"/>
        <v>195959.1475</v>
      </c>
      <c r="AR64" s="209">
        <f t="shared" si="78"/>
        <v>215635.7278</v>
      </c>
      <c r="AS64" s="209">
        <f t="shared" si="78"/>
        <v>236946.099</v>
      </c>
      <c r="AT64" s="209">
        <f t="shared" si="78"/>
        <v>259936.6929</v>
      </c>
      <c r="AU64" s="209">
        <f t="shared" si="78"/>
        <v>284066.5498</v>
      </c>
      <c r="AV64" s="209">
        <f t="shared" si="78"/>
        <v>309143.8684</v>
      </c>
      <c r="AW64" s="209">
        <f t="shared" si="78"/>
        <v>335163.1219</v>
      </c>
      <c r="AX64" s="209">
        <f t="shared" si="78"/>
        <v>362137.3917</v>
      </c>
      <c r="AY64" s="209">
        <f t="shared" si="78"/>
        <v>390081.5358</v>
      </c>
      <c r="AZ64" s="209">
        <f t="shared" si="78"/>
        <v>419010.5004</v>
      </c>
      <c r="BA64" s="209">
        <f t="shared" si="78"/>
        <v>448939.1503</v>
      </c>
      <c r="BB64" s="209">
        <f t="shared" si="78"/>
        <v>479882.2531</v>
      </c>
      <c r="BC64" s="209">
        <f t="shared" si="78"/>
        <v>511854.4773</v>
      </c>
      <c r="BD64" s="209">
        <f t="shared" si="78"/>
        <v>544870.3934</v>
      </c>
      <c r="BE64" s="209">
        <f t="shared" si="78"/>
        <v>578944.474</v>
      </c>
      <c r="BF64" s="209">
        <f t="shared" si="78"/>
        <v>614091.0946</v>
      </c>
      <c r="BG64" s="209">
        <f t="shared" si="78"/>
        <v>651821.3795</v>
      </c>
      <c r="BH64" s="209">
        <f t="shared" si="78"/>
        <v>692636.0949</v>
      </c>
      <c r="BI64" s="209">
        <f t="shared" si="78"/>
        <v>736649.3867</v>
      </c>
      <c r="BJ64" s="209">
        <f t="shared" si="78"/>
        <v>783936.1893</v>
      </c>
      <c r="BK64" s="209">
        <f t="shared" si="78"/>
        <v>834567.0916</v>
      </c>
      <c r="BL64" s="209">
        <f t="shared" si="78"/>
        <v>888611.8375</v>
      </c>
      <c r="BM64" s="209">
        <f t="shared" si="78"/>
        <v>946139.6799</v>
      </c>
      <c r="BN64" s="209">
        <f t="shared" si="78"/>
        <v>1007219.419</v>
      </c>
      <c r="BO64" s="209">
        <f t="shared" si="78"/>
        <v>1071919.406</v>
      </c>
      <c r="BP64" s="209">
        <f t="shared" si="78"/>
        <v>1140307.551</v>
      </c>
      <c r="BQ64" s="209">
        <f t="shared" si="78"/>
        <v>1212451.319</v>
      </c>
      <c r="BR64" s="209">
        <f t="shared" si="78"/>
        <v>1288417.739</v>
      </c>
      <c r="BS64" s="209">
        <f t="shared" si="78"/>
        <v>1368401.754</v>
      </c>
      <c r="BT64" s="209">
        <f t="shared" si="78"/>
        <v>1452505.01</v>
      </c>
      <c r="BU64" s="209">
        <f t="shared" si="78"/>
        <v>1540800.237</v>
      </c>
      <c r="BV64" s="209">
        <f t="shared" si="78"/>
        <v>1633356.857</v>
      </c>
      <c r="BW64" s="209">
        <f t="shared" si="78"/>
        <v>1730243.554</v>
      </c>
      <c r="BX64" s="209">
        <f t="shared" si="78"/>
        <v>1831528.535</v>
      </c>
      <c r="BY64" s="209">
        <f t="shared" si="78"/>
        <v>1937279.558</v>
      </c>
      <c r="BZ64" s="209">
        <f t="shared" si="78"/>
        <v>2047563.938</v>
      </c>
      <c r="CA64" s="209">
        <f t="shared" si="78"/>
        <v>2162448.549</v>
      </c>
      <c r="CB64" s="209">
        <f t="shared" si="78"/>
        <v>2281999.825</v>
      </c>
      <c r="CC64" s="209">
        <f t="shared" si="78"/>
        <v>2406283.768</v>
      </c>
      <c r="CD64" s="209">
        <f t="shared" si="78"/>
        <v>2535365.944</v>
      </c>
      <c r="CE64" s="209">
        <f t="shared" si="78"/>
        <v>2672286.517</v>
      </c>
      <c r="CF64" s="209">
        <f t="shared" si="78"/>
        <v>2817835.559</v>
      </c>
      <c r="CG64" s="209">
        <f t="shared" si="78"/>
        <v>2972215.167</v>
      </c>
      <c r="CH64" s="209">
        <f t="shared" si="78"/>
        <v>3135567.67</v>
      </c>
      <c r="CI64" s="209">
        <f t="shared" si="78"/>
        <v>3308028.611</v>
      </c>
      <c r="CJ64" s="209">
        <f t="shared" si="78"/>
        <v>3489732.064</v>
      </c>
      <c r="CK64" s="209">
        <f t="shared" si="78"/>
        <v>3680811.171</v>
      </c>
      <c r="CL64" s="209">
        <f t="shared" si="78"/>
        <v>3881398.202</v>
      </c>
      <c r="CM64" s="209">
        <f t="shared" si="78"/>
        <v>4091624.566</v>
      </c>
      <c r="CN64" s="209">
        <f t="shared" si="78"/>
        <v>4311620.815</v>
      </c>
      <c r="CO64" s="209">
        <f t="shared" si="78"/>
        <v>4541516.648</v>
      </c>
      <c r="CP64" s="209">
        <f t="shared" si="78"/>
        <v>4781440.919</v>
      </c>
      <c r="CQ64" s="209">
        <f t="shared" si="78"/>
        <v>5034297.389</v>
      </c>
      <c r="CR64" s="209">
        <f t="shared" si="78"/>
        <v>5300824.903</v>
      </c>
      <c r="CS64" s="209">
        <f t="shared" si="78"/>
        <v>5581261.941</v>
      </c>
      <c r="CT64" s="209">
        <f t="shared" si="78"/>
        <v>5875795.744</v>
      </c>
      <c r="CU64" s="209">
        <f t="shared" si="78"/>
        <v>6184607.351</v>
      </c>
      <c r="CV64" s="209">
        <f t="shared" si="78"/>
        <v>6507876.124</v>
      </c>
      <c r="CW64" s="209">
        <f t="shared" si="78"/>
        <v>6845780.203</v>
      </c>
      <c r="CX64" s="209">
        <f t="shared" si="78"/>
        <v>7198496.562</v>
      </c>
      <c r="CY64" s="209">
        <f t="shared" si="78"/>
        <v>7566201.02</v>
      </c>
      <c r="CZ64" s="209">
        <f t="shared" si="78"/>
        <v>7949068.246</v>
      </c>
      <c r="DA64" s="209">
        <f t="shared" si="78"/>
        <v>8347271.766</v>
      </c>
      <c r="DB64" s="209">
        <f t="shared" si="78"/>
        <v>8760983.971</v>
      </c>
      <c r="DC64" s="209">
        <f t="shared" si="78"/>
        <v>9197794.368</v>
      </c>
      <c r="DD64" s="209">
        <f t="shared" si="78"/>
        <v>9659376.965</v>
      </c>
      <c r="DE64" s="209">
        <f t="shared" si="78"/>
        <v>10146167.43</v>
      </c>
      <c r="DF64" s="209">
        <f t="shared" si="78"/>
        <v>10658475.57</v>
      </c>
      <c r="DG64" s="209">
        <f t="shared" si="78"/>
        <v>11196596.81</v>
      </c>
      <c r="DH64" s="209">
        <f t="shared" si="78"/>
        <v>11760823.45</v>
      </c>
      <c r="DI64" s="209">
        <f t="shared" si="78"/>
        <v>12351445.75</v>
      </c>
      <c r="DJ64" s="209">
        <f t="shared" si="78"/>
        <v>12968752.05</v>
      </c>
      <c r="DK64" s="209">
        <f t="shared" si="78"/>
        <v>13613028.83</v>
      </c>
      <c r="DL64" s="209">
        <f t="shared" si="78"/>
        <v>14284560.69</v>
      </c>
      <c r="DM64" s="209">
        <f t="shared" si="78"/>
        <v>14983630.39</v>
      </c>
      <c r="DN64" s="209">
        <f t="shared" si="78"/>
        <v>15710518.82</v>
      </c>
      <c r="DO64" s="209">
        <f t="shared" si="78"/>
        <v>16476223.74</v>
      </c>
      <c r="DP64" s="209">
        <f t="shared" si="78"/>
        <v>17283048.22</v>
      </c>
      <c r="DQ64" s="209">
        <f t="shared" si="78"/>
        <v>18131615.79</v>
      </c>
      <c r="DR64" s="209">
        <f t="shared" si="78"/>
        <v>19022379.11</v>
      </c>
      <c r="DS64" s="209">
        <f t="shared" si="78"/>
        <v>19955771.17</v>
      </c>
      <c r="DT64" s="209">
        <f t="shared" si="78"/>
        <v>20932220.45</v>
      </c>
      <c r="DU64" s="209">
        <f t="shared" si="78"/>
        <v>21952152.5</v>
      </c>
      <c r="DV64" s="209">
        <f t="shared" si="78"/>
        <v>23015990.05</v>
      </c>
      <c r="DW64" s="209">
        <f t="shared" si="78"/>
        <v>24124153.08</v>
      </c>
      <c r="DX64" s="209">
        <f t="shared" si="78"/>
        <v>25277058.84</v>
      </c>
      <c r="DY64" s="209">
        <f t="shared" si="78"/>
        <v>26475121.84</v>
      </c>
      <c r="DZ64" s="209">
        <f t="shared" si="78"/>
        <v>27718753.87</v>
      </c>
    </row>
    <row r="65">
      <c r="A65" s="78"/>
      <c r="B65" s="92"/>
      <c r="C65" s="89"/>
      <c r="D65" s="89"/>
      <c r="E65" s="201"/>
      <c r="F65" s="89"/>
      <c r="G65" s="89"/>
      <c r="H65" s="78"/>
      <c r="I65" s="150"/>
      <c r="J65" s="194"/>
      <c r="K65" s="194">
        <f t="shared" ref="K65:DZ65" si="79">sum($K59:K59)</f>
        <v>0</v>
      </c>
      <c r="L65" s="194">
        <f t="shared" si="79"/>
        <v>0</v>
      </c>
      <c r="M65" s="194">
        <f t="shared" si="79"/>
        <v>0</v>
      </c>
      <c r="N65" s="194">
        <f t="shared" si="79"/>
        <v>0</v>
      </c>
      <c r="O65" s="194">
        <f t="shared" si="79"/>
        <v>0</v>
      </c>
      <c r="P65" s="194">
        <f t="shared" si="79"/>
        <v>0</v>
      </c>
      <c r="Q65" s="194">
        <f t="shared" si="79"/>
        <v>0</v>
      </c>
      <c r="R65" s="194">
        <f t="shared" si="79"/>
        <v>0</v>
      </c>
      <c r="S65" s="194">
        <f t="shared" si="79"/>
        <v>0</v>
      </c>
      <c r="T65" s="194">
        <f t="shared" si="79"/>
        <v>0</v>
      </c>
      <c r="U65" s="194">
        <f t="shared" si="79"/>
        <v>0</v>
      </c>
      <c r="V65" s="194">
        <f t="shared" si="79"/>
        <v>0</v>
      </c>
      <c r="W65" s="194">
        <f t="shared" si="79"/>
        <v>0</v>
      </c>
      <c r="X65" s="194">
        <f t="shared" si="79"/>
        <v>0</v>
      </c>
      <c r="Y65" s="194">
        <f t="shared" si="79"/>
        <v>0</v>
      </c>
      <c r="Z65" s="194">
        <f t="shared" si="79"/>
        <v>0</v>
      </c>
      <c r="AA65" s="194">
        <f t="shared" si="79"/>
        <v>0</v>
      </c>
      <c r="AB65" s="194">
        <f t="shared" si="79"/>
        <v>0</v>
      </c>
      <c r="AC65" s="194">
        <f t="shared" si="79"/>
        <v>0</v>
      </c>
      <c r="AD65" s="194">
        <f t="shared" si="79"/>
        <v>0</v>
      </c>
      <c r="AE65" s="194">
        <f t="shared" si="79"/>
        <v>0</v>
      </c>
      <c r="AF65" s="194">
        <f t="shared" si="79"/>
        <v>0</v>
      </c>
      <c r="AG65" s="194">
        <f t="shared" si="79"/>
        <v>0</v>
      </c>
      <c r="AH65" s="194">
        <f t="shared" si="79"/>
        <v>0</v>
      </c>
      <c r="AI65" s="194">
        <f t="shared" si="79"/>
        <v>0</v>
      </c>
      <c r="AJ65" s="194">
        <f t="shared" si="79"/>
        <v>0</v>
      </c>
      <c r="AK65" s="194">
        <f t="shared" si="79"/>
        <v>0</v>
      </c>
      <c r="AL65" s="194">
        <f t="shared" si="79"/>
        <v>0</v>
      </c>
      <c r="AM65" s="194">
        <f t="shared" si="79"/>
        <v>0</v>
      </c>
      <c r="AN65" s="194">
        <f t="shared" si="79"/>
        <v>0</v>
      </c>
      <c r="AO65" s="194">
        <f t="shared" si="79"/>
        <v>0</v>
      </c>
      <c r="AP65" s="194">
        <f t="shared" si="79"/>
        <v>0</v>
      </c>
      <c r="AQ65" s="194">
        <f t="shared" si="79"/>
        <v>0</v>
      </c>
      <c r="AR65" s="194">
        <f t="shared" si="79"/>
        <v>0</v>
      </c>
      <c r="AS65" s="194">
        <f t="shared" si="79"/>
        <v>0</v>
      </c>
      <c r="AT65" s="194">
        <f t="shared" si="79"/>
        <v>0</v>
      </c>
      <c r="AU65" s="194">
        <f t="shared" si="79"/>
        <v>0</v>
      </c>
      <c r="AV65" s="194">
        <f t="shared" si="79"/>
        <v>0</v>
      </c>
      <c r="AW65" s="194">
        <f t="shared" si="79"/>
        <v>0</v>
      </c>
      <c r="AX65" s="194">
        <f t="shared" si="79"/>
        <v>0</v>
      </c>
      <c r="AY65" s="194">
        <f t="shared" si="79"/>
        <v>0</v>
      </c>
      <c r="AZ65" s="194">
        <f t="shared" si="79"/>
        <v>0</v>
      </c>
      <c r="BA65" s="194">
        <f t="shared" si="79"/>
        <v>0</v>
      </c>
      <c r="BB65" s="194">
        <f t="shared" si="79"/>
        <v>0</v>
      </c>
      <c r="BC65" s="194">
        <f t="shared" si="79"/>
        <v>0</v>
      </c>
      <c r="BD65" s="194">
        <f t="shared" si="79"/>
        <v>176.3956093</v>
      </c>
      <c r="BE65" s="194">
        <f t="shared" si="79"/>
        <v>542.9092631</v>
      </c>
      <c r="BF65" s="194">
        <f t="shared" si="79"/>
        <v>1100.644556</v>
      </c>
      <c r="BG65" s="194">
        <f t="shared" si="79"/>
        <v>2202.556598</v>
      </c>
      <c r="BH65" s="194">
        <f t="shared" si="79"/>
        <v>3522.760722</v>
      </c>
      <c r="BI65" s="194">
        <f t="shared" si="79"/>
        <v>5138.77089</v>
      </c>
      <c r="BJ65" s="194">
        <f t="shared" si="79"/>
        <v>7067.125246</v>
      </c>
      <c r="BK65" s="194">
        <f t="shared" si="79"/>
        <v>9333.392378</v>
      </c>
      <c r="BL65" s="194">
        <f t="shared" si="79"/>
        <v>11961.61913</v>
      </c>
      <c r="BM65" s="194">
        <f t="shared" si="79"/>
        <v>14975.92209</v>
      </c>
      <c r="BN65" s="194">
        <f t="shared" si="79"/>
        <v>18400.24863</v>
      </c>
      <c r="BO65" s="194">
        <f t="shared" si="79"/>
        <v>22258.41379</v>
      </c>
      <c r="BP65" s="194">
        <f t="shared" si="79"/>
        <v>26574.09558</v>
      </c>
      <c r="BQ65" s="194">
        <f t="shared" si="79"/>
        <v>31370.8366</v>
      </c>
      <c r="BR65" s="194">
        <f t="shared" si="79"/>
        <v>36672.04465</v>
      </c>
      <c r="BS65" s="194">
        <f t="shared" si="79"/>
        <v>42348.90855</v>
      </c>
      <c r="BT65" s="194">
        <f t="shared" si="79"/>
        <v>48528.73421</v>
      </c>
      <c r="BU65" s="194">
        <f t="shared" si="79"/>
        <v>55211.08663</v>
      </c>
      <c r="BV65" s="194">
        <f t="shared" si="79"/>
        <v>62414.67024</v>
      </c>
      <c r="BW65" s="194">
        <f t="shared" si="79"/>
        <v>70155.19836</v>
      </c>
      <c r="BX65" s="194">
        <f t="shared" si="79"/>
        <v>78448.72814</v>
      </c>
      <c r="BY65" s="194">
        <f t="shared" si="79"/>
        <v>87311.15876</v>
      </c>
      <c r="BZ65" s="194">
        <f t="shared" si="79"/>
        <v>96758.3076</v>
      </c>
      <c r="CA65" s="194">
        <f t="shared" si="79"/>
        <v>106805.8994</v>
      </c>
      <c r="CB65" s="194">
        <f t="shared" si="79"/>
        <v>117469.5683</v>
      </c>
      <c r="CC65" s="194">
        <f t="shared" si="79"/>
        <v>128764.8585</v>
      </c>
      <c r="CD65" s="194">
        <f t="shared" si="79"/>
        <v>140707.2242</v>
      </c>
      <c r="CE65" s="194">
        <f t="shared" si="79"/>
        <v>154012.7867</v>
      </c>
      <c r="CF65" s="194">
        <f t="shared" si="79"/>
        <v>168304.2659</v>
      </c>
      <c r="CG65" s="194">
        <f t="shared" si="79"/>
        <v>183682.3223</v>
      </c>
      <c r="CH65" s="194">
        <f t="shared" si="79"/>
        <v>200175.3848</v>
      </c>
      <c r="CI65" s="194">
        <f t="shared" si="79"/>
        <v>217822.5131</v>
      </c>
      <c r="CJ65" s="194">
        <f t="shared" si="79"/>
        <v>236660.9197</v>
      </c>
      <c r="CK65" s="194">
        <f t="shared" si="79"/>
        <v>256727.8502</v>
      </c>
      <c r="CL65" s="194">
        <f t="shared" si="79"/>
        <v>278060.3019</v>
      </c>
      <c r="CM65" s="194">
        <f t="shared" si="79"/>
        <v>300695.067</v>
      </c>
      <c r="CN65" s="194">
        <f t="shared" si="79"/>
        <v>324668.7281</v>
      </c>
      <c r="CO65" s="194">
        <f t="shared" si="79"/>
        <v>350017.6597</v>
      </c>
      <c r="CP65" s="194">
        <f t="shared" si="79"/>
        <v>376778.0294</v>
      </c>
      <c r="CQ65" s="194">
        <f t="shared" si="79"/>
        <v>405226.3161</v>
      </c>
      <c r="CR65" s="194">
        <f t="shared" si="79"/>
        <v>435281.7488</v>
      </c>
      <c r="CS65" s="194">
        <f t="shared" si="79"/>
        <v>467004.526</v>
      </c>
      <c r="CT65" s="194">
        <f t="shared" si="79"/>
        <v>500433.3506</v>
      </c>
      <c r="CU65" s="194">
        <f t="shared" si="79"/>
        <v>535609.8905</v>
      </c>
      <c r="CV65" s="194">
        <f t="shared" si="79"/>
        <v>572575.0974</v>
      </c>
      <c r="CW65" s="194">
        <f t="shared" si="79"/>
        <v>611369.7631</v>
      </c>
      <c r="CX65" s="194">
        <f t="shared" si="79"/>
        <v>652034.4369</v>
      </c>
      <c r="CY65" s="194">
        <f t="shared" si="79"/>
        <v>694609.4392</v>
      </c>
      <c r="CZ65" s="194">
        <f t="shared" si="79"/>
        <v>739134.8617</v>
      </c>
      <c r="DA65" s="194">
        <f t="shared" si="79"/>
        <v>785650.5683</v>
      </c>
      <c r="DB65" s="194">
        <f t="shared" si="79"/>
        <v>834196.1964</v>
      </c>
      <c r="DC65" s="194">
        <f t="shared" si="79"/>
        <v>886240.5928</v>
      </c>
      <c r="DD65" s="194">
        <f t="shared" si="79"/>
        <v>941203.0824</v>
      </c>
      <c r="DE65" s="194">
        <f t="shared" si="79"/>
        <v>999250.3926</v>
      </c>
      <c r="DF65" s="194">
        <f t="shared" si="79"/>
        <v>1060436.317</v>
      </c>
      <c r="DG65" s="194">
        <f t="shared" si="79"/>
        <v>1124831.203</v>
      </c>
      <c r="DH65" s="194">
        <f t="shared" si="79"/>
        <v>1192502.464</v>
      </c>
      <c r="DI65" s="194">
        <f t="shared" si="79"/>
        <v>1263517.514</v>
      </c>
      <c r="DJ65" s="194">
        <f t="shared" si="79"/>
        <v>1337943.333</v>
      </c>
      <c r="DK65" s="194">
        <f t="shared" si="79"/>
        <v>1415846.531</v>
      </c>
      <c r="DL65" s="194">
        <f t="shared" si="79"/>
        <v>1497293.34</v>
      </c>
      <c r="DM65" s="194">
        <f t="shared" si="79"/>
        <v>1582349.622</v>
      </c>
      <c r="DN65" s="194">
        <f t="shared" si="79"/>
        <v>1671080.866</v>
      </c>
      <c r="DO65" s="194">
        <f t="shared" si="79"/>
        <v>1764986.29</v>
      </c>
      <c r="DP65" s="194">
        <f t="shared" si="79"/>
        <v>1863561.146</v>
      </c>
      <c r="DQ65" s="194">
        <f t="shared" si="79"/>
        <v>1966984.539</v>
      </c>
      <c r="DR65" s="194">
        <f t="shared" si="79"/>
        <v>2075332.107</v>
      </c>
      <c r="DS65" s="194">
        <f t="shared" si="79"/>
        <v>2188694.476</v>
      </c>
      <c r="DT65" s="194">
        <f t="shared" si="79"/>
        <v>2307159.449</v>
      </c>
      <c r="DU65" s="194">
        <f t="shared" si="79"/>
        <v>2430814.682</v>
      </c>
      <c r="DV65" s="194">
        <f t="shared" si="79"/>
        <v>2559747.288</v>
      </c>
      <c r="DW65" s="194">
        <f t="shared" si="79"/>
        <v>2694043.9</v>
      </c>
      <c r="DX65" s="194">
        <f t="shared" si="79"/>
        <v>2833790.664</v>
      </c>
      <c r="DY65" s="194">
        <f t="shared" si="79"/>
        <v>2979073.242</v>
      </c>
      <c r="DZ65" s="194">
        <f t="shared" si="79"/>
        <v>3129976.816</v>
      </c>
    </row>
    <row r="66">
      <c r="A66" s="78"/>
      <c r="B66" s="92"/>
      <c r="C66" s="89"/>
      <c r="D66" s="89"/>
      <c r="E66" s="201"/>
      <c r="F66" s="89"/>
      <c r="G66" s="89"/>
      <c r="H66" s="78"/>
      <c r="I66" s="150" t="s">
        <v>319</v>
      </c>
      <c r="J66" s="194"/>
      <c r="K66" s="194">
        <f t="shared" ref="K66:DZ66" si="80">sum($K60:K60)</f>
        <v>22000</v>
      </c>
      <c r="L66" s="194">
        <f t="shared" si="80"/>
        <v>44000</v>
      </c>
      <c r="M66" s="194">
        <f t="shared" si="80"/>
        <v>66000</v>
      </c>
      <c r="N66" s="194">
        <f t="shared" si="80"/>
        <v>80800</v>
      </c>
      <c r="O66" s="194">
        <f t="shared" si="80"/>
        <v>89840</v>
      </c>
      <c r="P66" s="194">
        <f t="shared" si="80"/>
        <v>93811.2</v>
      </c>
      <c r="Q66" s="194">
        <f t="shared" si="80"/>
        <v>93811.2</v>
      </c>
      <c r="R66" s="194">
        <f t="shared" si="80"/>
        <v>109916.0269</v>
      </c>
      <c r="S66" s="194">
        <f t="shared" si="80"/>
        <v>121102.8957</v>
      </c>
      <c r="T66" s="194">
        <f t="shared" si="80"/>
        <v>127372.5321</v>
      </c>
      <c r="U66" s="194">
        <f t="shared" si="80"/>
        <v>128725.0667</v>
      </c>
      <c r="V66" s="194">
        <f t="shared" si="80"/>
        <v>128725.0667</v>
      </c>
      <c r="W66" s="194">
        <f t="shared" si="80"/>
        <v>128725.0667</v>
      </c>
      <c r="X66" s="194">
        <f t="shared" si="80"/>
        <v>128725.0667</v>
      </c>
      <c r="Y66" s="194">
        <f t="shared" si="80"/>
        <v>128725.0667</v>
      </c>
      <c r="Z66" s="194">
        <f t="shared" si="80"/>
        <v>128725.0667</v>
      </c>
      <c r="AA66" s="194">
        <f t="shared" si="80"/>
        <v>128725.0667</v>
      </c>
      <c r="AB66" s="194">
        <f t="shared" si="80"/>
        <v>128725.0667</v>
      </c>
      <c r="AC66" s="194">
        <f t="shared" si="80"/>
        <v>128725.0667</v>
      </c>
      <c r="AD66" s="194">
        <f t="shared" si="80"/>
        <v>128725.0667</v>
      </c>
      <c r="AE66" s="194">
        <f t="shared" si="80"/>
        <v>128725.0667</v>
      </c>
      <c r="AF66" s="194">
        <f t="shared" si="80"/>
        <v>128725.0667</v>
      </c>
      <c r="AG66" s="194">
        <f t="shared" si="80"/>
        <v>128725.0667</v>
      </c>
      <c r="AH66" s="194">
        <f t="shared" si="80"/>
        <v>128725.0667</v>
      </c>
      <c r="AI66" s="194">
        <f t="shared" si="80"/>
        <v>128725.0667</v>
      </c>
      <c r="AJ66" s="194">
        <f t="shared" si="80"/>
        <v>128725.0667</v>
      </c>
      <c r="AK66" s="194">
        <f t="shared" si="80"/>
        <v>128725.0667</v>
      </c>
      <c r="AL66" s="194">
        <f t="shared" si="80"/>
        <v>128725.0667</v>
      </c>
      <c r="AM66" s="194">
        <f t="shared" si="80"/>
        <v>128725.0667</v>
      </c>
      <c r="AN66" s="194">
        <f t="shared" si="80"/>
        <v>128725.0667</v>
      </c>
      <c r="AO66" s="194">
        <f t="shared" si="80"/>
        <v>128725.0667</v>
      </c>
      <c r="AP66" s="194">
        <f t="shared" si="80"/>
        <v>128725.0667</v>
      </c>
      <c r="AQ66" s="194">
        <f t="shared" si="80"/>
        <v>128725.0667</v>
      </c>
      <c r="AR66" s="194">
        <f t="shared" si="80"/>
        <v>128725.0667</v>
      </c>
      <c r="AS66" s="194">
        <f t="shared" si="80"/>
        <v>128725.0667</v>
      </c>
      <c r="AT66" s="194">
        <f t="shared" si="80"/>
        <v>128725.0667</v>
      </c>
      <c r="AU66" s="194">
        <f t="shared" si="80"/>
        <v>128725.0667</v>
      </c>
      <c r="AV66" s="194">
        <f t="shared" si="80"/>
        <v>128725.0667</v>
      </c>
      <c r="AW66" s="194">
        <f t="shared" si="80"/>
        <v>128725.0667</v>
      </c>
      <c r="AX66" s="194">
        <f t="shared" si="80"/>
        <v>128725.0667</v>
      </c>
      <c r="AY66" s="194">
        <f t="shared" si="80"/>
        <v>128725.0667</v>
      </c>
      <c r="AZ66" s="194">
        <f t="shared" si="80"/>
        <v>128725.0667</v>
      </c>
      <c r="BA66" s="194">
        <f t="shared" si="80"/>
        <v>128725.0667</v>
      </c>
      <c r="BB66" s="194">
        <f t="shared" si="80"/>
        <v>128725.0667</v>
      </c>
      <c r="BC66" s="194">
        <f t="shared" si="80"/>
        <v>128725.0667</v>
      </c>
      <c r="BD66" s="194">
        <f t="shared" si="80"/>
        <v>128725.0667</v>
      </c>
      <c r="BE66" s="194">
        <f t="shared" si="80"/>
        <v>128725.0667</v>
      </c>
      <c r="BF66" s="194">
        <f t="shared" si="80"/>
        <v>128725.0667</v>
      </c>
      <c r="BG66" s="194">
        <f t="shared" si="80"/>
        <v>128725.0667</v>
      </c>
      <c r="BH66" s="194">
        <f t="shared" si="80"/>
        <v>128725.0667</v>
      </c>
      <c r="BI66" s="194">
        <f t="shared" si="80"/>
        <v>128725.0667</v>
      </c>
      <c r="BJ66" s="194">
        <f t="shared" si="80"/>
        <v>128725.0667</v>
      </c>
      <c r="BK66" s="194">
        <f t="shared" si="80"/>
        <v>128725.0667</v>
      </c>
      <c r="BL66" s="194">
        <f t="shared" si="80"/>
        <v>128725.0667</v>
      </c>
      <c r="BM66" s="194">
        <f t="shared" si="80"/>
        <v>128725.0667</v>
      </c>
      <c r="BN66" s="194">
        <f t="shared" si="80"/>
        <v>128725.0667</v>
      </c>
      <c r="BO66" s="194">
        <f t="shared" si="80"/>
        <v>128725.0667</v>
      </c>
      <c r="BP66" s="194">
        <f t="shared" si="80"/>
        <v>128725.0667</v>
      </c>
      <c r="BQ66" s="194">
        <f t="shared" si="80"/>
        <v>128725.0667</v>
      </c>
      <c r="BR66" s="194">
        <f t="shared" si="80"/>
        <v>128725.0667</v>
      </c>
      <c r="BS66" s="194">
        <f t="shared" si="80"/>
        <v>128725.0667</v>
      </c>
      <c r="BT66" s="194">
        <f t="shared" si="80"/>
        <v>128725.0667</v>
      </c>
      <c r="BU66" s="194">
        <f t="shared" si="80"/>
        <v>128725.0667</v>
      </c>
      <c r="BV66" s="194">
        <f t="shared" si="80"/>
        <v>128725.0667</v>
      </c>
      <c r="BW66" s="194">
        <f t="shared" si="80"/>
        <v>128725.0667</v>
      </c>
      <c r="BX66" s="194">
        <f t="shared" si="80"/>
        <v>128725.0667</v>
      </c>
      <c r="BY66" s="194">
        <f t="shared" si="80"/>
        <v>128725.0667</v>
      </c>
      <c r="BZ66" s="194">
        <f t="shared" si="80"/>
        <v>128725.0667</v>
      </c>
      <c r="CA66" s="194">
        <f t="shared" si="80"/>
        <v>128725.0667</v>
      </c>
      <c r="CB66" s="194">
        <f t="shared" si="80"/>
        <v>128725.0667</v>
      </c>
      <c r="CC66" s="194">
        <f t="shared" si="80"/>
        <v>128725.0667</v>
      </c>
      <c r="CD66" s="194">
        <f t="shared" si="80"/>
        <v>128725.0667</v>
      </c>
      <c r="CE66" s="194">
        <f t="shared" si="80"/>
        <v>128725.0667</v>
      </c>
      <c r="CF66" s="194">
        <f t="shared" si="80"/>
        <v>128725.0667</v>
      </c>
      <c r="CG66" s="194">
        <f t="shared" si="80"/>
        <v>128725.0667</v>
      </c>
      <c r="CH66" s="194">
        <f t="shared" si="80"/>
        <v>128725.0667</v>
      </c>
      <c r="CI66" s="194">
        <f t="shared" si="80"/>
        <v>128725.0667</v>
      </c>
      <c r="CJ66" s="194">
        <f t="shared" si="80"/>
        <v>128725.0667</v>
      </c>
      <c r="CK66" s="194">
        <f t="shared" si="80"/>
        <v>128725.0667</v>
      </c>
      <c r="CL66" s="194">
        <f t="shared" si="80"/>
        <v>128725.0667</v>
      </c>
      <c r="CM66" s="194">
        <f t="shared" si="80"/>
        <v>128725.0667</v>
      </c>
      <c r="CN66" s="194">
        <f t="shared" si="80"/>
        <v>128725.0667</v>
      </c>
      <c r="CO66" s="194">
        <f t="shared" si="80"/>
        <v>128725.0667</v>
      </c>
      <c r="CP66" s="194">
        <f t="shared" si="80"/>
        <v>128725.0667</v>
      </c>
      <c r="CQ66" s="194">
        <f t="shared" si="80"/>
        <v>128725.0667</v>
      </c>
      <c r="CR66" s="194">
        <f t="shared" si="80"/>
        <v>128725.0667</v>
      </c>
      <c r="CS66" s="194">
        <f t="shared" si="80"/>
        <v>128725.0667</v>
      </c>
      <c r="CT66" s="194">
        <f t="shared" si="80"/>
        <v>128725.0667</v>
      </c>
      <c r="CU66" s="194">
        <f t="shared" si="80"/>
        <v>128725.0667</v>
      </c>
      <c r="CV66" s="194">
        <f t="shared" si="80"/>
        <v>128725.0667</v>
      </c>
      <c r="CW66" s="194">
        <f t="shared" si="80"/>
        <v>128725.0667</v>
      </c>
      <c r="CX66" s="194">
        <f t="shared" si="80"/>
        <v>128725.0667</v>
      </c>
      <c r="CY66" s="194">
        <f t="shared" si="80"/>
        <v>128725.0667</v>
      </c>
      <c r="CZ66" s="194">
        <f t="shared" si="80"/>
        <v>128725.0667</v>
      </c>
      <c r="DA66" s="194">
        <f t="shared" si="80"/>
        <v>128725.0667</v>
      </c>
      <c r="DB66" s="194">
        <f t="shared" si="80"/>
        <v>128725.0667</v>
      </c>
      <c r="DC66" s="194">
        <f t="shared" si="80"/>
        <v>128725.0667</v>
      </c>
      <c r="DD66" s="194">
        <f t="shared" si="80"/>
        <v>128725.0667</v>
      </c>
      <c r="DE66" s="194">
        <f t="shared" si="80"/>
        <v>128725.0667</v>
      </c>
      <c r="DF66" s="194">
        <f t="shared" si="80"/>
        <v>128725.0667</v>
      </c>
      <c r="DG66" s="194">
        <f t="shared" si="80"/>
        <v>128725.0667</v>
      </c>
      <c r="DH66" s="194">
        <f t="shared" si="80"/>
        <v>128725.0667</v>
      </c>
      <c r="DI66" s="194">
        <f t="shared" si="80"/>
        <v>128725.0667</v>
      </c>
      <c r="DJ66" s="194">
        <f t="shared" si="80"/>
        <v>128725.0667</v>
      </c>
      <c r="DK66" s="194">
        <f t="shared" si="80"/>
        <v>128725.0667</v>
      </c>
      <c r="DL66" s="194">
        <f t="shared" si="80"/>
        <v>128725.0667</v>
      </c>
      <c r="DM66" s="194">
        <f t="shared" si="80"/>
        <v>128725.0667</v>
      </c>
      <c r="DN66" s="194">
        <f t="shared" si="80"/>
        <v>128725.0667</v>
      </c>
      <c r="DO66" s="194">
        <f t="shared" si="80"/>
        <v>128725.0667</v>
      </c>
      <c r="DP66" s="194">
        <f t="shared" si="80"/>
        <v>128725.0667</v>
      </c>
      <c r="DQ66" s="194">
        <f t="shared" si="80"/>
        <v>128725.0667</v>
      </c>
      <c r="DR66" s="194">
        <f t="shared" si="80"/>
        <v>128725.0667</v>
      </c>
      <c r="DS66" s="194">
        <f t="shared" si="80"/>
        <v>128725.0667</v>
      </c>
      <c r="DT66" s="194">
        <f t="shared" si="80"/>
        <v>128725.0667</v>
      </c>
      <c r="DU66" s="194">
        <f t="shared" si="80"/>
        <v>128725.0667</v>
      </c>
      <c r="DV66" s="194">
        <f t="shared" si="80"/>
        <v>128725.0667</v>
      </c>
      <c r="DW66" s="194">
        <f t="shared" si="80"/>
        <v>128725.0667</v>
      </c>
      <c r="DX66" s="194">
        <f t="shared" si="80"/>
        <v>128725.0667</v>
      </c>
      <c r="DY66" s="194">
        <f t="shared" si="80"/>
        <v>128725.0667</v>
      </c>
      <c r="DZ66" s="194">
        <f t="shared" si="80"/>
        <v>128725.0667</v>
      </c>
    </row>
    <row r="67">
      <c r="A67" s="204"/>
      <c r="B67" s="205"/>
      <c r="C67" s="206"/>
      <c r="D67" s="206"/>
      <c r="E67" s="207"/>
      <c r="F67" s="206"/>
      <c r="G67" s="206"/>
      <c r="H67" s="204"/>
      <c r="I67" s="206"/>
      <c r="J67" s="209"/>
      <c r="K67" s="209">
        <f t="shared" ref="K67:DZ67" si="81">sum($K61:K61)</f>
        <v>20000</v>
      </c>
      <c r="L67" s="209">
        <f t="shared" si="81"/>
        <v>40000</v>
      </c>
      <c r="M67" s="209">
        <f t="shared" si="81"/>
        <v>60000</v>
      </c>
      <c r="N67" s="209">
        <f t="shared" si="81"/>
        <v>74000</v>
      </c>
      <c r="O67" s="209">
        <f t="shared" si="81"/>
        <v>84000</v>
      </c>
      <c r="P67" s="209">
        <f t="shared" si="81"/>
        <v>90400</v>
      </c>
      <c r="Q67" s="209">
        <f t="shared" si="81"/>
        <v>93240</v>
      </c>
      <c r="R67" s="209">
        <f t="shared" si="81"/>
        <v>112524</v>
      </c>
      <c r="S67" s="209">
        <f t="shared" si="81"/>
        <v>128252.4</v>
      </c>
      <c r="T67" s="209">
        <f t="shared" si="81"/>
        <v>140425.24</v>
      </c>
      <c r="U67" s="209">
        <f t="shared" si="81"/>
        <v>149042.524</v>
      </c>
      <c r="V67" s="209">
        <f t="shared" si="81"/>
        <v>154104.2524</v>
      </c>
      <c r="W67" s="209">
        <f t="shared" si="81"/>
        <v>154104.2524</v>
      </c>
      <c r="X67" s="209">
        <f t="shared" si="81"/>
        <v>154104.2524</v>
      </c>
      <c r="Y67" s="209">
        <f t="shared" si="81"/>
        <v>154104.2524</v>
      </c>
      <c r="Z67" s="209">
        <f t="shared" si="81"/>
        <v>154104.2524</v>
      </c>
      <c r="AA67" s="209">
        <f t="shared" si="81"/>
        <v>154104.2524</v>
      </c>
      <c r="AB67" s="209">
        <f t="shared" si="81"/>
        <v>154104.2524</v>
      </c>
      <c r="AC67" s="209">
        <f t="shared" si="81"/>
        <v>154104.2524</v>
      </c>
      <c r="AD67" s="209">
        <f t="shared" si="81"/>
        <v>154104.2524</v>
      </c>
      <c r="AE67" s="209">
        <f t="shared" si="81"/>
        <v>154104.2524</v>
      </c>
      <c r="AF67" s="209">
        <f t="shared" si="81"/>
        <v>154104.2524</v>
      </c>
      <c r="AG67" s="209">
        <f t="shared" si="81"/>
        <v>154104.2524</v>
      </c>
      <c r="AH67" s="209">
        <f t="shared" si="81"/>
        <v>154104.2524</v>
      </c>
      <c r="AI67" s="209">
        <f t="shared" si="81"/>
        <v>154104.2524</v>
      </c>
      <c r="AJ67" s="209">
        <f t="shared" si="81"/>
        <v>154104.2524</v>
      </c>
      <c r="AK67" s="209">
        <f t="shared" si="81"/>
        <v>154104.2524</v>
      </c>
      <c r="AL67" s="209">
        <f t="shared" si="81"/>
        <v>154104.2524</v>
      </c>
      <c r="AM67" s="209">
        <f t="shared" si="81"/>
        <v>154104.2524</v>
      </c>
      <c r="AN67" s="209">
        <f t="shared" si="81"/>
        <v>154104.2524</v>
      </c>
      <c r="AO67" s="209">
        <f t="shared" si="81"/>
        <v>154104.2524</v>
      </c>
      <c r="AP67" s="209">
        <f t="shared" si="81"/>
        <v>154104.2524</v>
      </c>
      <c r="AQ67" s="209">
        <f t="shared" si="81"/>
        <v>154104.2524</v>
      </c>
      <c r="AR67" s="209">
        <f t="shared" si="81"/>
        <v>154104.2524</v>
      </c>
      <c r="AS67" s="209">
        <f t="shared" si="81"/>
        <v>154104.2524</v>
      </c>
      <c r="AT67" s="209">
        <f t="shared" si="81"/>
        <v>154104.2524</v>
      </c>
      <c r="AU67" s="209">
        <f t="shared" si="81"/>
        <v>154104.2524</v>
      </c>
      <c r="AV67" s="209">
        <f t="shared" si="81"/>
        <v>154104.2524</v>
      </c>
      <c r="AW67" s="209">
        <f t="shared" si="81"/>
        <v>154104.2524</v>
      </c>
      <c r="AX67" s="209">
        <f t="shared" si="81"/>
        <v>154104.2524</v>
      </c>
      <c r="AY67" s="209">
        <f t="shared" si="81"/>
        <v>154104.2524</v>
      </c>
      <c r="AZ67" s="209">
        <f t="shared" si="81"/>
        <v>154104.2524</v>
      </c>
      <c r="BA67" s="209">
        <f t="shared" si="81"/>
        <v>154104.2524</v>
      </c>
      <c r="BB67" s="209">
        <f t="shared" si="81"/>
        <v>154104.2524</v>
      </c>
      <c r="BC67" s="209">
        <f t="shared" si="81"/>
        <v>154104.2524</v>
      </c>
      <c r="BD67" s="209">
        <f t="shared" si="81"/>
        <v>154104.2524</v>
      </c>
      <c r="BE67" s="209">
        <f t="shared" si="81"/>
        <v>154104.2524</v>
      </c>
      <c r="BF67" s="209">
        <f t="shared" si="81"/>
        <v>154104.2524</v>
      </c>
      <c r="BG67" s="209">
        <f t="shared" si="81"/>
        <v>154104.2524</v>
      </c>
      <c r="BH67" s="209">
        <f t="shared" si="81"/>
        <v>154104.2524</v>
      </c>
      <c r="BI67" s="209">
        <f t="shared" si="81"/>
        <v>154104.2524</v>
      </c>
      <c r="BJ67" s="209">
        <f t="shared" si="81"/>
        <v>154104.2524</v>
      </c>
      <c r="BK67" s="209">
        <f t="shared" si="81"/>
        <v>154104.2524</v>
      </c>
      <c r="BL67" s="209">
        <f t="shared" si="81"/>
        <v>154104.2524</v>
      </c>
      <c r="BM67" s="209">
        <f t="shared" si="81"/>
        <v>154104.2524</v>
      </c>
      <c r="BN67" s="209">
        <f t="shared" si="81"/>
        <v>154104.2524</v>
      </c>
      <c r="BO67" s="209">
        <f t="shared" si="81"/>
        <v>154104.2524</v>
      </c>
      <c r="BP67" s="209">
        <f t="shared" si="81"/>
        <v>154104.2524</v>
      </c>
      <c r="BQ67" s="209">
        <f t="shared" si="81"/>
        <v>154104.2524</v>
      </c>
      <c r="BR67" s="209">
        <f t="shared" si="81"/>
        <v>154104.2524</v>
      </c>
      <c r="BS67" s="209">
        <f t="shared" si="81"/>
        <v>154104.2524</v>
      </c>
      <c r="BT67" s="209">
        <f t="shared" si="81"/>
        <v>154104.2524</v>
      </c>
      <c r="BU67" s="209">
        <f t="shared" si="81"/>
        <v>154104.2524</v>
      </c>
      <c r="BV67" s="209">
        <f t="shared" si="81"/>
        <v>154104.2524</v>
      </c>
      <c r="BW67" s="209">
        <f t="shared" si="81"/>
        <v>154104.2524</v>
      </c>
      <c r="BX67" s="209">
        <f t="shared" si="81"/>
        <v>154104.2524</v>
      </c>
      <c r="BY67" s="209">
        <f t="shared" si="81"/>
        <v>154104.2524</v>
      </c>
      <c r="BZ67" s="209">
        <f t="shared" si="81"/>
        <v>154104.2524</v>
      </c>
      <c r="CA67" s="209">
        <f t="shared" si="81"/>
        <v>154104.2524</v>
      </c>
      <c r="CB67" s="209">
        <f t="shared" si="81"/>
        <v>154104.2524</v>
      </c>
      <c r="CC67" s="209">
        <f t="shared" si="81"/>
        <v>154104.2524</v>
      </c>
      <c r="CD67" s="209">
        <f t="shared" si="81"/>
        <v>154104.2524</v>
      </c>
      <c r="CE67" s="209">
        <f t="shared" si="81"/>
        <v>154104.2524</v>
      </c>
      <c r="CF67" s="209">
        <f t="shared" si="81"/>
        <v>154104.2524</v>
      </c>
      <c r="CG67" s="209">
        <f t="shared" si="81"/>
        <v>154104.2524</v>
      </c>
      <c r="CH67" s="209">
        <f t="shared" si="81"/>
        <v>154104.2524</v>
      </c>
      <c r="CI67" s="209">
        <f t="shared" si="81"/>
        <v>154104.2524</v>
      </c>
      <c r="CJ67" s="209">
        <f t="shared" si="81"/>
        <v>154104.2524</v>
      </c>
      <c r="CK67" s="209">
        <f t="shared" si="81"/>
        <v>154104.2524</v>
      </c>
      <c r="CL67" s="209">
        <f t="shared" si="81"/>
        <v>154104.2524</v>
      </c>
      <c r="CM67" s="209">
        <f t="shared" si="81"/>
        <v>154104.2524</v>
      </c>
      <c r="CN67" s="209">
        <f t="shared" si="81"/>
        <v>154104.2524</v>
      </c>
      <c r="CO67" s="209">
        <f t="shared" si="81"/>
        <v>154104.2524</v>
      </c>
      <c r="CP67" s="209">
        <f t="shared" si="81"/>
        <v>154104.2524</v>
      </c>
      <c r="CQ67" s="209">
        <f t="shared" si="81"/>
        <v>154104.2524</v>
      </c>
      <c r="CR67" s="209">
        <f t="shared" si="81"/>
        <v>154104.2524</v>
      </c>
      <c r="CS67" s="209">
        <f t="shared" si="81"/>
        <v>154104.2524</v>
      </c>
      <c r="CT67" s="209">
        <f t="shared" si="81"/>
        <v>154104.2524</v>
      </c>
      <c r="CU67" s="209">
        <f t="shared" si="81"/>
        <v>154104.2524</v>
      </c>
      <c r="CV67" s="209">
        <f t="shared" si="81"/>
        <v>154104.2524</v>
      </c>
      <c r="CW67" s="209">
        <f t="shared" si="81"/>
        <v>154104.2524</v>
      </c>
      <c r="CX67" s="209">
        <f t="shared" si="81"/>
        <v>154104.2524</v>
      </c>
      <c r="CY67" s="209">
        <f t="shared" si="81"/>
        <v>154104.2524</v>
      </c>
      <c r="CZ67" s="209">
        <f t="shared" si="81"/>
        <v>154104.2524</v>
      </c>
      <c r="DA67" s="209">
        <f t="shared" si="81"/>
        <v>154104.2524</v>
      </c>
      <c r="DB67" s="209">
        <f t="shared" si="81"/>
        <v>154104.2524</v>
      </c>
      <c r="DC67" s="209">
        <f t="shared" si="81"/>
        <v>154104.2524</v>
      </c>
      <c r="DD67" s="209">
        <f t="shared" si="81"/>
        <v>154104.2524</v>
      </c>
      <c r="DE67" s="209">
        <f t="shared" si="81"/>
        <v>154104.2524</v>
      </c>
      <c r="DF67" s="209">
        <f t="shared" si="81"/>
        <v>154104.2524</v>
      </c>
      <c r="DG67" s="209">
        <f t="shared" si="81"/>
        <v>154104.2524</v>
      </c>
      <c r="DH67" s="209">
        <f t="shared" si="81"/>
        <v>154104.2524</v>
      </c>
      <c r="DI67" s="209">
        <f t="shared" si="81"/>
        <v>154104.2524</v>
      </c>
      <c r="DJ67" s="209">
        <f t="shared" si="81"/>
        <v>154104.2524</v>
      </c>
      <c r="DK67" s="209">
        <f t="shared" si="81"/>
        <v>154104.2524</v>
      </c>
      <c r="DL67" s="209">
        <f t="shared" si="81"/>
        <v>154104.2524</v>
      </c>
      <c r="DM67" s="209">
        <f t="shared" si="81"/>
        <v>154104.2524</v>
      </c>
      <c r="DN67" s="209">
        <f t="shared" si="81"/>
        <v>154104.2524</v>
      </c>
      <c r="DO67" s="209">
        <f t="shared" si="81"/>
        <v>154104.2524</v>
      </c>
      <c r="DP67" s="209">
        <f t="shared" si="81"/>
        <v>154104.2524</v>
      </c>
      <c r="DQ67" s="209">
        <f t="shared" si="81"/>
        <v>154104.2524</v>
      </c>
      <c r="DR67" s="209">
        <f t="shared" si="81"/>
        <v>154104.2524</v>
      </c>
      <c r="DS67" s="209">
        <f t="shared" si="81"/>
        <v>154104.2524</v>
      </c>
      <c r="DT67" s="209">
        <f t="shared" si="81"/>
        <v>154104.2524</v>
      </c>
      <c r="DU67" s="209">
        <f t="shared" si="81"/>
        <v>154104.2524</v>
      </c>
      <c r="DV67" s="209">
        <f t="shared" si="81"/>
        <v>154104.2524</v>
      </c>
      <c r="DW67" s="209">
        <f t="shared" si="81"/>
        <v>154104.2524</v>
      </c>
      <c r="DX67" s="209">
        <f t="shared" si="81"/>
        <v>154104.2524</v>
      </c>
      <c r="DY67" s="209">
        <f t="shared" si="81"/>
        <v>154104.2524</v>
      </c>
      <c r="DZ67" s="209">
        <f t="shared" si="81"/>
        <v>154104.2524</v>
      </c>
    </row>
    <row r="68">
      <c r="A68" s="78"/>
      <c r="B68" s="92"/>
      <c r="C68" s="89"/>
      <c r="D68" s="89"/>
      <c r="E68" s="201"/>
      <c r="F68" s="89"/>
      <c r="G68" s="89"/>
      <c r="H68" s="78"/>
      <c r="I68" s="89"/>
      <c r="J68" s="194"/>
      <c r="K68" s="194">
        <f t="shared" ref="K68:DZ68" si="82">sum($K62:K62)</f>
        <v>18000</v>
      </c>
      <c r="L68" s="194">
        <f t="shared" si="82"/>
        <v>36000</v>
      </c>
      <c r="M68" s="194">
        <f t="shared" si="82"/>
        <v>54000</v>
      </c>
      <c r="N68" s="194">
        <f t="shared" si="82"/>
        <v>67200</v>
      </c>
      <c r="O68" s="194">
        <f t="shared" si="82"/>
        <v>79200</v>
      </c>
      <c r="P68" s="194">
        <f t="shared" si="82"/>
        <v>89220</v>
      </c>
      <c r="Q68" s="194">
        <f t="shared" si="82"/>
        <v>97377</v>
      </c>
      <c r="R68" s="194">
        <f t="shared" si="82"/>
        <v>121653.45</v>
      </c>
      <c r="S68" s="194">
        <f t="shared" si="82"/>
        <v>144051.9825</v>
      </c>
      <c r="T68" s="194">
        <f t="shared" si="82"/>
        <v>164572.2026</v>
      </c>
      <c r="U68" s="194">
        <f t="shared" si="82"/>
        <v>183214.1696</v>
      </c>
      <c r="V68" s="194">
        <f t="shared" si="82"/>
        <v>199977.8746</v>
      </c>
      <c r="W68" s="194">
        <f t="shared" si="82"/>
        <v>202092.0523</v>
      </c>
      <c r="X68" s="194">
        <f t="shared" si="82"/>
        <v>204104.7718</v>
      </c>
      <c r="Y68" s="194">
        <f t="shared" si="82"/>
        <v>206062.5561</v>
      </c>
      <c r="Z68" s="194">
        <f t="shared" si="82"/>
        <v>207958.4269</v>
      </c>
      <c r="AA68" s="194">
        <f t="shared" si="82"/>
        <v>209793.4309</v>
      </c>
      <c r="AB68" s="194">
        <f t="shared" si="82"/>
        <v>211567.4111</v>
      </c>
      <c r="AC68" s="194">
        <f t="shared" si="82"/>
        <v>213280.391</v>
      </c>
      <c r="AD68" s="194">
        <f t="shared" si="82"/>
        <v>214932.3671</v>
      </c>
      <c r="AE68" s="194">
        <f t="shared" si="82"/>
        <v>216523.3399</v>
      </c>
      <c r="AF68" s="194">
        <f t="shared" si="82"/>
        <v>218053.3094</v>
      </c>
      <c r="AG68" s="194">
        <f t="shared" si="82"/>
        <v>219522.2755</v>
      </c>
      <c r="AH68" s="194">
        <f t="shared" si="82"/>
        <v>220930.2383</v>
      </c>
      <c r="AI68" s="194">
        <f t="shared" si="82"/>
        <v>222198.5632</v>
      </c>
      <c r="AJ68" s="194">
        <f t="shared" si="82"/>
        <v>223627.6493</v>
      </c>
      <c r="AK68" s="194">
        <f t="shared" si="82"/>
        <v>225148.0303</v>
      </c>
      <c r="AL68" s="194">
        <f t="shared" si="82"/>
        <v>226746.2119</v>
      </c>
      <c r="AM68" s="194">
        <f t="shared" si="82"/>
        <v>228400.3886</v>
      </c>
      <c r="AN68" s="194">
        <f t="shared" si="82"/>
        <v>230090.1467</v>
      </c>
      <c r="AO68" s="194">
        <f t="shared" si="82"/>
        <v>231794.9983</v>
      </c>
      <c r="AP68" s="194">
        <f t="shared" si="82"/>
        <v>233494.6023</v>
      </c>
      <c r="AQ68" s="194">
        <f t="shared" si="82"/>
        <v>235168.7301</v>
      </c>
      <c r="AR68" s="194">
        <f t="shared" si="82"/>
        <v>236797.2703</v>
      </c>
      <c r="AS68" s="194">
        <f t="shared" si="82"/>
        <v>238360.2267</v>
      </c>
      <c r="AT68" s="194">
        <f t="shared" si="82"/>
        <v>239837.7183</v>
      </c>
      <c r="AU68" s="194">
        <f t="shared" si="82"/>
        <v>241349.3871</v>
      </c>
      <c r="AV68" s="194">
        <f t="shared" si="82"/>
        <v>242649.1014</v>
      </c>
      <c r="AW68" s="194">
        <f t="shared" si="82"/>
        <v>243772.6394</v>
      </c>
      <c r="AX68" s="194">
        <f t="shared" si="82"/>
        <v>244713.2637</v>
      </c>
      <c r="AY68" s="194">
        <f t="shared" si="82"/>
        <v>245470.6584</v>
      </c>
      <c r="AZ68" s="194">
        <f t="shared" si="82"/>
        <v>246043.5483</v>
      </c>
      <c r="BA68" s="194">
        <f t="shared" si="82"/>
        <v>246430.8115</v>
      </c>
      <c r="BB68" s="194">
        <f t="shared" si="82"/>
        <v>246631.3115</v>
      </c>
      <c r="BC68" s="194">
        <f t="shared" si="82"/>
        <v>246643.923</v>
      </c>
      <c r="BD68" s="194">
        <f t="shared" si="82"/>
        <v>246643.923</v>
      </c>
      <c r="BE68" s="194">
        <f t="shared" si="82"/>
        <v>246643.923</v>
      </c>
      <c r="BF68" s="194">
        <f t="shared" si="82"/>
        <v>246643.923</v>
      </c>
      <c r="BG68" s="194">
        <f t="shared" si="82"/>
        <v>246643.923</v>
      </c>
      <c r="BH68" s="194">
        <f t="shared" si="82"/>
        <v>246643.923</v>
      </c>
      <c r="BI68" s="194">
        <f t="shared" si="82"/>
        <v>246643.923</v>
      </c>
      <c r="BJ68" s="194">
        <f t="shared" si="82"/>
        <v>246643.923</v>
      </c>
      <c r="BK68" s="194">
        <f t="shared" si="82"/>
        <v>246643.923</v>
      </c>
      <c r="BL68" s="194">
        <f t="shared" si="82"/>
        <v>246643.923</v>
      </c>
      <c r="BM68" s="194">
        <f t="shared" si="82"/>
        <v>246643.923</v>
      </c>
      <c r="BN68" s="194">
        <f t="shared" si="82"/>
        <v>246643.923</v>
      </c>
      <c r="BO68" s="194">
        <f t="shared" si="82"/>
        <v>246643.923</v>
      </c>
      <c r="BP68" s="194">
        <f t="shared" si="82"/>
        <v>246643.923</v>
      </c>
      <c r="BQ68" s="194">
        <f t="shared" si="82"/>
        <v>246643.923</v>
      </c>
      <c r="BR68" s="194">
        <f t="shared" si="82"/>
        <v>246643.923</v>
      </c>
      <c r="BS68" s="194">
        <f t="shared" si="82"/>
        <v>246643.923</v>
      </c>
      <c r="BT68" s="194">
        <f t="shared" si="82"/>
        <v>246643.923</v>
      </c>
      <c r="BU68" s="194">
        <f t="shared" si="82"/>
        <v>246643.923</v>
      </c>
      <c r="BV68" s="194">
        <f t="shared" si="82"/>
        <v>246643.923</v>
      </c>
      <c r="BW68" s="194">
        <f t="shared" si="82"/>
        <v>246643.923</v>
      </c>
      <c r="BX68" s="194">
        <f t="shared" si="82"/>
        <v>246643.923</v>
      </c>
      <c r="BY68" s="194">
        <f t="shared" si="82"/>
        <v>246643.923</v>
      </c>
      <c r="BZ68" s="194">
        <f t="shared" si="82"/>
        <v>246643.923</v>
      </c>
      <c r="CA68" s="194">
        <f t="shared" si="82"/>
        <v>246643.923</v>
      </c>
      <c r="CB68" s="194">
        <f t="shared" si="82"/>
        <v>246643.923</v>
      </c>
      <c r="CC68" s="194">
        <f t="shared" si="82"/>
        <v>246643.923</v>
      </c>
      <c r="CD68" s="194">
        <f t="shared" si="82"/>
        <v>246643.923</v>
      </c>
      <c r="CE68" s="194">
        <f t="shared" si="82"/>
        <v>246643.923</v>
      </c>
      <c r="CF68" s="194">
        <f t="shared" si="82"/>
        <v>246643.923</v>
      </c>
      <c r="CG68" s="194">
        <f t="shared" si="82"/>
        <v>246643.923</v>
      </c>
      <c r="CH68" s="194">
        <f t="shared" si="82"/>
        <v>246643.923</v>
      </c>
      <c r="CI68" s="194">
        <f t="shared" si="82"/>
        <v>246643.923</v>
      </c>
      <c r="CJ68" s="194">
        <f t="shared" si="82"/>
        <v>246643.923</v>
      </c>
      <c r="CK68" s="194">
        <f t="shared" si="82"/>
        <v>246643.923</v>
      </c>
      <c r="CL68" s="194">
        <f t="shared" si="82"/>
        <v>246643.923</v>
      </c>
      <c r="CM68" s="194">
        <f t="shared" si="82"/>
        <v>246643.923</v>
      </c>
      <c r="CN68" s="194">
        <f t="shared" si="82"/>
        <v>246643.923</v>
      </c>
      <c r="CO68" s="194">
        <f t="shared" si="82"/>
        <v>246643.923</v>
      </c>
      <c r="CP68" s="194">
        <f t="shared" si="82"/>
        <v>246643.923</v>
      </c>
      <c r="CQ68" s="194">
        <f t="shared" si="82"/>
        <v>246643.923</v>
      </c>
      <c r="CR68" s="194">
        <f t="shared" si="82"/>
        <v>246643.923</v>
      </c>
      <c r="CS68" s="194">
        <f t="shared" si="82"/>
        <v>246643.923</v>
      </c>
      <c r="CT68" s="194">
        <f t="shared" si="82"/>
        <v>246643.923</v>
      </c>
      <c r="CU68" s="194">
        <f t="shared" si="82"/>
        <v>246643.923</v>
      </c>
      <c r="CV68" s="194">
        <f t="shared" si="82"/>
        <v>246643.923</v>
      </c>
      <c r="CW68" s="194">
        <f t="shared" si="82"/>
        <v>246643.923</v>
      </c>
      <c r="CX68" s="194">
        <f t="shared" si="82"/>
        <v>246643.923</v>
      </c>
      <c r="CY68" s="194">
        <f t="shared" si="82"/>
        <v>246643.923</v>
      </c>
      <c r="CZ68" s="194">
        <f t="shared" si="82"/>
        <v>246643.923</v>
      </c>
      <c r="DA68" s="194">
        <f t="shared" si="82"/>
        <v>246643.923</v>
      </c>
      <c r="DB68" s="194">
        <f t="shared" si="82"/>
        <v>246643.923</v>
      </c>
      <c r="DC68" s="194">
        <f t="shared" si="82"/>
        <v>246643.923</v>
      </c>
      <c r="DD68" s="194">
        <f t="shared" si="82"/>
        <v>246643.923</v>
      </c>
      <c r="DE68" s="194">
        <f t="shared" si="82"/>
        <v>246643.923</v>
      </c>
      <c r="DF68" s="194">
        <f t="shared" si="82"/>
        <v>246643.923</v>
      </c>
      <c r="DG68" s="194">
        <f t="shared" si="82"/>
        <v>246643.923</v>
      </c>
      <c r="DH68" s="194">
        <f t="shared" si="82"/>
        <v>246643.923</v>
      </c>
      <c r="DI68" s="194">
        <f t="shared" si="82"/>
        <v>246643.923</v>
      </c>
      <c r="DJ68" s="194">
        <f t="shared" si="82"/>
        <v>246643.923</v>
      </c>
      <c r="DK68" s="194">
        <f t="shared" si="82"/>
        <v>246643.923</v>
      </c>
      <c r="DL68" s="194">
        <f t="shared" si="82"/>
        <v>246643.923</v>
      </c>
      <c r="DM68" s="194">
        <f t="shared" si="82"/>
        <v>246643.923</v>
      </c>
      <c r="DN68" s="194">
        <f t="shared" si="82"/>
        <v>246643.923</v>
      </c>
      <c r="DO68" s="194">
        <f t="shared" si="82"/>
        <v>246643.923</v>
      </c>
      <c r="DP68" s="194">
        <f t="shared" si="82"/>
        <v>246643.923</v>
      </c>
      <c r="DQ68" s="194">
        <f t="shared" si="82"/>
        <v>246643.923</v>
      </c>
      <c r="DR68" s="194">
        <f t="shared" si="82"/>
        <v>246643.923</v>
      </c>
      <c r="DS68" s="194">
        <f t="shared" si="82"/>
        <v>246643.923</v>
      </c>
      <c r="DT68" s="194">
        <f t="shared" si="82"/>
        <v>246643.923</v>
      </c>
      <c r="DU68" s="194">
        <f t="shared" si="82"/>
        <v>246643.923</v>
      </c>
      <c r="DV68" s="194">
        <f t="shared" si="82"/>
        <v>246643.923</v>
      </c>
      <c r="DW68" s="194">
        <f t="shared" si="82"/>
        <v>246643.923</v>
      </c>
      <c r="DX68" s="194">
        <f t="shared" si="82"/>
        <v>246643.923</v>
      </c>
      <c r="DY68" s="194">
        <f t="shared" si="82"/>
        <v>246643.923</v>
      </c>
      <c r="DZ68" s="194">
        <f t="shared" si="82"/>
        <v>246643.923</v>
      </c>
    </row>
    <row r="69">
      <c r="A69" s="78"/>
      <c r="B69" s="92"/>
      <c r="C69" s="89"/>
      <c r="D69" s="89"/>
      <c r="E69" s="201"/>
      <c r="F69" s="89"/>
      <c r="G69" s="89"/>
      <c r="H69" s="78"/>
      <c r="I69" s="150" t="s">
        <v>320</v>
      </c>
      <c r="J69" s="81"/>
      <c r="K69" s="81">
        <f t="shared" ref="K69:DZ69" si="83">if(K66&gt;K63,0,min(K57,K63-K66))</f>
        <v>0</v>
      </c>
      <c r="L69" s="81">
        <f t="shared" si="83"/>
        <v>0</v>
      </c>
      <c r="M69" s="81">
        <f t="shared" si="83"/>
        <v>0</v>
      </c>
      <c r="N69" s="81">
        <f t="shared" si="83"/>
        <v>0</v>
      </c>
      <c r="O69" s="81">
        <f t="shared" si="83"/>
        <v>0</v>
      </c>
      <c r="P69" s="81">
        <f t="shared" si="83"/>
        <v>0</v>
      </c>
      <c r="Q69" s="81">
        <f t="shared" si="83"/>
        <v>0</v>
      </c>
      <c r="R69" s="81">
        <f t="shared" si="83"/>
        <v>0</v>
      </c>
      <c r="S69" s="81">
        <f t="shared" si="83"/>
        <v>0</v>
      </c>
      <c r="T69" s="81">
        <f t="shared" si="83"/>
        <v>0</v>
      </c>
      <c r="U69" s="81">
        <f t="shared" si="83"/>
        <v>0</v>
      </c>
      <c r="V69" s="81">
        <f t="shared" si="83"/>
        <v>0</v>
      </c>
      <c r="W69" s="81">
        <f t="shared" si="83"/>
        <v>0</v>
      </c>
      <c r="X69" s="81">
        <f t="shared" si="83"/>
        <v>0</v>
      </c>
      <c r="Y69" s="81">
        <f t="shared" si="83"/>
        <v>0</v>
      </c>
      <c r="Z69" s="81">
        <f t="shared" si="83"/>
        <v>0</v>
      </c>
      <c r="AA69" s="81">
        <f t="shared" si="83"/>
        <v>0</v>
      </c>
      <c r="AB69" s="81">
        <f t="shared" si="83"/>
        <v>0</v>
      </c>
      <c r="AC69" s="194">
        <f t="shared" si="83"/>
        <v>14161.38288</v>
      </c>
      <c r="AD69" s="194">
        <f t="shared" si="83"/>
        <v>19672.31119</v>
      </c>
      <c r="AE69" s="194">
        <f t="shared" si="83"/>
        <v>19641.69294</v>
      </c>
      <c r="AF69" s="194">
        <f t="shared" si="83"/>
        <v>19611.07396</v>
      </c>
      <c r="AG69" s="194">
        <f t="shared" si="83"/>
        <v>19580.45485</v>
      </c>
      <c r="AH69" s="194">
        <f t="shared" si="83"/>
        <v>19549.83572</v>
      </c>
      <c r="AI69" s="194">
        <f t="shared" si="83"/>
        <v>21633.15881</v>
      </c>
      <c r="AJ69" s="194">
        <f t="shared" si="83"/>
        <v>24764.88649</v>
      </c>
      <c r="AK69" s="194">
        <f t="shared" si="83"/>
        <v>28153.75091</v>
      </c>
      <c r="AL69" s="194">
        <f t="shared" si="83"/>
        <v>31656.32435</v>
      </c>
      <c r="AM69" s="194">
        <f t="shared" si="83"/>
        <v>35246.12881</v>
      </c>
      <c r="AN69" s="194">
        <f t="shared" si="83"/>
        <v>38917.80179</v>
      </c>
      <c r="AO69" s="194">
        <f t="shared" si="83"/>
        <v>42669.7971</v>
      </c>
      <c r="AP69" s="194">
        <f t="shared" si="83"/>
        <v>46501.26206</v>
      </c>
      <c r="AQ69" s="194">
        <f t="shared" si="83"/>
        <v>50411.47388</v>
      </c>
      <c r="AR69" s="194">
        <f t="shared" si="83"/>
        <v>54399.73784</v>
      </c>
      <c r="AS69" s="194">
        <f t="shared" si="83"/>
        <v>58465.36887</v>
      </c>
      <c r="AT69" s="194">
        <f t="shared" si="83"/>
        <v>62607.6882</v>
      </c>
      <c r="AU69" s="194">
        <f t="shared" si="83"/>
        <v>65943.73436</v>
      </c>
      <c r="AV69" s="194">
        <f t="shared" si="83"/>
        <v>68940.20566</v>
      </c>
      <c r="AW69" s="194">
        <f t="shared" si="83"/>
        <v>71911.34713</v>
      </c>
      <c r="AX69" s="194">
        <f t="shared" si="83"/>
        <v>74913.55148</v>
      </c>
      <c r="AY69" s="194">
        <f t="shared" si="83"/>
        <v>77956.67856</v>
      </c>
      <c r="AZ69" s="194">
        <f t="shared" si="83"/>
        <v>81042.19306</v>
      </c>
      <c r="BA69" s="194">
        <f t="shared" si="83"/>
        <v>84170.04716</v>
      </c>
      <c r="BB69" s="194">
        <f t="shared" si="83"/>
        <v>87339.92268</v>
      </c>
      <c r="BC69" s="194">
        <f t="shared" si="83"/>
        <v>90551.45518</v>
      </c>
      <c r="BD69" s="194">
        <f t="shared" si="83"/>
        <v>93804.2744</v>
      </c>
      <c r="BE69" s="194">
        <f t="shared" si="83"/>
        <v>97098.01153</v>
      </c>
      <c r="BF69" s="194">
        <f t="shared" si="83"/>
        <v>100432.3005</v>
      </c>
      <c r="BG69" s="194">
        <f t="shared" si="83"/>
        <v>107519.3969</v>
      </c>
      <c r="BH69" s="194">
        <f t="shared" si="83"/>
        <v>116150.4751</v>
      </c>
      <c r="BI69" s="194">
        <f t="shared" si="83"/>
        <v>125175.5053</v>
      </c>
      <c r="BJ69" s="194">
        <f t="shared" si="83"/>
        <v>134385.9757</v>
      </c>
      <c r="BK69" s="194">
        <f t="shared" si="83"/>
        <v>143743.2665</v>
      </c>
      <c r="BL69" s="194">
        <f t="shared" si="83"/>
        <v>153239.4203</v>
      </c>
      <c r="BM69" s="194">
        <f t="shared" si="83"/>
        <v>162872.0201</v>
      </c>
      <c r="BN69" s="194">
        <f t="shared" si="83"/>
        <v>172639.6565</v>
      </c>
      <c r="BO69" s="194">
        <f t="shared" si="83"/>
        <v>182541.1098</v>
      </c>
      <c r="BP69" s="194">
        <f t="shared" si="83"/>
        <v>192575.2024</v>
      </c>
      <c r="BQ69" s="194">
        <f t="shared" si="83"/>
        <v>202740.7721</v>
      </c>
      <c r="BR69" s="194">
        <f t="shared" si="83"/>
        <v>213036.667</v>
      </c>
      <c r="BS69" s="194">
        <f t="shared" si="83"/>
        <v>225433.9771</v>
      </c>
      <c r="BT69" s="194">
        <f t="shared" si="83"/>
        <v>238670.9295</v>
      </c>
      <c r="BU69" s="194">
        <f t="shared" si="83"/>
        <v>252199.0834</v>
      </c>
      <c r="BV69" s="194">
        <f t="shared" si="83"/>
        <v>265918.2784</v>
      </c>
      <c r="BW69" s="194">
        <f t="shared" si="83"/>
        <v>279809.2357</v>
      </c>
      <c r="BX69" s="194">
        <f t="shared" si="83"/>
        <v>293867.2769</v>
      </c>
      <c r="BY69" s="194">
        <f t="shared" si="83"/>
        <v>308090.3677</v>
      </c>
      <c r="BZ69" s="194">
        <f t="shared" si="83"/>
        <v>322476.9601</v>
      </c>
      <c r="CA69" s="194">
        <f t="shared" si="83"/>
        <v>337025.6034</v>
      </c>
      <c r="CB69" s="194">
        <f t="shared" si="83"/>
        <v>351734.8741</v>
      </c>
      <c r="CC69" s="194">
        <f t="shared" si="83"/>
        <v>366603.3629</v>
      </c>
      <c r="CD69" s="194">
        <f t="shared" si="83"/>
        <v>381629.6727</v>
      </c>
      <c r="CE69" s="194">
        <f t="shared" si="83"/>
        <v>405684.7191</v>
      </c>
      <c r="CF69" s="194">
        <f t="shared" si="83"/>
        <v>432811.9869</v>
      </c>
      <c r="CG69" s="194">
        <f t="shared" si="83"/>
        <v>460753.7964</v>
      </c>
      <c r="CH69" s="194">
        <f t="shared" si="83"/>
        <v>489100.6659</v>
      </c>
      <c r="CI69" s="194">
        <f t="shared" si="83"/>
        <v>517776.4975</v>
      </c>
      <c r="CJ69" s="194">
        <f t="shared" si="83"/>
        <v>546765.3437</v>
      </c>
      <c r="CK69" s="194">
        <f t="shared" si="83"/>
        <v>576062.1243</v>
      </c>
      <c r="CL69" s="194">
        <f t="shared" si="83"/>
        <v>605663.7369</v>
      </c>
      <c r="CM69" s="194">
        <f t="shared" si="83"/>
        <v>635567.4535</v>
      </c>
      <c r="CN69" s="194">
        <f t="shared" si="83"/>
        <v>665770.6314</v>
      </c>
      <c r="CO69" s="194">
        <f t="shared" si="83"/>
        <v>696270.6602</v>
      </c>
      <c r="CP69" s="194">
        <f t="shared" si="83"/>
        <v>727064.9528</v>
      </c>
      <c r="CQ69" s="194">
        <f t="shared" si="83"/>
        <v>770211.5729</v>
      </c>
      <c r="CR69" s="194">
        <f t="shared" si="83"/>
        <v>817322.0962</v>
      </c>
      <c r="CS69" s="194">
        <f t="shared" si="83"/>
        <v>865537.4367</v>
      </c>
      <c r="CT69" s="194">
        <f t="shared" si="83"/>
        <v>914338.5979</v>
      </c>
      <c r="CU69" s="194">
        <f t="shared" si="83"/>
        <v>963628.636</v>
      </c>
      <c r="CV69" s="194">
        <f t="shared" si="83"/>
        <v>1013386.749</v>
      </c>
      <c r="CW69" s="194">
        <f t="shared" si="83"/>
        <v>1063605.892</v>
      </c>
      <c r="CX69" s="194">
        <f t="shared" si="83"/>
        <v>1114281.531</v>
      </c>
      <c r="CY69" s="194">
        <f t="shared" si="83"/>
        <v>1165409.606</v>
      </c>
      <c r="CZ69" s="194">
        <f t="shared" si="83"/>
        <v>1216986.172</v>
      </c>
      <c r="DA69" s="194">
        <f t="shared" si="83"/>
        <v>1269007.331</v>
      </c>
      <c r="DB69" s="194">
        <f t="shared" si="83"/>
        <v>1321469.217</v>
      </c>
      <c r="DC69" s="194">
        <f t="shared" si="83"/>
        <v>1401198.771</v>
      </c>
      <c r="DD69" s="194">
        <f t="shared" si="83"/>
        <v>1489033.849</v>
      </c>
      <c r="DE69" s="194">
        <f t="shared" si="83"/>
        <v>1578979.641</v>
      </c>
      <c r="DF69" s="194">
        <f t="shared" si="83"/>
        <v>1669949.566</v>
      </c>
      <c r="DG69" s="194">
        <f t="shared" si="83"/>
        <v>1761742.148</v>
      </c>
      <c r="DH69" s="194">
        <f t="shared" si="83"/>
        <v>1854315.557</v>
      </c>
      <c r="DI69" s="194">
        <f t="shared" si="83"/>
        <v>1947656.794</v>
      </c>
      <c r="DJ69" s="194">
        <f t="shared" si="83"/>
        <v>2041758.103</v>
      </c>
      <c r="DK69" s="194">
        <f t="shared" si="83"/>
        <v>2136612.714</v>
      </c>
      <c r="DL69" s="194">
        <f t="shared" si="83"/>
        <v>2232214.083</v>
      </c>
      <c r="DM69" s="194">
        <f t="shared" si="83"/>
        <v>2328555.745</v>
      </c>
      <c r="DN69" s="194">
        <f t="shared" si="83"/>
        <v>2425631.293</v>
      </c>
      <c r="DO69" s="194">
        <f t="shared" si="83"/>
        <v>2569006.072</v>
      </c>
      <c r="DP69" s="194">
        <f t="shared" si="83"/>
        <v>2725453.65</v>
      </c>
      <c r="DQ69" s="194">
        <f t="shared" si="83"/>
        <v>2885283.902</v>
      </c>
      <c r="DR69" s="194">
        <f t="shared" si="83"/>
        <v>3046740.908</v>
      </c>
      <c r="DS69" s="194">
        <f t="shared" si="83"/>
        <v>3209499.352</v>
      </c>
      <c r="DT69" s="194">
        <f t="shared" si="83"/>
        <v>3373491.919</v>
      </c>
      <c r="DU69" s="194">
        <f t="shared" si="83"/>
        <v>3538697.88</v>
      </c>
      <c r="DV69" s="194">
        <f t="shared" si="83"/>
        <v>3705104.975</v>
      </c>
      <c r="DW69" s="194">
        <f t="shared" si="83"/>
        <v>3872702.537</v>
      </c>
      <c r="DX69" s="194">
        <f t="shared" si="83"/>
        <v>4041480.258</v>
      </c>
      <c r="DY69" s="194">
        <f t="shared" si="83"/>
        <v>4211427.957</v>
      </c>
      <c r="DZ69" s="194">
        <f t="shared" si="83"/>
        <v>4382535.545</v>
      </c>
    </row>
    <row r="70">
      <c r="A70" s="204"/>
      <c r="B70" s="205"/>
      <c r="C70" s="206"/>
      <c r="D70" s="206"/>
      <c r="E70" s="207"/>
      <c r="F70" s="206"/>
      <c r="G70" s="206"/>
      <c r="H70" s="204"/>
      <c r="I70" s="206"/>
      <c r="J70" s="210"/>
      <c r="K70" s="210">
        <f t="shared" ref="K70:DZ70" si="84">if(K67&gt;K64,0,min(K58,K64-K67))</f>
        <v>0</v>
      </c>
      <c r="L70" s="210">
        <f t="shared" si="84"/>
        <v>0</v>
      </c>
      <c r="M70" s="210">
        <f t="shared" si="84"/>
        <v>0</v>
      </c>
      <c r="N70" s="210">
        <f t="shared" si="84"/>
        <v>0</v>
      </c>
      <c r="O70" s="210">
        <f t="shared" si="84"/>
        <v>0</v>
      </c>
      <c r="P70" s="210">
        <f t="shared" si="84"/>
        <v>0</v>
      </c>
      <c r="Q70" s="210">
        <f t="shared" si="84"/>
        <v>0</v>
      </c>
      <c r="R70" s="210">
        <f t="shared" si="84"/>
        <v>0</v>
      </c>
      <c r="S70" s="210">
        <f t="shared" si="84"/>
        <v>0</v>
      </c>
      <c r="T70" s="210">
        <f t="shared" si="84"/>
        <v>0</v>
      </c>
      <c r="U70" s="210">
        <f t="shared" si="84"/>
        <v>0</v>
      </c>
      <c r="V70" s="210">
        <f t="shared" si="84"/>
        <v>0</v>
      </c>
      <c r="W70" s="210">
        <f t="shared" si="84"/>
        <v>0</v>
      </c>
      <c r="X70" s="210">
        <f t="shared" si="84"/>
        <v>0</v>
      </c>
      <c r="Y70" s="210">
        <f t="shared" si="84"/>
        <v>0</v>
      </c>
      <c r="Z70" s="210">
        <f t="shared" si="84"/>
        <v>0</v>
      </c>
      <c r="AA70" s="210">
        <f t="shared" si="84"/>
        <v>0</v>
      </c>
      <c r="AB70" s="210">
        <f t="shared" si="84"/>
        <v>0</v>
      </c>
      <c r="AC70" s="210">
        <f t="shared" si="84"/>
        <v>0</v>
      </c>
      <c r="AD70" s="210">
        <f t="shared" si="84"/>
        <v>0</v>
      </c>
      <c r="AE70" s="210">
        <f t="shared" si="84"/>
        <v>0</v>
      </c>
      <c r="AF70" s="210">
        <f t="shared" si="84"/>
        <v>0</v>
      </c>
      <c r="AG70" s="210">
        <f t="shared" si="84"/>
        <v>0</v>
      </c>
      <c r="AH70" s="210">
        <f t="shared" si="84"/>
        <v>0</v>
      </c>
      <c r="AI70" s="210">
        <f t="shared" si="84"/>
        <v>0</v>
      </c>
      <c r="AJ70" s="210">
        <f t="shared" si="84"/>
        <v>0</v>
      </c>
      <c r="AK70" s="210">
        <f t="shared" si="84"/>
        <v>0</v>
      </c>
      <c r="AL70" s="210">
        <f t="shared" si="84"/>
        <v>0</v>
      </c>
      <c r="AM70" s="210">
        <f t="shared" si="84"/>
        <v>0</v>
      </c>
      <c r="AN70" s="210">
        <f t="shared" si="84"/>
        <v>0</v>
      </c>
      <c r="AO70" s="209">
        <f t="shared" si="84"/>
        <v>7215.866183</v>
      </c>
      <c r="AP70" s="209">
        <f t="shared" si="84"/>
        <v>16549.50527</v>
      </c>
      <c r="AQ70" s="209">
        <f t="shared" si="84"/>
        <v>18089.5236</v>
      </c>
      <c r="AR70" s="209">
        <f t="shared" si="84"/>
        <v>19676.58031</v>
      </c>
      <c r="AS70" s="209">
        <f t="shared" si="84"/>
        <v>21310.37123</v>
      </c>
      <c r="AT70" s="209">
        <f t="shared" si="84"/>
        <v>22990.59391</v>
      </c>
      <c r="AU70" s="209">
        <f t="shared" si="84"/>
        <v>24129.85688</v>
      </c>
      <c r="AV70" s="209">
        <f t="shared" si="84"/>
        <v>25077.3186</v>
      </c>
      <c r="AW70" s="209">
        <f t="shared" si="84"/>
        <v>26019.25356</v>
      </c>
      <c r="AX70" s="209">
        <f t="shared" si="84"/>
        <v>26974.26975</v>
      </c>
      <c r="AY70" s="209">
        <f t="shared" si="84"/>
        <v>27944.14412</v>
      </c>
      <c r="AZ70" s="209">
        <f t="shared" si="84"/>
        <v>28928.96456</v>
      </c>
      <c r="BA70" s="209">
        <f t="shared" si="84"/>
        <v>29928.64996</v>
      </c>
      <c r="BB70" s="209">
        <f t="shared" si="84"/>
        <v>30943.10274</v>
      </c>
      <c r="BC70" s="209">
        <f t="shared" si="84"/>
        <v>31972.22422</v>
      </c>
      <c r="BD70" s="209">
        <f t="shared" si="84"/>
        <v>33015.91609</v>
      </c>
      <c r="BE70" s="209">
        <f t="shared" si="84"/>
        <v>34074.08061</v>
      </c>
      <c r="BF70" s="209">
        <f t="shared" si="84"/>
        <v>35146.62062</v>
      </c>
      <c r="BG70" s="209">
        <f t="shared" si="84"/>
        <v>37730.28494</v>
      </c>
      <c r="BH70" s="209">
        <f t="shared" si="84"/>
        <v>40814.71539</v>
      </c>
      <c r="BI70" s="209">
        <f t="shared" si="84"/>
        <v>44013.29174</v>
      </c>
      <c r="BJ70" s="209">
        <f t="shared" si="84"/>
        <v>47286.80263</v>
      </c>
      <c r="BK70" s="209">
        <f t="shared" si="84"/>
        <v>50630.90226</v>
      </c>
      <c r="BL70" s="209">
        <f t="shared" si="84"/>
        <v>54044.7459</v>
      </c>
      <c r="BM70" s="209">
        <f t="shared" si="84"/>
        <v>57527.84247</v>
      </c>
      <c r="BN70" s="209">
        <f t="shared" si="84"/>
        <v>61079.73874</v>
      </c>
      <c r="BO70" s="209">
        <f t="shared" si="84"/>
        <v>64699.98754</v>
      </c>
      <c r="BP70" s="209">
        <f t="shared" si="84"/>
        <v>68388.14464</v>
      </c>
      <c r="BQ70" s="209">
        <f t="shared" si="84"/>
        <v>72143.7684</v>
      </c>
      <c r="BR70" s="209">
        <f t="shared" si="84"/>
        <v>75966.41969</v>
      </c>
      <c r="BS70" s="209">
        <f t="shared" si="84"/>
        <v>79984.015</v>
      </c>
      <c r="BT70" s="209">
        <f t="shared" si="84"/>
        <v>84103.25588</v>
      </c>
      <c r="BU70" s="209">
        <f t="shared" si="84"/>
        <v>88295.22709</v>
      </c>
      <c r="BV70" s="209">
        <f t="shared" si="84"/>
        <v>92556.61993</v>
      </c>
      <c r="BW70" s="209">
        <f t="shared" si="84"/>
        <v>96886.69695</v>
      </c>
      <c r="BX70" s="209">
        <f t="shared" si="84"/>
        <v>101284.981</v>
      </c>
      <c r="BY70" s="209">
        <f t="shared" si="84"/>
        <v>105751.0232</v>
      </c>
      <c r="BZ70" s="209">
        <f t="shared" si="84"/>
        <v>110284.38</v>
      </c>
      <c r="CA70" s="209">
        <f t="shared" si="84"/>
        <v>114884.6107</v>
      </c>
      <c r="CB70" s="209">
        <f t="shared" si="84"/>
        <v>119551.2769</v>
      </c>
      <c r="CC70" s="209">
        <f t="shared" si="84"/>
        <v>124283.943</v>
      </c>
      <c r="CD70" s="209">
        <f t="shared" si="84"/>
        <v>129082.1757</v>
      </c>
      <c r="CE70" s="209">
        <f t="shared" si="84"/>
        <v>136920.5727</v>
      </c>
      <c r="CF70" s="209">
        <f t="shared" si="84"/>
        <v>145549.042</v>
      </c>
      <c r="CG70" s="209">
        <f t="shared" si="84"/>
        <v>154379.6081</v>
      </c>
      <c r="CH70" s="209">
        <f t="shared" si="84"/>
        <v>163352.5034</v>
      </c>
      <c r="CI70" s="209">
        <f t="shared" si="84"/>
        <v>172460.9411</v>
      </c>
      <c r="CJ70" s="209">
        <f t="shared" si="84"/>
        <v>181703.4526</v>
      </c>
      <c r="CK70" s="209">
        <f t="shared" si="84"/>
        <v>191079.1068</v>
      </c>
      <c r="CL70" s="209">
        <f t="shared" si="84"/>
        <v>200587.0314</v>
      </c>
      <c r="CM70" s="209">
        <f t="shared" si="84"/>
        <v>210226.3643</v>
      </c>
      <c r="CN70" s="209">
        <f t="shared" si="84"/>
        <v>219996.2487</v>
      </c>
      <c r="CO70" s="209">
        <f t="shared" si="84"/>
        <v>229895.833</v>
      </c>
      <c r="CP70" s="209">
        <f t="shared" si="84"/>
        <v>239924.2705</v>
      </c>
      <c r="CQ70" s="209">
        <f t="shared" si="84"/>
        <v>252856.4706</v>
      </c>
      <c r="CR70" s="209">
        <f t="shared" si="84"/>
        <v>266527.5138</v>
      </c>
      <c r="CS70" s="209">
        <f t="shared" si="84"/>
        <v>280437.0381</v>
      </c>
      <c r="CT70" s="209">
        <f t="shared" si="84"/>
        <v>294533.8029</v>
      </c>
      <c r="CU70" s="209">
        <f t="shared" si="84"/>
        <v>308811.6073</v>
      </c>
      <c r="CV70" s="209">
        <f t="shared" si="84"/>
        <v>323268.7725</v>
      </c>
      <c r="CW70" s="209">
        <f t="shared" si="84"/>
        <v>337904.0789</v>
      </c>
      <c r="CX70" s="209">
        <f t="shared" si="84"/>
        <v>352716.3594</v>
      </c>
      <c r="CY70" s="209">
        <f t="shared" si="84"/>
        <v>367704.458</v>
      </c>
      <c r="CZ70" s="209">
        <f t="shared" si="84"/>
        <v>382867.2256</v>
      </c>
      <c r="DA70" s="209">
        <f t="shared" si="84"/>
        <v>398203.52</v>
      </c>
      <c r="DB70" s="209">
        <f t="shared" si="84"/>
        <v>413712.2055</v>
      </c>
      <c r="DC70" s="209">
        <f t="shared" si="84"/>
        <v>436810.3972</v>
      </c>
      <c r="DD70" s="209">
        <f t="shared" si="84"/>
        <v>461582.5963</v>
      </c>
      <c r="DE70" s="209">
        <f t="shared" si="84"/>
        <v>486790.4693</v>
      </c>
      <c r="DF70" s="209">
        <f t="shared" si="84"/>
        <v>512308.135</v>
      </c>
      <c r="DG70" s="209">
        <f t="shared" si="84"/>
        <v>538121.2445</v>
      </c>
      <c r="DH70" s="209">
        <f t="shared" si="84"/>
        <v>564226.6393</v>
      </c>
      <c r="DI70" s="209">
        <f t="shared" si="84"/>
        <v>590622.2924</v>
      </c>
      <c r="DJ70" s="209">
        <f t="shared" si="84"/>
        <v>617306.3005</v>
      </c>
      <c r="DK70" s="209">
        <f t="shared" si="84"/>
        <v>644276.7819</v>
      </c>
      <c r="DL70" s="209">
        <f t="shared" si="84"/>
        <v>671531.8672</v>
      </c>
      <c r="DM70" s="209">
        <f t="shared" si="84"/>
        <v>699069.6978</v>
      </c>
      <c r="DN70" s="209">
        <f t="shared" si="84"/>
        <v>726888.4255</v>
      </c>
      <c r="DO70" s="209">
        <f t="shared" si="84"/>
        <v>765704.923</v>
      </c>
      <c r="DP70" s="209">
        <f t="shared" si="84"/>
        <v>806824.4764</v>
      </c>
      <c r="DQ70" s="209">
        <f t="shared" si="84"/>
        <v>848567.5722</v>
      </c>
      <c r="DR70" s="209">
        <f t="shared" si="84"/>
        <v>890763.3209</v>
      </c>
      <c r="DS70" s="209">
        <f t="shared" si="84"/>
        <v>933392.0568</v>
      </c>
      <c r="DT70" s="209">
        <f t="shared" si="84"/>
        <v>976449.2853</v>
      </c>
      <c r="DU70" s="209">
        <f t="shared" si="84"/>
        <v>1019932.047</v>
      </c>
      <c r="DV70" s="209">
        <f t="shared" si="84"/>
        <v>1063837.55</v>
      </c>
      <c r="DW70" s="209">
        <f t="shared" si="84"/>
        <v>1108163.035</v>
      </c>
      <c r="DX70" s="209">
        <f t="shared" si="84"/>
        <v>1152905.758</v>
      </c>
      <c r="DY70" s="209">
        <f t="shared" si="84"/>
        <v>1198062.994</v>
      </c>
      <c r="DZ70" s="209">
        <f t="shared" si="84"/>
        <v>1243632.031</v>
      </c>
    </row>
    <row r="71">
      <c r="A71" s="78"/>
      <c r="B71" s="92"/>
      <c r="C71" s="89"/>
      <c r="D71" s="89"/>
      <c r="E71" s="201"/>
      <c r="F71" s="89"/>
      <c r="G71" s="201" t="s">
        <v>321</v>
      </c>
      <c r="H71" s="78"/>
      <c r="I71" s="89"/>
      <c r="J71" s="81"/>
      <c r="K71" s="81">
        <f t="shared" ref="K71:DZ71" si="85">if(K68&gt;K65,0,min(K59,K65-K68))</f>
        <v>0</v>
      </c>
      <c r="L71" s="81">
        <f t="shared" si="85"/>
        <v>0</v>
      </c>
      <c r="M71" s="81">
        <f t="shared" si="85"/>
        <v>0</v>
      </c>
      <c r="N71" s="81">
        <f t="shared" si="85"/>
        <v>0</v>
      </c>
      <c r="O71" s="81">
        <f t="shared" si="85"/>
        <v>0</v>
      </c>
      <c r="P71" s="81">
        <f t="shared" si="85"/>
        <v>0</v>
      </c>
      <c r="Q71" s="81">
        <f t="shared" si="85"/>
        <v>0</v>
      </c>
      <c r="R71" s="81">
        <f t="shared" si="85"/>
        <v>0</v>
      </c>
      <c r="S71" s="81">
        <f t="shared" si="85"/>
        <v>0</v>
      </c>
      <c r="T71" s="81">
        <f t="shared" si="85"/>
        <v>0</v>
      </c>
      <c r="U71" s="81">
        <f t="shared" si="85"/>
        <v>0</v>
      </c>
      <c r="V71" s="81">
        <f t="shared" si="85"/>
        <v>0</v>
      </c>
      <c r="W71" s="81">
        <f t="shared" si="85"/>
        <v>0</v>
      </c>
      <c r="X71" s="81">
        <f t="shared" si="85"/>
        <v>0</v>
      </c>
      <c r="Y71" s="81">
        <f t="shared" si="85"/>
        <v>0</v>
      </c>
      <c r="Z71" s="81">
        <f t="shared" si="85"/>
        <v>0</v>
      </c>
      <c r="AA71" s="81">
        <f t="shared" si="85"/>
        <v>0</v>
      </c>
      <c r="AB71" s="81">
        <f t="shared" si="85"/>
        <v>0</v>
      </c>
      <c r="AC71" s="81">
        <f t="shared" si="85"/>
        <v>0</v>
      </c>
      <c r="AD71" s="81">
        <f t="shared" si="85"/>
        <v>0</v>
      </c>
      <c r="AE71" s="81">
        <f t="shared" si="85"/>
        <v>0</v>
      </c>
      <c r="AF71" s="81">
        <f t="shared" si="85"/>
        <v>0</v>
      </c>
      <c r="AG71" s="81">
        <f t="shared" si="85"/>
        <v>0</v>
      </c>
      <c r="AH71" s="81">
        <f t="shared" si="85"/>
        <v>0</v>
      </c>
      <c r="AI71" s="81">
        <f t="shared" si="85"/>
        <v>0</v>
      </c>
      <c r="AJ71" s="81">
        <f t="shared" si="85"/>
        <v>0</v>
      </c>
      <c r="AK71" s="81">
        <f t="shared" si="85"/>
        <v>0</v>
      </c>
      <c r="AL71" s="81">
        <f t="shared" si="85"/>
        <v>0</v>
      </c>
      <c r="AM71" s="81">
        <f t="shared" si="85"/>
        <v>0</v>
      </c>
      <c r="AN71" s="81">
        <f t="shared" si="85"/>
        <v>0</v>
      </c>
      <c r="AO71" s="81">
        <f t="shared" si="85"/>
        <v>0</v>
      </c>
      <c r="AP71" s="81">
        <f t="shared" si="85"/>
        <v>0</v>
      </c>
      <c r="AQ71" s="81">
        <f t="shared" si="85"/>
        <v>0</v>
      </c>
      <c r="AR71" s="81">
        <f t="shared" si="85"/>
        <v>0</v>
      </c>
      <c r="AS71" s="81">
        <f t="shared" si="85"/>
        <v>0</v>
      </c>
      <c r="AT71" s="81">
        <f t="shared" si="85"/>
        <v>0</v>
      </c>
      <c r="AU71" s="81">
        <f t="shared" si="85"/>
        <v>0</v>
      </c>
      <c r="AV71" s="81">
        <f t="shared" si="85"/>
        <v>0</v>
      </c>
      <c r="AW71" s="81">
        <f t="shared" si="85"/>
        <v>0</v>
      </c>
      <c r="AX71" s="81">
        <f t="shared" si="85"/>
        <v>0</v>
      </c>
      <c r="AY71" s="81">
        <f t="shared" si="85"/>
        <v>0</v>
      </c>
      <c r="AZ71" s="81">
        <f t="shared" si="85"/>
        <v>0</v>
      </c>
      <c r="BA71" s="81">
        <f t="shared" si="85"/>
        <v>0</v>
      </c>
      <c r="BB71" s="81">
        <f t="shared" si="85"/>
        <v>0</v>
      </c>
      <c r="BC71" s="81">
        <f t="shared" si="85"/>
        <v>0</v>
      </c>
      <c r="BD71" s="81">
        <f t="shared" si="85"/>
        <v>0</v>
      </c>
      <c r="BE71" s="81">
        <f t="shared" si="85"/>
        <v>0</v>
      </c>
      <c r="BF71" s="81">
        <f t="shared" si="85"/>
        <v>0</v>
      </c>
      <c r="BG71" s="81">
        <f t="shared" si="85"/>
        <v>0</v>
      </c>
      <c r="BH71" s="81">
        <f t="shared" si="85"/>
        <v>0</v>
      </c>
      <c r="BI71" s="81">
        <f t="shared" si="85"/>
        <v>0</v>
      </c>
      <c r="BJ71" s="81">
        <f t="shared" si="85"/>
        <v>0</v>
      </c>
      <c r="BK71" s="81">
        <f t="shared" si="85"/>
        <v>0</v>
      </c>
      <c r="BL71" s="81">
        <f t="shared" si="85"/>
        <v>0</v>
      </c>
      <c r="BM71" s="81">
        <f t="shared" si="85"/>
        <v>0</v>
      </c>
      <c r="BN71" s="81">
        <f t="shared" si="85"/>
        <v>0</v>
      </c>
      <c r="BO71" s="81">
        <f t="shared" si="85"/>
        <v>0</v>
      </c>
      <c r="BP71" s="81">
        <f t="shared" si="85"/>
        <v>0</v>
      </c>
      <c r="BQ71" s="81">
        <f t="shared" si="85"/>
        <v>0</v>
      </c>
      <c r="BR71" s="81">
        <f t="shared" si="85"/>
        <v>0</v>
      </c>
      <c r="BS71" s="81">
        <f t="shared" si="85"/>
        <v>0</v>
      </c>
      <c r="BT71" s="81">
        <f t="shared" si="85"/>
        <v>0</v>
      </c>
      <c r="BU71" s="81">
        <f t="shared" si="85"/>
        <v>0</v>
      </c>
      <c r="BV71" s="81">
        <f t="shared" si="85"/>
        <v>0</v>
      </c>
      <c r="BW71" s="81">
        <f t="shared" si="85"/>
        <v>0</v>
      </c>
      <c r="BX71" s="81">
        <f t="shared" si="85"/>
        <v>0</v>
      </c>
      <c r="BY71" s="81">
        <f t="shared" si="85"/>
        <v>0</v>
      </c>
      <c r="BZ71" s="81">
        <f t="shared" si="85"/>
        <v>0</v>
      </c>
      <c r="CA71" s="81">
        <f t="shared" si="85"/>
        <v>0</v>
      </c>
      <c r="CB71" s="81">
        <f t="shared" si="85"/>
        <v>0</v>
      </c>
      <c r="CC71" s="81">
        <f t="shared" si="85"/>
        <v>0</v>
      </c>
      <c r="CD71" s="81">
        <f t="shared" si="85"/>
        <v>0</v>
      </c>
      <c r="CE71" s="81">
        <f t="shared" si="85"/>
        <v>0</v>
      </c>
      <c r="CF71" s="81">
        <f t="shared" si="85"/>
        <v>0</v>
      </c>
      <c r="CG71" s="81">
        <f t="shared" si="85"/>
        <v>0</v>
      </c>
      <c r="CH71" s="81">
        <f t="shared" si="85"/>
        <v>0</v>
      </c>
      <c r="CI71" s="81">
        <f t="shared" si="85"/>
        <v>0</v>
      </c>
      <c r="CJ71" s="81">
        <f t="shared" si="85"/>
        <v>0</v>
      </c>
      <c r="CK71" s="194">
        <f t="shared" si="85"/>
        <v>10083.92724</v>
      </c>
      <c r="CL71" s="194">
        <f t="shared" si="85"/>
        <v>21332.45166</v>
      </c>
      <c r="CM71" s="194">
        <f t="shared" si="85"/>
        <v>22634.76518</v>
      </c>
      <c r="CN71" s="194">
        <f t="shared" si="85"/>
        <v>23973.6611</v>
      </c>
      <c r="CO71" s="194">
        <f t="shared" si="85"/>
        <v>25348.93157</v>
      </c>
      <c r="CP71" s="194">
        <f t="shared" si="85"/>
        <v>26760.36973</v>
      </c>
      <c r="CQ71" s="194">
        <f t="shared" si="85"/>
        <v>28448.28671</v>
      </c>
      <c r="CR71" s="194">
        <f t="shared" si="85"/>
        <v>30055.43264</v>
      </c>
      <c r="CS71" s="194">
        <f t="shared" si="85"/>
        <v>31722.77726</v>
      </c>
      <c r="CT71" s="194">
        <f t="shared" si="85"/>
        <v>33428.82462</v>
      </c>
      <c r="CU71" s="194">
        <f t="shared" si="85"/>
        <v>35176.53983</v>
      </c>
      <c r="CV71" s="194">
        <f t="shared" si="85"/>
        <v>36965.20695</v>
      </c>
      <c r="CW71" s="194">
        <f t="shared" si="85"/>
        <v>38794.66572</v>
      </c>
      <c r="CX71" s="194">
        <f t="shared" si="85"/>
        <v>40664.67371</v>
      </c>
      <c r="CY71" s="194">
        <f t="shared" si="85"/>
        <v>42575.00237</v>
      </c>
      <c r="CZ71" s="194">
        <f t="shared" si="85"/>
        <v>44525.42252</v>
      </c>
      <c r="DA71" s="194">
        <f t="shared" si="85"/>
        <v>46515.70655</v>
      </c>
      <c r="DB71" s="194">
        <f t="shared" si="85"/>
        <v>48545.62809</v>
      </c>
      <c r="DC71" s="194">
        <f t="shared" si="85"/>
        <v>52044.39638</v>
      </c>
      <c r="DD71" s="194">
        <f t="shared" si="85"/>
        <v>54962.48962</v>
      </c>
      <c r="DE71" s="194">
        <f t="shared" si="85"/>
        <v>58047.3102</v>
      </c>
      <c r="DF71" s="194">
        <f t="shared" si="85"/>
        <v>61185.92485</v>
      </c>
      <c r="DG71" s="194">
        <f t="shared" si="85"/>
        <v>64394.8858</v>
      </c>
      <c r="DH71" s="194">
        <f t="shared" si="85"/>
        <v>67671.26029</v>
      </c>
      <c r="DI71" s="194">
        <f t="shared" si="85"/>
        <v>71015.05042</v>
      </c>
      <c r="DJ71" s="194">
        <f t="shared" si="85"/>
        <v>74425.81905</v>
      </c>
      <c r="DK71" s="194">
        <f t="shared" si="85"/>
        <v>77903.1976</v>
      </c>
      <c r="DL71" s="194">
        <f t="shared" si="85"/>
        <v>81446.80957</v>
      </c>
      <c r="DM71" s="194">
        <f t="shared" si="85"/>
        <v>85056.28207</v>
      </c>
      <c r="DN71" s="194">
        <f t="shared" si="85"/>
        <v>88731.24406</v>
      </c>
      <c r="DO71" s="194">
        <f t="shared" si="85"/>
        <v>93905.42419</v>
      </c>
      <c r="DP71" s="194">
        <f t="shared" si="85"/>
        <v>98574.85537</v>
      </c>
      <c r="DQ71" s="194">
        <f t="shared" si="85"/>
        <v>103423.3936</v>
      </c>
      <c r="DR71" s="194">
        <f t="shared" si="85"/>
        <v>108347.5674</v>
      </c>
      <c r="DS71" s="194">
        <f t="shared" si="85"/>
        <v>113362.3696</v>
      </c>
      <c r="DT71" s="194">
        <f t="shared" si="85"/>
        <v>118464.9725</v>
      </c>
      <c r="DU71" s="194">
        <f t="shared" si="85"/>
        <v>123655.2327</v>
      </c>
      <c r="DV71" s="194">
        <f t="shared" si="85"/>
        <v>128932.6061</v>
      </c>
      <c r="DW71" s="194">
        <f t="shared" si="85"/>
        <v>134296.6122</v>
      </c>
      <c r="DX71" s="194">
        <f t="shared" si="85"/>
        <v>139746.7638</v>
      </c>
      <c r="DY71" s="194">
        <f t="shared" si="85"/>
        <v>145282.578</v>
      </c>
      <c r="DZ71" s="194">
        <f t="shared" si="85"/>
        <v>150903.5744</v>
      </c>
    </row>
    <row r="72">
      <c r="A72" s="78"/>
      <c r="B72" s="92"/>
      <c r="C72" s="89"/>
      <c r="D72" s="89"/>
      <c r="E72" s="201"/>
      <c r="F72" s="89"/>
      <c r="G72" s="89"/>
      <c r="H72" s="78"/>
      <c r="I72" s="89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3" t="s">
        <v>112</v>
      </c>
      <c r="W72" s="211">
        <f>sum(W74:AH74)</f>
        <v>0</v>
      </c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3" t="s">
        <v>113</v>
      </c>
      <c r="AI72" s="211">
        <f>sum(AI74:AT74)</f>
        <v>15874.86608</v>
      </c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3" t="s">
        <v>114</v>
      </c>
      <c r="AU72" s="211">
        <f>sum(AU74:BF74)</f>
        <v>53123.16026</v>
      </c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3" t="s">
        <v>115</v>
      </c>
      <c r="BG72" s="211">
        <f>sum(BG74:BR74)</f>
        <v>101148.9966</v>
      </c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3" t="s">
        <v>116</v>
      </c>
      <c r="BS72" s="211">
        <f>sum(BS74:CD74)</f>
        <v>187042.2308</v>
      </c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3" t="s">
        <v>117</v>
      </c>
      <c r="CE72" s="211">
        <f>sum(CE74:CP74)</f>
        <v>336911.2462</v>
      </c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3" t="s">
        <v>118</v>
      </c>
      <c r="CQ72" s="211">
        <f>sum(CQ74:DB74)</f>
        <v>596931.4579</v>
      </c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3" t="s">
        <v>119</v>
      </c>
      <c r="DC72" s="211">
        <f>sum(DC74:DN74)</f>
        <v>1042430.227</v>
      </c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3" t="s">
        <v>120</v>
      </c>
      <c r="DO72" s="211">
        <f>sum(DO74:DZ74)</f>
        <v>1801235.257</v>
      </c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</row>
    <row r="73">
      <c r="A73" s="78"/>
      <c r="B73" s="92"/>
      <c r="C73" s="89"/>
      <c r="D73" s="89"/>
      <c r="E73" s="201"/>
      <c r="F73" s="89"/>
      <c r="G73" s="192">
        <f>'Financial Projection'!G22</f>
        <v>0.15</v>
      </c>
      <c r="H73" s="78"/>
      <c r="I73" s="88" t="s">
        <v>94</v>
      </c>
      <c r="J73" s="194"/>
      <c r="K73" s="194">
        <f t="shared" ref="K73:DZ73" si="86">$G73*K69</f>
        <v>0</v>
      </c>
      <c r="L73" s="194">
        <f t="shared" si="86"/>
        <v>0</v>
      </c>
      <c r="M73" s="194">
        <f t="shared" si="86"/>
        <v>0</v>
      </c>
      <c r="N73" s="194">
        <f t="shared" si="86"/>
        <v>0</v>
      </c>
      <c r="O73" s="194">
        <f t="shared" si="86"/>
        <v>0</v>
      </c>
      <c r="P73" s="194">
        <f t="shared" si="86"/>
        <v>0</v>
      </c>
      <c r="Q73" s="194">
        <f t="shared" si="86"/>
        <v>0</v>
      </c>
      <c r="R73" s="194">
        <f t="shared" si="86"/>
        <v>0</v>
      </c>
      <c r="S73" s="194">
        <f t="shared" si="86"/>
        <v>0</v>
      </c>
      <c r="T73" s="194">
        <f t="shared" si="86"/>
        <v>0</v>
      </c>
      <c r="U73" s="194">
        <f t="shared" si="86"/>
        <v>0</v>
      </c>
      <c r="V73" s="194">
        <f t="shared" si="86"/>
        <v>0</v>
      </c>
      <c r="W73" s="194">
        <f t="shared" si="86"/>
        <v>0</v>
      </c>
      <c r="X73" s="194">
        <f t="shared" si="86"/>
        <v>0</v>
      </c>
      <c r="Y73" s="194">
        <f t="shared" si="86"/>
        <v>0</v>
      </c>
      <c r="Z73" s="194">
        <f t="shared" si="86"/>
        <v>0</v>
      </c>
      <c r="AA73" s="194">
        <f t="shared" si="86"/>
        <v>0</v>
      </c>
      <c r="AB73" s="194">
        <f t="shared" si="86"/>
        <v>0</v>
      </c>
      <c r="AC73" s="194">
        <f t="shared" si="86"/>
        <v>2124.207433</v>
      </c>
      <c r="AD73" s="194">
        <f t="shared" si="86"/>
        <v>2950.846678</v>
      </c>
      <c r="AE73" s="194">
        <f t="shared" si="86"/>
        <v>2946.253941</v>
      </c>
      <c r="AF73" s="194">
        <f t="shared" si="86"/>
        <v>2941.661094</v>
      </c>
      <c r="AG73" s="194">
        <f t="shared" si="86"/>
        <v>2937.068228</v>
      </c>
      <c r="AH73" s="194">
        <f t="shared" si="86"/>
        <v>2932.475358</v>
      </c>
      <c r="AI73" s="194">
        <f t="shared" si="86"/>
        <v>3244.973822</v>
      </c>
      <c r="AJ73" s="194">
        <f t="shared" si="86"/>
        <v>3714.732973</v>
      </c>
      <c r="AK73" s="194">
        <f t="shared" si="86"/>
        <v>4223.062636</v>
      </c>
      <c r="AL73" s="194">
        <f t="shared" si="86"/>
        <v>4748.448653</v>
      </c>
      <c r="AM73" s="194">
        <f t="shared" si="86"/>
        <v>5286.919321</v>
      </c>
      <c r="AN73" s="194">
        <f t="shared" si="86"/>
        <v>5837.670269</v>
      </c>
      <c r="AO73" s="194">
        <f t="shared" si="86"/>
        <v>6400.469565</v>
      </c>
      <c r="AP73" s="194">
        <f t="shared" si="86"/>
        <v>6975.189309</v>
      </c>
      <c r="AQ73" s="194">
        <f t="shared" si="86"/>
        <v>7561.721083</v>
      </c>
      <c r="AR73" s="194">
        <f t="shared" si="86"/>
        <v>8159.960676</v>
      </c>
      <c r="AS73" s="194">
        <f t="shared" si="86"/>
        <v>8769.80533</v>
      </c>
      <c r="AT73" s="194">
        <f t="shared" si="86"/>
        <v>9391.153231</v>
      </c>
      <c r="AU73" s="194">
        <f t="shared" si="86"/>
        <v>9891.560154</v>
      </c>
      <c r="AV73" s="194">
        <f t="shared" si="86"/>
        <v>10341.03085</v>
      </c>
      <c r="AW73" s="194">
        <f t="shared" si="86"/>
        <v>10786.70207</v>
      </c>
      <c r="AX73" s="194">
        <f t="shared" si="86"/>
        <v>11237.03272</v>
      </c>
      <c r="AY73" s="194">
        <f t="shared" si="86"/>
        <v>11693.50178</v>
      </c>
      <c r="AZ73" s="194">
        <f t="shared" si="86"/>
        <v>12156.32896</v>
      </c>
      <c r="BA73" s="194">
        <f t="shared" si="86"/>
        <v>12625.50707</v>
      </c>
      <c r="BB73" s="194">
        <f t="shared" si="86"/>
        <v>13100.9884</v>
      </c>
      <c r="BC73" s="194">
        <f t="shared" si="86"/>
        <v>13582.71828</v>
      </c>
      <c r="BD73" s="194">
        <f t="shared" si="86"/>
        <v>14070.64116</v>
      </c>
      <c r="BE73" s="194">
        <f t="shared" si="86"/>
        <v>14564.70173</v>
      </c>
      <c r="BF73" s="194">
        <f t="shared" si="86"/>
        <v>15064.84507</v>
      </c>
      <c r="BG73" s="194">
        <f t="shared" si="86"/>
        <v>16127.90954</v>
      </c>
      <c r="BH73" s="194">
        <f t="shared" si="86"/>
        <v>17422.57127</v>
      </c>
      <c r="BI73" s="194">
        <f t="shared" si="86"/>
        <v>18776.3258</v>
      </c>
      <c r="BJ73" s="194">
        <f t="shared" si="86"/>
        <v>20157.89636</v>
      </c>
      <c r="BK73" s="194">
        <f t="shared" si="86"/>
        <v>21561.48998</v>
      </c>
      <c r="BL73" s="194">
        <f t="shared" si="86"/>
        <v>22985.91304</v>
      </c>
      <c r="BM73" s="194">
        <f t="shared" si="86"/>
        <v>24430.80301</v>
      </c>
      <c r="BN73" s="194">
        <f t="shared" si="86"/>
        <v>25895.94847</v>
      </c>
      <c r="BO73" s="194">
        <f t="shared" si="86"/>
        <v>27381.16647</v>
      </c>
      <c r="BP73" s="194">
        <f t="shared" si="86"/>
        <v>28886.28036</v>
      </c>
      <c r="BQ73" s="194">
        <f t="shared" si="86"/>
        <v>30411.11581</v>
      </c>
      <c r="BR73" s="194">
        <f t="shared" si="86"/>
        <v>31955.50006</v>
      </c>
      <c r="BS73" s="194">
        <f t="shared" si="86"/>
        <v>33815.09656</v>
      </c>
      <c r="BT73" s="194">
        <f t="shared" si="86"/>
        <v>35800.63943</v>
      </c>
      <c r="BU73" s="194">
        <f t="shared" si="86"/>
        <v>37829.8625</v>
      </c>
      <c r="BV73" s="194">
        <f t="shared" si="86"/>
        <v>39887.74176</v>
      </c>
      <c r="BW73" s="194">
        <f t="shared" si="86"/>
        <v>41971.38535</v>
      </c>
      <c r="BX73" s="194">
        <f t="shared" si="86"/>
        <v>44080.09154</v>
      </c>
      <c r="BY73" s="194">
        <f t="shared" si="86"/>
        <v>46213.55516</v>
      </c>
      <c r="BZ73" s="194">
        <f t="shared" si="86"/>
        <v>48371.54401</v>
      </c>
      <c r="CA73" s="194">
        <f t="shared" si="86"/>
        <v>50553.84051</v>
      </c>
      <c r="CB73" s="194">
        <f t="shared" si="86"/>
        <v>52760.23111</v>
      </c>
      <c r="CC73" s="194">
        <f t="shared" si="86"/>
        <v>54990.50444</v>
      </c>
      <c r="CD73" s="194">
        <f t="shared" si="86"/>
        <v>57244.45091</v>
      </c>
      <c r="CE73" s="194">
        <f t="shared" si="86"/>
        <v>60852.70786</v>
      </c>
      <c r="CF73" s="194">
        <f t="shared" si="86"/>
        <v>64921.79803</v>
      </c>
      <c r="CG73" s="194">
        <f t="shared" si="86"/>
        <v>69113.06946</v>
      </c>
      <c r="CH73" s="194">
        <f t="shared" si="86"/>
        <v>73365.09989</v>
      </c>
      <c r="CI73" s="194">
        <f t="shared" si="86"/>
        <v>77666.47463</v>
      </c>
      <c r="CJ73" s="194">
        <f t="shared" si="86"/>
        <v>82014.80155</v>
      </c>
      <c r="CK73" s="194">
        <f t="shared" si="86"/>
        <v>86409.31864</v>
      </c>
      <c r="CL73" s="194">
        <f t="shared" si="86"/>
        <v>90849.56053</v>
      </c>
      <c r="CM73" s="194">
        <f t="shared" si="86"/>
        <v>95335.11803</v>
      </c>
      <c r="CN73" s="194">
        <f t="shared" si="86"/>
        <v>99865.59471</v>
      </c>
      <c r="CO73" s="194">
        <f t="shared" si="86"/>
        <v>104440.599</v>
      </c>
      <c r="CP73" s="194">
        <f t="shared" si="86"/>
        <v>109059.7429</v>
      </c>
      <c r="CQ73" s="194">
        <f t="shared" si="86"/>
        <v>115531.7359</v>
      </c>
      <c r="CR73" s="194">
        <f t="shared" si="86"/>
        <v>122598.3144</v>
      </c>
      <c r="CS73" s="194">
        <f t="shared" si="86"/>
        <v>129830.6155</v>
      </c>
      <c r="CT73" s="194">
        <f t="shared" si="86"/>
        <v>137150.7897</v>
      </c>
      <c r="CU73" s="194">
        <f t="shared" si="86"/>
        <v>144544.2954</v>
      </c>
      <c r="CV73" s="194">
        <f t="shared" si="86"/>
        <v>152008.0123</v>
      </c>
      <c r="CW73" s="194">
        <f t="shared" si="86"/>
        <v>159540.8839</v>
      </c>
      <c r="CX73" s="194">
        <f t="shared" si="86"/>
        <v>167142.2296</v>
      </c>
      <c r="CY73" s="194">
        <f t="shared" si="86"/>
        <v>174811.4409</v>
      </c>
      <c r="CZ73" s="194">
        <f t="shared" si="86"/>
        <v>182547.9258</v>
      </c>
      <c r="DA73" s="194">
        <f t="shared" si="86"/>
        <v>190351.0996</v>
      </c>
      <c r="DB73" s="194">
        <f t="shared" si="86"/>
        <v>198220.3825</v>
      </c>
      <c r="DC73" s="194">
        <f t="shared" si="86"/>
        <v>210179.8156</v>
      </c>
      <c r="DD73" s="194">
        <f t="shared" si="86"/>
        <v>223355.0774</v>
      </c>
      <c r="DE73" s="194">
        <f t="shared" si="86"/>
        <v>236846.9462</v>
      </c>
      <c r="DF73" s="194">
        <f t="shared" si="86"/>
        <v>250492.4349</v>
      </c>
      <c r="DG73" s="194">
        <f t="shared" si="86"/>
        <v>264261.3223</v>
      </c>
      <c r="DH73" s="194">
        <f t="shared" si="86"/>
        <v>278147.3336</v>
      </c>
      <c r="DI73" s="194">
        <f t="shared" si="86"/>
        <v>292148.5191</v>
      </c>
      <c r="DJ73" s="194">
        <f t="shared" si="86"/>
        <v>306263.7154</v>
      </c>
      <c r="DK73" s="194">
        <f t="shared" si="86"/>
        <v>320491.9071</v>
      </c>
      <c r="DL73" s="194">
        <f t="shared" si="86"/>
        <v>334832.1124</v>
      </c>
      <c r="DM73" s="194">
        <f t="shared" si="86"/>
        <v>349283.3617</v>
      </c>
      <c r="DN73" s="194">
        <f t="shared" si="86"/>
        <v>363844.694</v>
      </c>
      <c r="DO73" s="194">
        <f t="shared" si="86"/>
        <v>385350.9108</v>
      </c>
      <c r="DP73" s="194">
        <f t="shared" si="86"/>
        <v>408818.0475</v>
      </c>
      <c r="DQ73" s="194">
        <f t="shared" si="86"/>
        <v>432792.5853</v>
      </c>
      <c r="DR73" s="194">
        <f t="shared" si="86"/>
        <v>457011.1363</v>
      </c>
      <c r="DS73" s="194">
        <f t="shared" si="86"/>
        <v>481424.9028</v>
      </c>
      <c r="DT73" s="194">
        <f t="shared" si="86"/>
        <v>506023.7878</v>
      </c>
      <c r="DU73" s="194">
        <f t="shared" si="86"/>
        <v>530804.682</v>
      </c>
      <c r="DV73" s="194">
        <f t="shared" si="86"/>
        <v>555765.7462</v>
      </c>
      <c r="DW73" s="194">
        <f t="shared" si="86"/>
        <v>580905.3806</v>
      </c>
      <c r="DX73" s="194">
        <f t="shared" si="86"/>
        <v>606222.0387</v>
      </c>
      <c r="DY73" s="194">
        <f t="shared" si="86"/>
        <v>631714.1935</v>
      </c>
      <c r="DZ73" s="194">
        <f t="shared" si="86"/>
        <v>657380.3317</v>
      </c>
    </row>
    <row r="74">
      <c r="A74" s="78"/>
      <c r="B74" s="92"/>
      <c r="C74" s="89"/>
      <c r="D74" s="89"/>
      <c r="E74" s="201"/>
      <c r="F74" s="89"/>
      <c r="G74" s="192">
        <f>'Financial Projection'!E22</f>
        <v>0.15</v>
      </c>
      <c r="H74" s="78"/>
      <c r="I74" s="88" t="s">
        <v>95</v>
      </c>
      <c r="J74" s="194"/>
      <c r="K74" s="194">
        <f t="shared" ref="K74:DZ74" si="87">$G74*K70</f>
        <v>0</v>
      </c>
      <c r="L74" s="194">
        <f t="shared" si="87"/>
        <v>0</v>
      </c>
      <c r="M74" s="194">
        <f t="shared" si="87"/>
        <v>0</v>
      </c>
      <c r="N74" s="194">
        <f t="shared" si="87"/>
        <v>0</v>
      </c>
      <c r="O74" s="194">
        <f t="shared" si="87"/>
        <v>0</v>
      </c>
      <c r="P74" s="194">
        <f t="shared" si="87"/>
        <v>0</v>
      </c>
      <c r="Q74" s="194">
        <f t="shared" si="87"/>
        <v>0</v>
      </c>
      <c r="R74" s="194">
        <f t="shared" si="87"/>
        <v>0</v>
      </c>
      <c r="S74" s="194">
        <f t="shared" si="87"/>
        <v>0</v>
      </c>
      <c r="T74" s="194">
        <f t="shared" si="87"/>
        <v>0</v>
      </c>
      <c r="U74" s="194">
        <f t="shared" si="87"/>
        <v>0</v>
      </c>
      <c r="V74" s="194">
        <f t="shared" si="87"/>
        <v>0</v>
      </c>
      <c r="W74" s="194">
        <f t="shared" si="87"/>
        <v>0</v>
      </c>
      <c r="X74" s="194">
        <f t="shared" si="87"/>
        <v>0</v>
      </c>
      <c r="Y74" s="194">
        <f t="shared" si="87"/>
        <v>0</v>
      </c>
      <c r="Z74" s="194">
        <f t="shared" si="87"/>
        <v>0</v>
      </c>
      <c r="AA74" s="194">
        <f t="shared" si="87"/>
        <v>0</v>
      </c>
      <c r="AB74" s="194">
        <f t="shared" si="87"/>
        <v>0</v>
      </c>
      <c r="AC74" s="194">
        <f t="shared" si="87"/>
        <v>0</v>
      </c>
      <c r="AD74" s="194">
        <f t="shared" si="87"/>
        <v>0</v>
      </c>
      <c r="AE74" s="194">
        <f t="shared" si="87"/>
        <v>0</v>
      </c>
      <c r="AF74" s="194">
        <f t="shared" si="87"/>
        <v>0</v>
      </c>
      <c r="AG74" s="194">
        <f t="shared" si="87"/>
        <v>0</v>
      </c>
      <c r="AH74" s="194">
        <f t="shared" si="87"/>
        <v>0</v>
      </c>
      <c r="AI74" s="194">
        <f t="shared" si="87"/>
        <v>0</v>
      </c>
      <c r="AJ74" s="194">
        <f t="shared" si="87"/>
        <v>0</v>
      </c>
      <c r="AK74" s="194">
        <f t="shared" si="87"/>
        <v>0</v>
      </c>
      <c r="AL74" s="194">
        <f t="shared" si="87"/>
        <v>0</v>
      </c>
      <c r="AM74" s="194">
        <f t="shared" si="87"/>
        <v>0</v>
      </c>
      <c r="AN74" s="194">
        <f t="shared" si="87"/>
        <v>0</v>
      </c>
      <c r="AO74" s="194">
        <f t="shared" si="87"/>
        <v>1082.379927</v>
      </c>
      <c r="AP74" s="194">
        <f t="shared" si="87"/>
        <v>2482.42579</v>
      </c>
      <c r="AQ74" s="194">
        <f t="shared" si="87"/>
        <v>2713.42854</v>
      </c>
      <c r="AR74" s="194">
        <f t="shared" si="87"/>
        <v>2951.487047</v>
      </c>
      <c r="AS74" s="194">
        <f t="shared" si="87"/>
        <v>3196.555684</v>
      </c>
      <c r="AT74" s="194">
        <f t="shared" si="87"/>
        <v>3448.589086</v>
      </c>
      <c r="AU74" s="194">
        <f t="shared" si="87"/>
        <v>3619.478533</v>
      </c>
      <c r="AV74" s="194">
        <f t="shared" si="87"/>
        <v>3761.59779</v>
      </c>
      <c r="AW74" s="194">
        <f t="shared" si="87"/>
        <v>3902.888034</v>
      </c>
      <c r="AX74" s="194">
        <f t="shared" si="87"/>
        <v>4046.140462</v>
      </c>
      <c r="AY74" s="194">
        <f t="shared" si="87"/>
        <v>4191.621617</v>
      </c>
      <c r="AZ74" s="194">
        <f t="shared" si="87"/>
        <v>4339.344684</v>
      </c>
      <c r="BA74" s="194">
        <f t="shared" si="87"/>
        <v>4489.297494</v>
      </c>
      <c r="BB74" s="194">
        <f t="shared" si="87"/>
        <v>4641.465412</v>
      </c>
      <c r="BC74" s="194">
        <f t="shared" si="87"/>
        <v>4795.833633</v>
      </c>
      <c r="BD74" s="194">
        <f t="shared" si="87"/>
        <v>4952.387413</v>
      </c>
      <c r="BE74" s="194">
        <f t="shared" si="87"/>
        <v>5111.112092</v>
      </c>
      <c r="BF74" s="194">
        <f t="shared" si="87"/>
        <v>5271.993093</v>
      </c>
      <c r="BG74" s="194">
        <f t="shared" si="87"/>
        <v>5659.54274</v>
      </c>
      <c r="BH74" s="194">
        <f t="shared" si="87"/>
        <v>6122.207309</v>
      </c>
      <c r="BI74" s="194">
        <f t="shared" si="87"/>
        <v>6601.993761</v>
      </c>
      <c r="BJ74" s="194">
        <f t="shared" si="87"/>
        <v>7093.020394</v>
      </c>
      <c r="BK74" s="194">
        <f t="shared" si="87"/>
        <v>7594.635339</v>
      </c>
      <c r="BL74" s="194">
        <f t="shared" si="87"/>
        <v>8106.711884</v>
      </c>
      <c r="BM74" s="194">
        <f t="shared" si="87"/>
        <v>8629.176371</v>
      </c>
      <c r="BN74" s="194">
        <f t="shared" si="87"/>
        <v>9161.960811</v>
      </c>
      <c r="BO74" s="194">
        <f t="shared" si="87"/>
        <v>9704.998131</v>
      </c>
      <c r="BP74" s="194">
        <f t="shared" si="87"/>
        <v>10258.2217</v>
      </c>
      <c r="BQ74" s="194">
        <f t="shared" si="87"/>
        <v>10821.56526</v>
      </c>
      <c r="BR74" s="194">
        <f t="shared" si="87"/>
        <v>11394.96295</v>
      </c>
      <c r="BS74" s="194">
        <f t="shared" si="87"/>
        <v>11997.60225</v>
      </c>
      <c r="BT74" s="194">
        <f t="shared" si="87"/>
        <v>12615.48838</v>
      </c>
      <c r="BU74" s="194">
        <f t="shared" si="87"/>
        <v>13244.28406</v>
      </c>
      <c r="BV74" s="194">
        <f t="shared" si="87"/>
        <v>13883.49299</v>
      </c>
      <c r="BW74" s="194">
        <f t="shared" si="87"/>
        <v>14533.00454</v>
      </c>
      <c r="BX74" s="194">
        <f t="shared" si="87"/>
        <v>15192.74714</v>
      </c>
      <c r="BY74" s="194">
        <f t="shared" si="87"/>
        <v>15862.65348</v>
      </c>
      <c r="BZ74" s="194">
        <f t="shared" si="87"/>
        <v>16542.657</v>
      </c>
      <c r="CA74" s="194">
        <f t="shared" si="87"/>
        <v>17232.6916</v>
      </c>
      <c r="CB74" s="194">
        <f t="shared" si="87"/>
        <v>17932.69153</v>
      </c>
      <c r="CC74" s="194">
        <f t="shared" si="87"/>
        <v>18642.59144</v>
      </c>
      <c r="CD74" s="194">
        <f t="shared" si="87"/>
        <v>19362.32635</v>
      </c>
      <c r="CE74" s="194">
        <f t="shared" si="87"/>
        <v>20538.0859</v>
      </c>
      <c r="CF74" s="194">
        <f t="shared" si="87"/>
        <v>21832.3563</v>
      </c>
      <c r="CG74" s="194">
        <f t="shared" si="87"/>
        <v>23156.94121</v>
      </c>
      <c r="CH74" s="194">
        <f t="shared" si="87"/>
        <v>24502.87551</v>
      </c>
      <c r="CI74" s="194">
        <f t="shared" si="87"/>
        <v>25869.14117</v>
      </c>
      <c r="CJ74" s="194">
        <f t="shared" si="87"/>
        <v>27255.51789</v>
      </c>
      <c r="CK74" s="194">
        <f t="shared" si="87"/>
        <v>28661.86602</v>
      </c>
      <c r="CL74" s="194">
        <f t="shared" si="87"/>
        <v>30088.05471</v>
      </c>
      <c r="CM74" s="194">
        <f t="shared" si="87"/>
        <v>31533.95464</v>
      </c>
      <c r="CN74" s="194">
        <f t="shared" si="87"/>
        <v>32999.4373</v>
      </c>
      <c r="CO74" s="194">
        <f t="shared" si="87"/>
        <v>34484.37495</v>
      </c>
      <c r="CP74" s="194">
        <f t="shared" si="87"/>
        <v>35988.64058</v>
      </c>
      <c r="CQ74" s="194">
        <f t="shared" si="87"/>
        <v>37928.47058</v>
      </c>
      <c r="CR74" s="194">
        <f t="shared" si="87"/>
        <v>39979.12707</v>
      </c>
      <c r="CS74" s="194">
        <f t="shared" si="87"/>
        <v>42065.55571</v>
      </c>
      <c r="CT74" s="194">
        <f t="shared" si="87"/>
        <v>44180.07044</v>
      </c>
      <c r="CU74" s="194">
        <f t="shared" si="87"/>
        <v>46321.7411</v>
      </c>
      <c r="CV74" s="194">
        <f t="shared" si="87"/>
        <v>48490.31587</v>
      </c>
      <c r="CW74" s="194">
        <f t="shared" si="87"/>
        <v>50685.61184</v>
      </c>
      <c r="CX74" s="194">
        <f t="shared" si="87"/>
        <v>52907.45392</v>
      </c>
      <c r="CY74" s="194">
        <f t="shared" si="87"/>
        <v>55155.6687</v>
      </c>
      <c r="CZ74" s="194">
        <f t="shared" si="87"/>
        <v>57430.08384</v>
      </c>
      <c r="DA74" s="194">
        <f t="shared" si="87"/>
        <v>59730.528</v>
      </c>
      <c r="DB74" s="194">
        <f t="shared" si="87"/>
        <v>62056.83082</v>
      </c>
      <c r="DC74" s="194">
        <f t="shared" si="87"/>
        <v>65521.55957</v>
      </c>
      <c r="DD74" s="194">
        <f t="shared" si="87"/>
        <v>69237.38945</v>
      </c>
      <c r="DE74" s="194">
        <f t="shared" si="87"/>
        <v>73018.57039</v>
      </c>
      <c r="DF74" s="194">
        <f t="shared" si="87"/>
        <v>76846.22026</v>
      </c>
      <c r="DG74" s="194">
        <f t="shared" si="87"/>
        <v>80718.18668</v>
      </c>
      <c r="DH74" s="194">
        <f t="shared" si="87"/>
        <v>84633.99589</v>
      </c>
      <c r="DI74" s="194">
        <f t="shared" si="87"/>
        <v>88593.34387</v>
      </c>
      <c r="DJ74" s="194">
        <f t="shared" si="87"/>
        <v>92595.94507</v>
      </c>
      <c r="DK74" s="194">
        <f t="shared" si="87"/>
        <v>96641.51728</v>
      </c>
      <c r="DL74" s="194">
        <f t="shared" si="87"/>
        <v>100729.7801</v>
      </c>
      <c r="DM74" s="194">
        <f t="shared" si="87"/>
        <v>104860.4547</v>
      </c>
      <c r="DN74" s="194">
        <f t="shared" si="87"/>
        <v>109033.2638</v>
      </c>
      <c r="DO74" s="194">
        <f t="shared" si="87"/>
        <v>114855.7384</v>
      </c>
      <c r="DP74" s="194">
        <f t="shared" si="87"/>
        <v>121023.6715</v>
      </c>
      <c r="DQ74" s="194">
        <f t="shared" si="87"/>
        <v>127285.1358</v>
      </c>
      <c r="DR74" s="194">
        <f t="shared" si="87"/>
        <v>133614.4981</v>
      </c>
      <c r="DS74" s="194">
        <f t="shared" si="87"/>
        <v>140008.8085</v>
      </c>
      <c r="DT74" s="194">
        <f t="shared" si="87"/>
        <v>146467.3928</v>
      </c>
      <c r="DU74" s="194">
        <f t="shared" si="87"/>
        <v>152989.807</v>
      </c>
      <c r="DV74" s="194">
        <f t="shared" si="87"/>
        <v>159575.6325</v>
      </c>
      <c r="DW74" s="194">
        <f t="shared" si="87"/>
        <v>166224.4552</v>
      </c>
      <c r="DX74" s="194">
        <f t="shared" si="87"/>
        <v>172935.8638</v>
      </c>
      <c r="DY74" s="194">
        <f t="shared" si="87"/>
        <v>179709.4491</v>
      </c>
      <c r="DZ74" s="194">
        <f t="shared" si="87"/>
        <v>186544.8046</v>
      </c>
    </row>
    <row r="75">
      <c r="A75" s="78"/>
      <c r="B75" s="92"/>
      <c r="C75" s="89"/>
      <c r="D75" s="89"/>
      <c r="E75" s="201"/>
      <c r="F75" s="89"/>
      <c r="G75" s="192">
        <f>'Financial Projection'!C22</f>
        <v>0.15</v>
      </c>
      <c r="H75" s="78"/>
      <c r="I75" s="88" t="s">
        <v>96</v>
      </c>
      <c r="J75" s="194"/>
      <c r="K75" s="194">
        <f t="shared" ref="K75:DZ75" si="88">$G75*K71</f>
        <v>0</v>
      </c>
      <c r="L75" s="194">
        <f t="shared" si="88"/>
        <v>0</v>
      </c>
      <c r="M75" s="194">
        <f t="shared" si="88"/>
        <v>0</v>
      </c>
      <c r="N75" s="194">
        <f t="shared" si="88"/>
        <v>0</v>
      </c>
      <c r="O75" s="194">
        <f t="shared" si="88"/>
        <v>0</v>
      </c>
      <c r="P75" s="194">
        <f t="shared" si="88"/>
        <v>0</v>
      </c>
      <c r="Q75" s="194">
        <f t="shared" si="88"/>
        <v>0</v>
      </c>
      <c r="R75" s="194">
        <f t="shared" si="88"/>
        <v>0</v>
      </c>
      <c r="S75" s="194">
        <f t="shared" si="88"/>
        <v>0</v>
      </c>
      <c r="T75" s="194">
        <f t="shared" si="88"/>
        <v>0</v>
      </c>
      <c r="U75" s="194">
        <f t="shared" si="88"/>
        <v>0</v>
      </c>
      <c r="V75" s="194">
        <f t="shared" si="88"/>
        <v>0</v>
      </c>
      <c r="W75" s="194">
        <f t="shared" si="88"/>
        <v>0</v>
      </c>
      <c r="X75" s="194">
        <f t="shared" si="88"/>
        <v>0</v>
      </c>
      <c r="Y75" s="194">
        <f t="shared" si="88"/>
        <v>0</v>
      </c>
      <c r="Z75" s="194">
        <f t="shared" si="88"/>
        <v>0</v>
      </c>
      <c r="AA75" s="194">
        <f t="shared" si="88"/>
        <v>0</v>
      </c>
      <c r="AB75" s="194">
        <f t="shared" si="88"/>
        <v>0</v>
      </c>
      <c r="AC75" s="194">
        <f t="shared" si="88"/>
        <v>0</v>
      </c>
      <c r="AD75" s="194">
        <f t="shared" si="88"/>
        <v>0</v>
      </c>
      <c r="AE75" s="194">
        <f t="shared" si="88"/>
        <v>0</v>
      </c>
      <c r="AF75" s="194">
        <f t="shared" si="88"/>
        <v>0</v>
      </c>
      <c r="AG75" s="194">
        <f t="shared" si="88"/>
        <v>0</v>
      </c>
      <c r="AH75" s="194">
        <f t="shared" si="88"/>
        <v>0</v>
      </c>
      <c r="AI75" s="194">
        <f t="shared" si="88"/>
        <v>0</v>
      </c>
      <c r="AJ75" s="194">
        <f t="shared" si="88"/>
        <v>0</v>
      </c>
      <c r="AK75" s="194">
        <f t="shared" si="88"/>
        <v>0</v>
      </c>
      <c r="AL75" s="194">
        <f t="shared" si="88"/>
        <v>0</v>
      </c>
      <c r="AM75" s="194">
        <f t="shared" si="88"/>
        <v>0</v>
      </c>
      <c r="AN75" s="194">
        <f t="shared" si="88"/>
        <v>0</v>
      </c>
      <c r="AO75" s="194">
        <f t="shared" si="88"/>
        <v>0</v>
      </c>
      <c r="AP75" s="194">
        <f t="shared" si="88"/>
        <v>0</v>
      </c>
      <c r="AQ75" s="194">
        <f t="shared" si="88"/>
        <v>0</v>
      </c>
      <c r="AR75" s="194">
        <f t="shared" si="88"/>
        <v>0</v>
      </c>
      <c r="AS75" s="194">
        <f t="shared" si="88"/>
        <v>0</v>
      </c>
      <c r="AT75" s="194">
        <f t="shared" si="88"/>
        <v>0</v>
      </c>
      <c r="AU75" s="194">
        <f t="shared" si="88"/>
        <v>0</v>
      </c>
      <c r="AV75" s="194">
        <f t="shared" si="88"/>
        <v>0</v>
      </c>
      <c r="AW75" s="194">
        <f t="shared" si="88"/>
        <v>0</v>
      </c>
      <c r="AX75" s="194">
        <f t="shared" si="88"/>
        <v>0</v>
      </c>
      <c r="AY75" s="194">
        <f t="shared" si="88"/>
        <v>0</v>
      </c>
      <c r="AZ75" s="194">
        <f t="shared" si="88"/>
        <v>0</v>
      </c>
      <c r="BA75" s="194">
        <f t="shared" si="88"/>
        <v>0</v>
      </c>
      <c r="BB75" s="194">
        <f t="shared" si="88"/>
        <v>0</v>
      </c>
      <c r="BC75" s="194">
        <f t="shared" si="88"/>
        <v>0</v>
      </c>
      <c r="BD75" s="194">
        <f t="shared" si="88"/>
        <v>0</v>
      </c>
      <c r="BE75" s="194">
        <f t="shared" si="88"/>
        <v>0</v>
      </c>
      <c r="BF75" s="194">
        <f t="shared" si="88"/>
        <v>0</v>
      </c>
      <c r="BG75" s="194">
        <f t="shared" si="88"/>
        <v>0</v>
      </c>
      <c r="BH75" s="194">
        <f t="shared" si="88"/>
        <v>0</v>
      </c>
      <c r="BI75" s="194">
        <f t="shared" si="88"/>
        <v>0</v>
      </c>
      <c r="BJ75" s="194">
        <f t="shared" si="88"/>
        <v>0</v>
      </c>
      <c r="BK75" s="194">
        <f t="shared" si="88"/>
        <v>0</v>
      </c>
      <c r="BL75" s="194">
        <f t="shared" si="88"/>
        <v>0</v>
      </c>
      <c r="BM75" s="194">
        <f t="shared" si="88"/>
        <v>0</v>
      </c>
      <c r="BN75" s="194">
        <f t="shared" si="88"/>
        <v>0</v>
      </c>
      <c r="BO75" s="194">
        <f t="shared" si="88"/>
        <v>0</v>
      </c>
      <c r="BP75" s="194">
        <f t="shared" si="88"/>
        <v>0</v>
      </c>
      <c r="BQ75" s="194">
        <f t="shared" si="88"/>
        <v>0</v>
      </c>
      <c r="BR75" s="194">
        <f t="shared" si="88"/>
        <v>0</v>
      </c>
      <c r="BS75" s="194">
        <f t="shared" si="88"/>
        <v>0</v>
      </c>
      <c r="BT75" s="194">
        <f t="shared" si="88"/>
        <v>0</v>
      </c>
      <c r="BU75" s="194">
        <f t="shared" si="88"/>
        <v>0</v>
      </c>
      <c r="BV75" s="194">
        <f t="shared" si="88"/>
        <v>0</v>
      </c>
      <c r="BW75" s="194">
        <f t="shared" si="88"/>
        <v>0</v>
      </c>
      <c r="BX75" s="194">
        <f t="shared" si="88"/>
        <v>0</v>
      </c>
      <c r="BY75" s="194">
        <f t="shared" si="88"/>
        <v>0</v>
      </c>
      <c r="BZ75" s="194">
        <f t="shared" si="88"/>
        <v>0</v>
      </c>
      <c r="CA75" s="194">
        <f t="shared" si="88"/>
        <v>0</v>
      </c>
      <c r="CB75" s="194">
        <f t="shared" si="88"/>
        <v>0</v>
      </c>
      <c r="CC75" s="194">
        <f t="shared" si="88"/>
        <v>0</v>
      </c>
      <c r="CD75" s="194">
        <f t="shared" si="88"/>
        <v>0</v>
      </c>
      <c r="CE75" s="194">
        <f t="shared" si="88"/>
        <v>0</v>
      </c>
      <c r="CF75" s="194">
        <f t="shared" si="88"/>
        <v>0</v>
      </c>
      <c r="CG75" s="194">
        <f t="shared" si="88"/>
        <v>0</v>
      </c>
      <c r="CH75" s="194">
        <f t="shared" si="88"/>
        <v>0</v>
      </c>
      <c r="CI75" s="194">
        <f t="shared" si="88"/>
        <v>0</v>
      </c>
      <c r="CJ75" s="194">
        <f t="shared" si="88"/>
        <v>0</v>
      </c>
      <c r="CK75" s="194">
        <f t="shared" si="88"/>
        <v>1512.589087</v>
      </c>
      <c r="CL75" s="194">
        <f t="shared" si="88"/>
        <v>3199.867748</v>
      </c>
      <c r="CM75" s="194">
        <f t="shared" si="88"/>
        <v>3395.214777</v>
      </c>
      <c r="CN75" s="194">
        <f t="shared" si="88"/>
        <v>3596.049165</v>
      </c>
      <c r="CO75" s="194">
        <f t="shared" si="88"/>
        <v>3802.339735</v>
      </c>
      <c r="CP75" s="194">
        <f t="shared" si="88"/>
        <v>4014.055459</v>
      </c>
      <c r="CQ75" s="194">
        <f t="shared" si="88"/>
        <v>4267.243006</v>
      </c>
      <c r="CR75" s="194">
        <f t="shared" si="88"/>
        <v>4508.314895</v>
      </c>
      <c r="CS75" s="194">
        <f t="shared" si="88"/>
        <v>4758.416589</v>
      </c>
      <c r="CT75" s="194">
        <f t="shared" si="88"/>
        <v>5014.323693</v>
      </c>
      <c r="CU75" s="194">
        <f t="shared" si="88"/>
        <v>5276.480974</v>
      </c>
      <c r="CV75" s="194">
        <f t="shared" si="88"/>
        <v>5544.781042</v>
      </c>
      <c r="CW75" s="194">
        <f t="shared" si="88"/>
        <v>5819.199858</v>
      </c>
      <c r="CX75" s="194">
        <f t="shared" si="88"/>
        <v>6099.701057</v>
      </c>
      <c r="CY75" s="194">
        <f t="shared" si="88"/>
        <v>6386.250356</v>
      </c>
      <c r="CZ75" s="194">
        <f t="shared" si="88"/>
        <v>6678.813378</v>
      </c>
      <c r="DA75" s="194">
        <f t="shared" si="88"/>
        <v>6977.355982</v>
      </c>
      <c r="DB75" s="194">
        <f t="shared" si="88"/>
        <v>7281.844213</v>
      </c>
      <c r="DC75" s="194">
        <f t="shared" si="88"/>
        <v>7806.659457</v>
      </c>
      <c r="DD75" s="194">
        <f t="shared" si="88"/>
        <v>8244.373444</v>
      </c>
      <c r="DE75" s="194">
        <f t="shared" si="88"/>
        <v>8707.096529</v>
      </c>
      <c r="DF75" s="194">
        <f t="shared" si="88"/>
        <v>9177.888728</v>
      </c>
      <c r="DG75" s="194">
        <f t="shared" si="88"/>
        <v>9659.232871</v>
      </c>
      <c r="DH75" s="194">
        <f t="shared" si="88"/>
        <v>10150.68904</v>
      </c>
      <c r="DI75" s="194">
        <f t="shared" si="88"/>
        <v>10652.25756</v>
      </c>
      <c r="DJ75" s="194">
        <f t="shared" si="88"/>
        <v>11163.87286</v>
      </c>
      <c r="DK75" s="194">
        <f t="shared" si="88"/>
        <v>11685.47964</v>
      </c>
      <c r="DL75" s="194">
        <f t="shared" si="88"/>
        <v>12217.02144</v>
      </c>
      <c r="DM75" s="194">
        <f t="shared" si="88"/>
        <v>12758.44231</v>
      </c>
      <c r="DN75" s="194">
        <f t="shared" si="88"/>
        <v>13309.68661</v>
      </c>
      <c r="DO75" s="194">
        <f t="shared" si="88"/>
        <v>14085.81363</v>
      </c>
      <c r="DP75" s="194">
        <f t="shared" si="88"/>
        <v>14786.2283</v>
      </c>
      <c r="DQ75" s="194">
        <f t="shared" si="88"/>
        <v>15513.50904</v>
      </c>
      <c r="DR75" s="194">
        <f t="shared" si="88"/>
        <v>16252.13511</v>
      </c>
      <c r="DS75" s="194">
        <f t="shared" si="88"/>
        <v>17004.35544</v>
      </c>
      <c r="DT75" s="194">
        <f t="shared" si="88"/>
        <v>17769.74587</v>
      </c>
      <c r="DU75" s="194">
        <f t="shared" si="88"/>
        <v>18548.2849</v>
      </c>
      <c r="DV75" s="194">
        <f t="shared" si="88"/>
        <v>19339.89092</v>
      </c>
      <c r="DW75" s="194">
        <f t="shared" si="88"/>
        <v>20144.49182</v>
      </c>
      <c r="DX75" s="194">
        <f t="shared" si="88"/>
        <v>20962.01457</v>
      </c>
      <c r="DY75" s="194">
        <f t="shared" si="88"/>
        <v>21792.3867</v>
      </c>
      <c r="DZ75" s="194">
        <f t="shared" si="88"/>
        <v>22635.53615</v>
      </c>
    </row>
    <row r="76">
      <c r="A76" s="78"/>
      <c r="B76" s="92"/>
      <c r="C76" s="89"/>
      <c r="D76" s="89"/>
      <c r="E76" s="89"/>
      <c r="F76" s="89"/>
      <c r="G76" s="89"/>
      <c r="H76" s="78"/>
      <c r="I76" s="107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</row>
    <row r="77">
      <c r="A77" s="78"/>
      <c r="B77" s="92"/>
      <c r="C77" s="89"/>
      <c r="D77" s="89"/>
      <c r="E77" s="89"/>
      <c r="F77" s="89"/>
      <c r="G77" s="89"/>
      <c r="H77" s="78"/>
      <c r="I77" s="107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</row>
    <row r="78">
      <c r="A78" s="78"/>
      <c r="B78" s="92"/>
      <c r="C78" s="89"/>
      <c r="D78" s="89"/>
      <c r="E78" s="89"/>
      <c r="F78" s="89"/>
      <c r="G78" s="89"/>
      <c r="H78" s="78"/>
      <c r="I78" s="107" t="s">
        <v>322</v>
      </c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</row>
    <row r="79">
      <c r="A79" s="78"/>
      <c r="B79" s="92"/>
      <c r="C79" s="201" t="s">
        <v>323</v>
      </c>
      <c r="D79" s="89"/>
      <c r="E79" s="201" t="s">
        <v>141</v>
      </c>
      <c r="F79" s="202"/>
      <c r="G79" s="201" t="s">
        <v>142</v>
      </c>
      <c r="H79" s="78"/>
      <c r="I79" s="107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</row>
    <row r="80">
      <c r="A80" s="78"/>
      <c r="B80" s="92"/>
      <c r="C80" s="89"/>
      <c r="D80" s="89"/>
      <c r="E80" s="89"/>
      <c r="F80" s="89"/>
      <c r="G80" s="89"/>
      <c r="H80" s="78"/>
      <c r="I80" s="107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</row>
    <row r="81">
      <c r="A81" s="78"/>
      <c r="B81" s="92"/>
      <c r="C81" s="200">
        <f>'Financial Projection'!G24</f>
        <v>125000</v>
      </c>
      <c r="D81" s="146"/>
      <c r="E81" s="200">
        <f>'Financial Projection'!G25</f>
        <v>6</v>
      </c>
      <c r="F81" s="146"/>
      <c r="G81" s="192">
        <f>'Financial Projection'!G26</f>
        <v>0.1</v>
      </c>
      <c r="H81" s="78"/>
      <c r="I81" s="88" t="s">
        <v>94</v>
      </c>
      <c r="J81" s="194"/>
      <c r="K81" s="194">
        <f t="shared" ref="K81:DZ81" si="89">if(K$2&gt;=$E81,(1+$G81)^(rounddown((K$2-1)/12))*($C81/12),0)</f>
        <v>0</v>
      </c>
      <c r="L81" s="194">
        <f t="shared" si="89"/>
        <v>0</v>
      </c>
      <c r="M81" s="194">
        <f t="shared" si="89"/>
        <v>0</v>
      </c>
      <c r="N81" s="194">
        <f t="shared" si="89"/>
        <v>0</v>
      </c>
      <c r="O81" s="194">
        <f t="shared" si="89"/>
        <v>0</v>
      </c>
      <c r="P81" s="194">
        <f t="shared" si="89"/>
        <v>10416.66667</v>
      </c>
      <c r="Q81" s="194">
        <f t="shared" si="89"/>
        <v>10416.66667</v>
      </c>
      <c r="R81" s="194">
        <f t="shared" si="89"/>
        <v>10416.66667</v>
      </c>
      <c r="S81" s="194">
        <f t="shared" si="89"/>
        <v>10416.66667</v>
      </c>
      <c r="T81" s="194">
        <f t="shared" si="89"/>
        <v>10416.66667</v>
      </c>
      <c r="U81" s="194">
        <f t="shared" si="89"/>
        <v>10416.66667</v>
      </c>
      <c r="V81" s="194">
        <f t="shared" si="89"/>
        <v>10416.66667</v>
      </c>
      <c r="W81" s="194">
        <f t="shared" si="89"/>
        <v>11458.33333</v>
      </c>
      <c r="X81" s="194">
        <f t="shared" si="89"/>
        <v>11458.33333</v>
      </c>
      <c r="Y81" s="194">
        <f t="shared" si="89"/>
        <v>11458.33333</v>
      </c>
      <c r="Z81" s="194">
        <f t="shared" si="89"/>
        <v>11458.33333</v>
      </c>
      <c r="AA81" s="194">
        <f t="shared" si="89"/>
        <v>11458.33333</v>
      </c>
      <c r="AB81" s="194">
        <f t="shared" si="89"/>
        <v>11458.33333</v>
      </c>
      <c r="AC81" s="194">
        <f t="shared" si="89"/>
        <v>11458.33333</v>
      </c>
      <c r="AD81" s="194">
        <f t="shared" si="89"/>
        <v>11458.33333</v>
      </c>
      <c r="AE81" s="194">
        <f t="shared" si="89"/>
        <v>11458.33333</v>
      </c>
      <c r="AF81" s="194">
        <f t="shared" si="89"/>
        <v>11458.33333</v>
      </c>
      <c r="AG81" s="194">
        <f t="shared" si="89"/>
        <v>11458.33333</v>
      </c>
      <c r="AH81" s="194">
        <f t="shared" si="89"/>
        <v>11458.33333</v>
      </c>
      <c r="AI81" s="194">
        <f t="shared" si="89"/>
        <v>12604.16667</v>
      </c>
      <c r="AJ81" s="194">
        <f t="shared" si="89"/>
        <v>12604.16667</v>
      </c>
      <c r="AK81" s="194">
        <f t="shared" si="89"/>
        <v>12604.16667</v>
      </c>
      <c r="AL81" s="194">
        <f t="shared" si="89"/>
        <v>12604.16667</v>
      </c>
      <c r="AM81" s="194">
        <f t="shared" si="89"/>
        <v>12604.16667</v>
      </c>
      <c r="AN81" s="194">
        <f t="shared" si="89"/>
        <v>12604.16667</v>
      </c>
      <c r="AO81" s="194">
        <f t="shared" si="89"/>
        <v>12604.16667</v>
      </c>
      <c r="AP81" s="194">
        <f t="shared" si="89"/>
        <v>12604.16667</v>
      </c>
      <c r="AQ81" s="194">
        <f t="shared" si="89"/>
        <v>12604.16667</v>
      </c>
      <c r="AR81" s="194">
        <f t="shared" si="89"/>
        <v>12604.16667</v>
      </c>
      <c r="AS81" s="194">
        <f t="shared" si="89"/>
        <v>12604.16667</v>
      </c>
      <c r="AT81" s="194">
        <f t="shared" si="89"/>
        <v>12604.16667</v>
      </c>
      <c r="AU81" s="194">
        <f t="shared" si="89"/>
        <v>13864.58333</v>
      </c>
      <c r="AV81" s="194">
        <f t="shared" si="89"/>
        <v>13864.58333</v>
      </c>
      <c r="AW81" s="194">
        <f t="shared" si="89"/>
        <v>13864.58333</v>
      </c>
      <c r="AX81" s="194">
        <f t="shared" si="89"/>
        <v>13864.58333</v>
      </c>
      <c r="AY81" s="194">
        <f t="shared" si="89"/>
        <v>13864.58333</v>
      </c>
      <c r="AZ81" s="194">
        <f t="shared" si="89"/>
        <v>13864.58333</v>
      </c>
      <c r="BA81" s="194">
        <f t="shared" si="89"/>
        <v>13864.58333</v>
      </c>
      <c r="BB81" s="194">
        <f t="shared" si="89"/>
        <v>13864.58333</v>
      </c>
      <c r="BC81" s="194">
        <f t="shared" si="89"/>
        <v>13864.58333</v>
      </c>
      <c r="BD81" s="194">
        <f t="shared" si="89"/>
        <v>13864.58333</v>
      </c>
      <c r="BE81" s="194">
        <f t="shared" si="89"/>
        <v>13864.58333</v>
      </c>
      <c r="BF81" s="194">
        <f t="shared" si="89"/>
        <v>13864.58333</v>
      </c>
      <c r="BG81" s="194">
        <f t="shared" si="89"/>
        <v>15251.04167</v>
      </c>
      <c r="BH81" s="194">
        <f t="shared" si="89"/>
        <v>15251.04167</v>
      </c>
      <c r="BI81" s="194">
        <f t="shared" si="89"/>
        <v>15251.04167</v>
      </c>
      <c r="BJ81" s="194">
        <f t="shared" si="89"/>
        <v>15251.04167</v>
      </c>
      <c r="BK81" s="194">
        <f t="shared" si="89"/>
        <v>15251.04167</v>
      </c>
      <c r="BL81" s="194">
        <f t="shared" si="89"/>
        <v>15251.04167</v>
      </c>
      <c r="BM81" s="194">
        <f t="shared" si="89"/>
        <v>15251.04167</v>
      </c>
      <c r="BN81" s="194">
        <f t="shared" si="89"/>
        <v>15251.04167</v>
      </c>
      <c r="BO81" s="194">
        <f t="shared" si="89"/>
        <v>15251.04167</v>
      </c>
      <c r="BP81" s="194">
        <f t="shared" si="89"/>
        <v>15251.04167</v>
      </c>
      <c r="BQ81" s="194">
        <f t="shared" si="89"/>
        <v>15251.04167</v>
      </c>
      <c r="BR81" s="194">
        <f t="shared" si="89"/>
        <v>15251.04167</v>
      </c>
      <c r="BS81" s="194">
        <f t="shared" si="89"/>
        <v>16776.14583</v>
      </c>
      <c r="BT81" s="194">
        <f t="shared" si="89"/>
        <v>16776.14583</v>
      </c>
      <c r="BU81" s="194">
        <f t="shared" si="89"/>
        <v>16776.14583</v>
      </c>
      <c r="BV81" s="194">
        <f t="shared" si="89"/>
        <v>16776.14583</v>
      </c>
      <c r="BW81" s="194">
        <f t="shared" si="89"/>
        <v>16776.14583</v>
      </c>
      <c r="BX81" s="194">
        <f t="shared" si="89"/>
        <v>16776.14583</v>
      </c>
      <c r="BY81" s="194">
        <f t="shared" si="89"/>
        <v>16776.14583</v>
      </c>
      <c r="BZ81" s="194">
        <f t="shared" si="89"/>
        <v>16776.14583</v>
      </c>
      <c r="CA81" s="194">
        <f t="shared" si="89"/>
        <v>16776.14583</v>
      </c>
      <c r="CB81" s="194">
        <f t="shared" si="89"/>
        <v>16776.14583</v>
      </c>
      <c r="CC81" s="194">
        <f t="shared" si="89"/>
        <v>16776.14583</v>
      </c>
      <c r="CD81" s="194">
        <f t="shared" si="89"/>
        <v>16776.14583</v>
      </c>
      <c r="CE81" s="194">
        <f t="shared" si="89"/>
        <v>18453.76042</v>
      </c>
      <c r="CF81" s="194">
        <f t="shared" si="89"/>
        <v>18453.76042</v>
      </c>
      <c r="CG81" s="194">
        <f t="shared" si="89"/>
        <v>18453.76042</v>
      </c>
      <c r="CH81" s="194">
        <f t="shared" si="89"/>
        <v>18453.76042</v>
      </c>
      <c r="CI81" s="194">
        <f t="shared" si="89"/>
        <v>18453.76042</v>
      </c>
      <c r="CJ81" s="194">
        <f t="shared" si="89"/>
        <v>18453.76042</v>
      </c>
      <c r="CK81" s="194">
        <f t="shared" si="89"/>
        <v>18453.76042</v>
      </c>
      <c r="CL81" s="194">
        <f t="shared" si="89"/>
        <v>18453.76042</v>
      </c>
      <c r="CM81" s="194">
        <f t="shared" si="89"/>
        <v>18453.76042</v>
      </c>
      <c r="CN81" s="194">
        <f t="shared" si="89"/>
        <v>18453.76042</v>
      </c>
      <c r="CO81" s="194">
        <f t="shared" si="89"/>
        <v>18453.76042</v>
      </c>
      <c r="CP81" s="194">
        <f t="shared" si="89"/>
        <v>18453.76042</v>
      </c>
      <c r="CQ81" s="194">
        <f t="shared" si="89"/>
        <v>20299.13646</v>
      </c>
      <c r="CR81" s="194">
        <f t="shared" si="89"/>
        <v>20299.13646</v>
      </c>
      <c r="CS81" s="194">
        <f t="shared" si="89"/>
        <v>20299.13646</v>
      </c>
      <c r="CT81" s="194">
        <f t="shared" si="89"/>
        <v>20299.13646</v>
      </c>
      <c r="CU81" s="194">
        <f t="shared" si="89"/>
        <v>20299.13646</v>
      </c>
      <c r="CV81" s="194">
        <f t="shared" si="89"/>
        <v>20299.13646</v>
      </c>
      <c r="CW81" s="194">
        <f t="shared" si="89"/>
        <v>20299.13646</v>
      </c>
      <c r="CX81" s="194">
        <f t="shared" si="89"/>
        <v>20299.13646</v>
      </c>
      <c r="CY81" s="194">
        <f t="shared" si="89"/>
        <v>20299.13646</v>
      </c>
      <c r="CZ81" s="194">
        <f t="shared" si="89"/>
        <v>20299.13646</v>
      </c>
      <c r="DA81" s="194">
        <f t="shared" si="89"/>
        <v>20299.13646</v>
      </c>
      <c r="DB81" s="194">
        <f t="shared" si="89"/>
        <v>20299.13646</v>
      </c>
      <c r="DC81" s="194">
        <f t="shared" si="89"/>
        <v>22329.0501</v>
      </c>
      <c r="DD81" s="194">
        <f t="shared" si="89"/>
        <v>22329.0501</v>
      </c>
      <c r="DE81" s="194">
        <f t="shared" si="89"/>
        <v>22329.0501</v>
      </c>
      <c r="DF81" s="194">
        <f t="shared" si="89"/>
        <v>22329.0501</v>
      </c>
      <c r="DG81" s="194">
        <f t="shared" si="89"/>
        <v>22329.0501</v>
      </c>
      <c r="DH81" s="194">
        <f t="shared" si="89"/>
        <v>22329.0501</v>
      </c>
      <c r="DI81" s="194">
        <f t="shared" si="89"/>
        <v>22329.0501</v>
      </c>
      <c r="DJ81" s="194">
        <f t="shared" si="89"/>
        <v>22329.0501</v>
      </c>
      <c r="DK81" s="194">
        <f t="shared" si="89"/>
        <v>22329.0501</v>
      </c>
      <c r="DL81" s="194">
        <f t="shared" si="89"/>
        <v>22329.0501</v>
      </c>
      <c r="DM81" s="194">
        <f t="shared" si="89"/>
        <v>22329.0501</v>
      </c>
      <c r="DN81" s="194">
        <f t="shared" si="89"/>
        <v>22329.0501</v>
      </c>
      <c r="DO81" s="194">
        <f t="shared" si="89"/>
        <v>24561.95511</v>
      </c>
      <c r="DP81" s="194">
        <f t="shared" si="89"/>
        <v>24561.95511</v>
      </c>
      <c r="DQ81" s="194">
        <f t="shared" si="89"/>
        <v>24561.95511</v>
      </c>
      <c r="DR81" s="194">
        <f t="shared" si="89"/>
        <v>24561.95511</v>
      </c>
      <c r="DS81" s="194">
        <f t="shared" si="89"/>
        <v>24561.95511</v>
      </c>
      <c r="DT81" s="194">
        <f t="shared" si="89"/>
        <v>24561.95511</v>
      </c>
      <c r="DU81" s="194">
        <f t="shared" si="89"/>
        <v>24561.95511</v>
      </c>
      <c r="DV81" s="194">
        <f t="shared" si="89"/>
        <v>24561.95511</v>
      </c>
      <c r="DW81" s="194">
        <f t="shared" si="89"/>
        <v>24561.95511</v>
      </c>
      <c r="DX81" s="194">
        <f t="shared" si="89"/>
        <v>24561.95511</v>
      </c>
      <c r="DY81" s="194">
        <f t="shared" si="89"/>
        <v>24561.95511</v>
      </c>
      <c r="DZ81" s="194">
        <f t="shared" si="89"/>
        <v>24561.95511</v>
      </c>
    </row>
    <row r="82">
      <c r="A82" s="78"/>
      <c r="B82" s="92"/>
      <c r="C82" s="200">
        <f>'Financial Projection'!E24</f>
        <v>80000</v>
      </c>
      <c r="D82" s="146"/>
      <c r="E82" s="200">
        <f>'Financial Projection'!E25</f>
        <v>9</v>
      </c>
      <c r="F82" s="146"/>
      <c r="G82" s="192">
        <f>'Financial Projection'!E26</f>
        <v>0.05</v>
      </c>
      <c r="H82" s="78"/>
      <c r="I82" s="88" t="s">
        <v>95</v>
      </c>
      <c r="J82" s="194"/>
      <c r="K82" s="194">
        <f t="shared" ref="K82:DZ82" si="90">if(K$2&gt;=$E82,(1+$G82)^(rounddown((K$2-1)/12))*($C82/12),0)</f>
        <v>0</v>
      </c>
      <c r="L82" s="194">
        <f t="shared" si="90"/>
        <v>0</v>
      </c>
      <c r="M82" s="194">
        <f t="shared" si="90"/>
        <v>0</v>
      </c>
      <c r="N82" s="194">
        <f t="shared" si="90"/>
        <v>0</v>
      </c>
      <c r="O82" s="194">
        <f t="shared" si="90"/>
        <v>0</v>
      </c>
      <c r="P82" s="194">
        <f t="shared" si="90"/>
        <v>0</v>
      </c>
      <c r="Q82" s="194">
        <f t="shared" si="90"/>
        <v>0</v>
      </c>
      <c r="R82" s="194">
        <f t="shared" si="90"/>
        <v>0</v>
      </c>
      <c r="S82" s="194">
        <f t="shared" si="90"/>
        <v>6666.666667</v>
      </c>
      <c r="T82" s="194">
        <f t="shared" si="90"/>
        <v>6666.666667</v>
      </c>
      <c r="U82" s="194">
        <f t="shared" si="90"/>
        <v>6666.666667</v>
      </c>
      <c r="V82" s="194">
        <f t="shared" si="90"/>
        <v>6666.666667</v>
      </c>
      <c r="W82" s="194">
        <f t="shared" si="90"/>
        <v>7000</v>
      </c>
      <c r="X82" s="194">
        <f t="shared" si="90"/>
        <v>7000</v>
      </c>
      <c r="Y82" s="194">
        <f t="shared" si="90"/>
        <v>7000</v>
      </c>
      <c r="Z82" s="194">
        <f t="shared" si="90"/>
        <v>7000</v>
      </c>
      <c r="AA82" s="194">
        <f t="shared" si="90"/>
        <v>7000</v>
      </c>
      <c r="AB82" s="194">
        <f t="shared" si="90"/>
        <v>7000</v>
      </c>
      <c r="AC82" s="194">
        <f t="shared" si="90"/>
        <v>7000</v>
      </c>
      <c r="AD82" s="194">
        <f t="shared" si="90"/>
        <v>7000</v>
      </c>
      <c r="AE82" s="194">
        <f t="shared" si="90"/>
        <v>7000</v>
      </c>
      <c r="AF82" s="194">
        <f t="shared" si="90"/>
        <v>7000</v>
      </c>
      <c r="AG82" s="194">
        <f t="shared" si="90"/>
        <v>7000</v>
      </c>
      <c r="AH82" s="194">
        <f t="shared" si="90"/>
        <v>7000</v>
      </c>
      <c r="AI82" s="194">
        <f t="shared" si="90"/>
        <v>7350</v>
      </c>
      <c r="AJ82" s="194">
        <f t="shared" si="90"/>
        <v>7350</v>
      </c>
      <c r="AK82" s="194">
        <f t="shared" si="90"/>
        <v>7350</v>
      </c>
      <c r="AL82" s="194">
        <f t="shared" si="90"/>
        <v>7350</v>
      </c>
      <c r="AM82" s="194">
        <f t="shared" si="90"/>
        <v>7350</v>
      </c>
      <c r="AN82" s="194">
        <f t="shared" si="90"/>
        <v>7350</v>
      </c>
      <c r="AO82" s="194">
        <f t="shared" si="90"/>
        <v>7350</v>
      </c>
      <c r="AP82" s="194">
        <f t="shared" si="90"/>
        <v>7350</v>
      </c>
      <c r="AQ82" s="194">
        <f t="shared" si="90"/>
        <v>7350</v>
      </c>
      <c r="AR82" s="194">
        <f t="shared" si="90"/>
        <v>7350</v>
      </c>
      <c r="AS82" s="194">
        <f t="shared" si="90"/>
        <v>7350</v>
      </c>
      <c r="AT82" s="194">
        <f t="shared" si="90"/>
        <v>7350</v>
      </c>
      <c r="AU82" s="194">
        <f t="shared" si="90"/>
        <v>7717.5</v>
      </c>
      <c r="AV82" s="194">
        <f t="shared" si="90"/>
        <v>7717.5</v>
      </c>
      <c r="AW82" s="194">
        <f t="shared" si="90"/>
        <v>7717.5</v>
      </c>
      <c r="AX82" s="194">
        <f t="shared" si="90"/>
        <v>7717.5</v>
      </c>
      <c r="AY82" s="194">
        <f t="shared" si="90"/>
        <v>7717.5</v>
      </c>
      <c r="AZ82" s="194">
        <f t="shared" si="90"/>
        <v>7717.5</v>
      </c>
      <c r="BA82" s="194">
        <f t="shared" si="90"/>
        <v>7717.5</v>
      </c>
      <c r="BB82" s="194">
        <f t="shared" si="90"/>
        <v>7717.5</v>
      </c>
      <c r="BC82" s="194">
        <f t="shared" si="90"/>
        <v>7717.5</v>
      </c>
      <c r="BD82" s="194">
        <f t="shared" si="90"/>
        <v>7717.5</v>
      </c>
      <c r="BE82" s="194">
        <f t="shared" si="90"/>
        <v>7717.5</v>
      </c>
      <c r="BF82" s="194">
        <f t="shared" si="90"/>
        <v>7717.5</v>
      </c>
      <c r="BG82" s="194">
        <f t="shared" si="90"/>
        <v>8103.375</v>
      </c>
      <c r="BH82" s="194">
        <f t="shared" si="90"/>
        <v>8103.375</v>
      </c>
      <c r="BI82" s="194">
        <f t="shared" si="90"/>
        <v>8103.375</v>
      </c>
      <c r="BJ82" s="194">
        <f t="shared" si="90"/>
        <v>8103.375</v>
      </c>
      <c r="BK82" s="194">
        <f t="shared" si="90"/>
        <v>8103.375</v>
      </c>
      <c r="BL82" s="194">
        <f t="shared" si="90"/>
        <v>8103.375</v>
      </c>
      <c r="BM82" s="194">
        <f t="shared" si="90"/>
        <v>8103.375</v>
      </c>
      <c r="BN82" s="194">
        <f t="shared" si="90"/>
        <v>8103.375</v>
      </c>
      <c r="BO82" s="194">
        <f t="shared" si="90"/>
        <v>8103.375</v>
      </c>
      <c r="BP82" s="194">
        <f t="shared" si="90"/>
        <v>8103.375</v>
      </c>
      <c r="BQ82" s="194">
        <f t="shared" si="90"/>
        <v>8103.375</v>
      </c>
      <c r="BR82" s="194">
        <f t="shared" si="90"/>
        <v>8103.375</v>
      </c>
      <c r="BS82" s="194">
        <f t="shared" si="90"/>
        <v>8508.54375</v>
      </c>
      <c r="BT82" s="194">
        <f t="shared" si="90"/>
        <v>8508.54375</v>
      </c>
      <c r="BU82" s="194">
        <f t="shared" si="90"/>
        <v>8508.54375</v>
      </c>
      <c r="BV82" s="194">
        <f t="shared" si="90"/>
        <v>8508.54375</v>
      </c>
      <c r="BW82" s="194">
        <f t="shared" si="90"/>
        <v>8508.54375</v>
      </c>
      <c r="BX82" s="194">
        <f t="shared" si="90"/>
        <v>8508.54375</v>
      </c>
      <c r="BY82" s="194">
        <f t="shared" si="90"/>
        <v>8508.54375</v>
      </c>
      <c r="BZ82" s="194">
        <f t="shared" si="90"/>
        <v>8508.54375</v>
      </c>
      <c r="CA82" s="194">
        <f t="shared" si="90"/>
        <v>8508.54375</v>
      </c>
      <c r="CB82" s="194">
        <f t="shared" si="90"/>
        <v>8508.54375</v>
      </c>
      <c r="CC82" s="194">
        <f t="shared" si="90"/>
        <v>8508.54375</v>
      </c>
      <c r="CD82" s="194">
        <f t="shared" si="90"/>
        <v>8508.54375</v>
      </c>
      <c r="CE82" s="194">
        <f t="shared" si="90"/>
        <v>8933.970938</v>
      </c>
      <c r="CF82" s="194">
        <f t="shared" si="90"/>
        <v>8933.970938</v>
      </c>
      <c r="CG82" s="194">
        <f t="shared" si="90"/>
        <v>8933.970938</v>
      </c>
      <c r="CH82" s="194">
        <f t="shared" si="90"/>
        <v>8933.970938</v>
      </c>
      <c r="CI82" s="194">
        <f t="shared" si="90"/>
        <v>8933.970938</v>
      </c>
      <c r="CJ82" s="194">
        <f t="shared" si="90"/>
        <v>8933.970938</v>
      </c>
      <c r="CK82" s="194">
        <f t="shared" si="90"/>
        <v>8933.970938</v>
      </c>
      <c r="CL82" s="194">
        <f t="shared" si="90"/>
        <v>8933.970938</v>
      </c>
      <c r="CM82" s="194">
        <f t="shared" si="90"/>
        <v>8933.970938</v>
      </c>
      <c r="CN82" s="194">
        <f t="shared" si="90"/>
        <v>8933.970938</v>
      </c>
      <c r="CO82" s="194">
        <f t="shared" si="90"/>
        <v>8933.970938</v>
      </c>
      <c r="CP82" s="194">
        <f t="shared" si="90"/>
        <v>8933.970938</v>
      </c>
      <c r="CQ82" s="194">
        <f t="shared" si="90"/>
        <v>9380.669484</v>
      </c>
      <c r="CR82" s="194">
        <f t="shared" si="90"/>
        <v>9380.669484</v>
      </c>
      <c r="CS82" s="194">
        <f t="shared" si="90"/>
        <v>9380.669484</v>
      </c>
      <c r="CT82" s="194">
        <f t="shared" si="90"/>
        <v>9380.669484</v>
      </c>
      <c r="CU82" s="194">
        <f t="shared" si="90"/>
        <v>9380.669484</v>
      </c>
      <c r="CV82" s="194">
        <f t="shared" si="90"/>
        <v>9380.669484</v>
      </c>
      <c r="CW82" s="194">
        <f t="shared" si="90"/>
        <v>9380.669484</v>
      </c>
      <c r="CX82" s="194">
        <f t="shared" si="90"/>
        <v>9380.669484</v>
      </c>
      <c r="CY82" s="194">
        <f t="shared" si="90"/>
        <v>9380.669484</v>
      </c>
      <c r="CZ82" s="194">
        <f t="shared" si="90"/>
        <v>9380.669484</v>
      </c>
      <c r="DA82" s="194">
        <f t="shared" si="90"/>
        <v>9380.669484</v>
      </c>
      <c r="DB82" s="194">
        <f t="shared" si="90"/>
        <v>9380.669484</v>
      </c>
      <c r="DC82" s="194">
        <f t="shared" si="90"/>
        <v>9849.702959</v>
      </c>
      <c r="DD82" s="194">
        <f t="shared" si="90"/>
        <v>9849.702959</v>
      </c>
      <c r="DE82" s="194">
        <f t="shared" si="90"/>
        <v>9849.702959</v>
      </c>
      <c r="DF82" s="194">
        <f t="shared" si="90"/>
        <v>9849.702959</v>
      </c>
      <c r="DG82" s="194">
        <f t="shared" si="90"/>
        <v>9849.702959</v>
      </c>
      <c r="DH82" s="194">
        <f t="shared" si="90"/>
        <v>9849.702959</v>
      </c>
      <c r="DI82" s="194">
        <f t="shared" si="90"/>
        <v>9849.702959</v>
      </c>
      <c r="DJ82" s="194">
        <f t="shared" si="90"/>
        <v>9849.702959</v>
      </c>
      <c r="DK82" s="194">
        <f t="shared" si="90"/>
        <v>9849.702959</v>
      </c>
      <c r="DL82" s="194">
        <f t="shared" si="90"/>
        <v>9849.702959</v>
      </c>
      <c r="DM82" s="194">
        <f t="shared" si="90"/>
        <v>9849.702959</v>
      </c>
      <c r="DN82" s="194">
        <f t="shared" si="90"/>
        <v>9849.702959</v>
      </c>
      <c r="DO82" s="194">
        <f t="shared" si="90"/>
        <v>10342.18811</v>
      </c>
      <c r="DP82" s="194">
        <f t="shared" si="90"/>
        <v>10342.18811</v>
      </c>
      <c r="DQ82" s="194">
        <f t="shared" si="90"/>
        <v>10342.18811</v>
      </c>
      <c r="DR82" s="194">
        <f t="shared" si="90"/>
        <v>10342.18811</v>
      </c>
      <c r="DS82" s="194">
        <f t="shared" si="90"/>
        <v>10342.18811</v>
      </c>
      <c r="DT82" s="194">
        <f t="shared" si="90"/>
        <v>10342.18811</v>
      </c>
      <c r="DU82" s="194">
        <f t="shared" si="90"/>
        <v>10342.18811</v>
      </c>
      <c r="DV82" s="194">
        <f t="shared" si="90"/>
        <v>10342.18811</v>
      </c>
      <c r="DW82" s="194">
        <f t="shared" si="90"/>
        <v>10342.18811</v>
      </c>
      <c r="DX82" s="194">
        <f t="shared" si="90"/>
        <v>10342.18811</v>
      </c>
      <c r="DY82" s="194">
        <f t="shared" si="90"/>
        <v>10342.18811</v>
      </c>
      <c r="DZ82" s="194">
        <f t="shared" si="90"/>
        <v>10342.18811</v>
      </c>
    </row>
    <row r="83">
      <c r="A83" s="78"/>
      <c r="B83" s="92"/>
      <c r="C83" s="200">
        <f>'Financial Projection'!C24</f>
        <v>40000</v>
      </c>
      <c r="D83" s="146"/>
      <c r="E83" s="200">
        <f>'Financial Projection'!C25</f>
        <v>13</v>
      </c>
      <c r="F83" s="146"/>
      <c r="G83" s="192">
        <f>'Financial Projection'!C26</f>
        <v>0</v>
      </c>
      <c r="H83" s="78"/>
      <c r="I83" s="88" t="s">
        <v>96</v>
      </c>
      <c r="J83" s="194"/>
      <c r="K83" s="194">
        <f t="shared" ref="K83:DZ83" si="91">if(K$2&gt;=$E83,(1+$G83)^(rounddown((K$2-1)/12))*($C83/12),0)</f>
        <v>0</v>
      </c>
      <c r="L83" s="194">
        <f t="shared" si="91"/>
        <v>0</v>
      </c>
      <c r="M83" s="194">
        <f t="shared" si="91"/>
        <v>0</v>
      </c>
      <c r="N83" s="194">
        <f t="shared" si="91"/>
        <v>0</v>
      </c>
      <c r="O83" s="194">
        <f t="shared" si="91"/>
        <v>0</v>
      </c>
      <c r="P83" s="194">
        <f t="shared" si="91"/>
        <v>0</v>
      </c>
      <c r="Q83" s="194">
        <f t="shared" si="91"/>
        <v>0</v>
      </c>
      <c r="R83" s="194">
        <f t="shared" si="91"/>
        <v>0</v>
      </c>
      <c r="S83" s="194">
        <f t="shared" si="91"/>
        <v>0</v>
      </c>
      <c r="T83" s="194">
        <f t="shared" si="91"/>
        <v>0</v>
      </c>
      <c r="U83" s="194">
        <f t="shared" si="91"/>
        <v>0</v>
      </c>
      <c r="V83" s="194">
        <f t="shared" si="91"/>
        <v>0</v>
      </c>
      <c r="W83" s="194">
        <f t="shared" si="91"/>
        <v>3333.333333</v>
      </c>
      <c r="X83" s="194">
        <f t="shared" si="91"/>
        <v>3333.333333</v>
      </c>
      <c r="Y83" s="194">
        <f t="shared" si="91"/>
        <v>3333.333333</v>
      </c>
      <c r="Z83" s="194">
        <f t="shared" si="91"/>
        <v>3333.333333</v>
      </c>
      <c r="AA83" s="194">
        <f t="shared" si="91"/>
        <v>3333.333333</v>
      </c>
      <c r="AB83" s="194">
        <f t="shared" si="91"/>
        <v>3333.333333</v>
      </c>
      <c r="AC83" s="194">
        <f t="shared" si="91"/>
        <v>3333.333333</v>
      </c>
      <c r="AD83" s="194">
        <f t="shared" si="91"/>
        <v>3333.333333</v>
      </c>
      <c r="AE83" s="194">
        <f t="shared" si="91"/>
        <v>3333.333333</v>
      </c>
      <c r="AF83" s="194">
        <f t="shared" si="91"/>
        <v>3333.333333</v>
      </c>
      <c r="AG83" s="194">
        <f t="shared" si="91"/>
        <v>3333.333333</v>
      </c>
      <c r="AH83" s="194">
        <f t="shared" si="91"/>
        <v>3333.333333</v>
      </c>
      <c r="AI83" s="194">
        <f t="shared" si="91"/>
        <v>3333.333333</v>
      </c>
      <c r="AJ83" s="194">
        <f t="shared" si="91"/>
        <v>3333.333333</v>
      </c>
      <c r="AK83" s="194">
        <f t="shared" si="91"/>
        <v>3333.333333</v>
      </c>
      <c r="AL83" s="194">
        <f t="shared" si="91"/>
        <v>3333.333333</v>
      </c>
      <c r="AM83" s="194">
        <f t="shared" si="91"/>
        <v>3333.333333</v>
      </c>
      <c r="AN83" s="194">
        <f t="shared" si="91"/>
        <v>3333.333333</v>
      </c>
      <c r="AO83" s="194">
        <f t="shared" si="91"/>
        <v>3333.333333</v>
      </c>
      <c r="AP83" s="194">
        <f t="shared" si="91"/>
        <v>3333.333333</v>
      </c>
      <c r="AQ83" s="194">
        <f t="shared" si="91"/>
        <v>3333.333333</v>
      </c>
      <c r="AR83" s="194">
        <f t="shared" si="91"/>
        <v>3333.333333</v>
      </c>
      <c r="AS83" s="194">
        <f t="shared" si="91"/>
        <v>3333.333333</v>
      </c>
      <c r="AT83" s="194">
        <f t="shared" si="91"/>
        <v>3333.333333</v>
      </c>
      <c r="AU83" s="194">
        <f t="shared" si="91"/>
        <v>3333.333333</v>
      </c>
      <c r="AV83" s="194">
        <f t="shared" si="91"/>
        <v>3333.333333</v>
      </c>
      <c r="AW83" s="194">
        <f t="shared" si="91"/>
        <v>3333.333333</v>
      </c>
      <c r="AX83" s="194">
        <f t="shared" si="91"/>
        <v>3333.333333</v>
      </c>
      <c r="AY83" s="194">
        <f t="shared" si="91"/>
        <v>3333.333333</v>
      </c>
      <c r="AZ83" s="194">
        <f t="shared" si="91"/>
        <v>3333.333333</v>
      </c>
      <c r="BA83" s="194">
        <f t="shared" si="91"/>
        <v>3333.333333</v>
      </c>
      <c r="BB83" s="194">
        <f t="shared" si="91"/>
        <v>3333.333333</v>
      </c>
      <c r="BC83" s="194">
        <f t="shared" si="91"/>
        <v>3333.333333</v>
      </c>
      <c r="BD83" s="194">
        <f t="shared" si="91"/>
        <v>3333.333333</v>
      </c>
      <c r="BE83" s="194">
        <f t="shared" si="91"/>
        <v>3333.333333</v>
      </c>
      <c r="BF83" s="194">
        <f t="shared" si="91"/>
        <v>3333.333333</v>
      </c>
      <c r="BG83" s="194">
        <f t="shared" si="91"/>
        <v>3333.333333</v>
      </c>
      <c r="BH83" s="194">
        <f t="shared" si="91"/>
        <v>3333.333333</v>
      </c>
      <c r="BI83" s="194">
        <f t="shared" si="91"/>
        <v>3333.333333</v>
      </c>
      <c r="BJ83" s="194">
        <f t="shared" si="91"/>
        <v>3333.333333</v>
      </c>
      <c r="BK83" s="194">
        <f t="shared" si="91"/>
        <v>3333.333333</v>
      </c>
      <c r="BL83" s="194">
        <f t="shared" si="91"/>
        <v>3333.333333</v>
      </c>
      <c r="BM83" s="194">
        <f t="shared" si="91"/>
        <v>3333.333333</v>
      </c>
      <c r="BN83" s="194">
        <f t="shared" si="91"/>
        <v>3333.333333</v>
      </c>
      <c r="BO83" s="194">
        <f t="shared" si="91"/>
        <v>3333.333333</v>
      </c>
      <c r="BP83" s="194">
        <f t="shared" si="91"/>
        <v>3333.333333</v>
      </c>
      <c r="BQ83" s="194">
        <f t="shared" si="91"/>
        <v>3333.333333</v>
      </c>
      <c r="BR83" s="194">
        <f t="shared" si="91"/>
        <v>3333.333333</v>
      </c>
      <c r="BS83" s="194">
        <f t="shared" si="91"/>
        <v>3333.333333</v>
      </c>
      <c r="BT83" s="194">
        <f t="shared" si="91"/>
        <v>3333.333333</v>
      </c>
      <c r="BU83" s="194">
        <f t="shared" si="91"/>
        <v>3333.333333</v>
      </c>
      <c r="BV83" s="194">
        <f t="shared" si="91"/>
        <v>3333.333333</v>
      </c>
      <c r="BW83" s="194">
        <f t="shared" si="91"/>
        <v>3333.333333</v>
      </c>
      <c r="BX83" s="194">
        <f t="shared" si="91"/>
        <v>3333.333333</v>
      </c>
      <c r="BY83" s="194">
        <f t="shared" si="91"/>
        <v>3333.333333</v>
      </c>
      <c r="BZ83" s="194">
        <f t="shared" si="91"/>
        <v>3333.333333</v>
      </c>
      <c r="CA83" s="194">
        <f t="shared" si="91"/>
        <v>3333.333333</v>
      </c>
      <c r="CB83" s="194">
        <f t="shared" si="91"/>
        <v>3333.333333</v>
      </c>
      <c r="CC83" s="194">
        <f t="shared" si="91"/>
        <v>3333.333333</v>
      </c>
      <c r="CD83" s="194">
        <f t="shared" si="91"/>
        <v>3333.333333</v>
      </c>
      <c r="CE83" s="194">
        <f t="shared" si="91"/>
        <v>3333.333333</v>
      </c>
      <c r="CF83" s="194">
        <f t="shared" si="91"/>
        <v>3333.333333</v>
      </c>
      <c r="CG83" s="194">
        <f t="shared" si="91"/>
        <v>3333.333333</v>
      </c>
      <c r="CH83" s="194">
        <f t="shared" si="91"/>
        <v>3333.333333</v>
      </c>
      <c r="CI83" s="194">
        <f t="shared" si="91"/>
        <v>3333.333333</v>
      </c>
      <c r="CJ83" s="194">
        <f t="shared" si="91"/>
        <v>3333.333333</v>
      </c>
      <c r="CK83" s="194">
        <f t="shared" si="91"/>
        <v>3333.333333</v>
      </c>
      <c r="CL83" s="194">
        <f t="shared" si="91"/>
        <v>3333.333333</v>
      </c>
      <c r="CM83" s="194">
        <f t="shared" si="91"/>
        <v>3333.333333</v>
      </c>
      <c r="CN83" s="194">
        <f t="shared" si="91"/>
        <v>3333.333333</v>
      </c>
      <c r="CO83" s="194">
        <f t="shared" si="91"/>
        <v>3333.333333</v>
      </c>
      <c r="CP83" s="194">
        <f t="shared" si="91"/>
        <v>3333.333333</v>
      </c>
      <c r="CQ83" s="194">
        <f t="shared" si="91"/>
        <v>3333.333333</v>
      </c>
      <c r="CR83" s="194">
        <f t="shared" si="91"/>
        <v>3333.333333</v>
      </c>
      <c r="CS83" s="194">
        <f t="shared" si="91"/>
        <v>3333.333333</v>
      </c>
      <c r="CT83" s="194">
        <f t="shared" si="91"/>
        <v>3333.333333</v>
      </c>
      <c r="CU83" s="194">
        <f t="shared" si="91"/>
        <v>3333.333333</v>
      </c>
      <c r="CV83" s="194">
        <f t="shared" si="91"/>
        <v>3333.333333</v>
      </c>
      <c r="CW83" s="194">
        <f t="shared" si="91"/>
        <v>3333.333333</v>
      </c>
      <c r="CX83" s="194">
        <f t="shared" si="91"/>
        <v>3333.333333</v>
      </c>
      <c r="CY83" s="194">
        <f t="shared" si="91"/>
        <v>3333.333333</v>
      </c>
      <c r="CZ83" s="194">
        <f t="shared" si="91"/>
        <v>3333.333333</v>
      </c>
      <c r="DA83" s="194">
        <f t="shared" si="91"/>
        <v>3333.333333</v>
      </c>
      <c r="DB83" s="194">
        <f t="shared" si="91"/>
        <v>3333.333333</v>
      </c>
      <c r="DC83" s="194">
        <f t="shared" si="91"/>
        <v>3333.333333</v>
      </c>
      <c r="DD83" s="194">
        <f t="shared" si="91"/>
        <v>3333.333333</v>
      </c>
      <c r="DE83" s="194">
        <f t="shared" si="91"/>
        <v>3333.333333</v>
      </c>
      <c r="DF83" s="194">
        <f t="shared" si="91"/>
        <v>3333.333333</v>
      </c>
      <c r="DG83" s="194">
        <f t="shared" si="91"/>
        <v>3333.333333</v>
      </c>
      <c r="DH83" s="194">
        <f t="shared" si="91"/>
        <v>3333.333333</v>
      </c>
      <c r="DI83" s="194">
        <f t="shared" si="91"/>
        <v>3333.333333</v>
      </c>
      <c r="DJ83" s="194">
        <f t="shared" si="91"/>
        <v>3333.333333</v>
      </c>
      <c r="DK83" s="194">
        <f t="shared" si="91"/>
        <v>3333.333333</v>
      </c>
      <c r="DL83" s="194">
        <f t="shared" si="91"/>
        <v>3333.333333</v>
      </c>
      <c r="DM83" s="194">
        <f t="shared" si="91"/>
        <v>3333.333333</v>
      </c>
      <c r="DN83" s="194">
        <f t="shared" si="91"/>
        <v>3333.333333</v>
      </c>
      <c r="DO83" s="194">
        <f t="shared" si="91"/>
        <v>3333.333333</v>
      </c>
      <c r="DP83" s="194">
        <f t="shared" si="91"/>
        <v>3333.333333</v>
      </c>
      <c r="DQ83" s="194">
        <f t="shared" si="91"/>
        <v>3333.333333</v>
      </c>
      <c r="DR83" s="194">
        <f t="shared" si="91"/>
        <v>3333.333333</v>
      </c>
      <c r="DS83" s="194">
        <f t="shared" si="91"/>
        <v>3333.333333</v>
      </c>
      <c r="DT83" s="194">
        <f t="shared" si="91"/>
        <v>3333.333333</v>
      </c>
      <c r="DU83" s="194">
        <f t="shared" si="91"/>
        <v>3333.333333</v>
      </c>
      <c r="DV83" s="194">
        <f t="shared" si="91"/>
        <v>3333.333333</v>
      </c>
      <c r="DW83" s="194">
        <f t="shared" si="91"/>
        <v>3333.333333</v>
      </c>
      <c r="DX83" s="194">
        <f t="shared" si="91"/>
        <v>3333.333333</v>
      </c>
      <c r="DY83" s="194">
        <f t="shared" si="91"/>
        <v>3333.333333</v>
      </c>
      <c r="DZ83" s="194">
        <f t="shared" si="91"/>
        <v>3333.333333</v>
      </c>
    </row>
    <row r="84">
      <c r="A84" s="78"/>
      <c r="B84" s="196"/>
      <c r="C84" s="89"/>
      <c r="D84" s="89"/>
      <c r="E84" s="89"/>
      <c r="F84" s="89"/>
      <c r="G84" s="89"/>
      <c r="H84" s="78"/>
      <c r="I84" s="88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4"/>
      <c r="BY84" s="194"/>
      <c r="BZ84" s="194"/>
      <c r="CA84" s="194"/>
      <c r="CB84" s="194"/>
      <c r="CC84" s="194"/>
      <c r="CD84" s="194"/>
      <c r="CE84" s="194"/>
      <c r="CF84" s="194"/>
      <c r="CG84" s="194"/>
      <c r="CH84" s="194"/>
      <c r="CI84" s="194"/>
      <c r="CJ84" s="194"/>
      <c r="CK84" s="194"/>
      <c r="CL84" s="194"/>
      <c r="CM84" s="194"/>
      <c r="CN84" s="194"/>
      <c r="CO84" s="194"/>
      <c r="CP84" s="194"/>
      <c r="CQ84" s="194"/>
      <c r="CR84" s="194"/>
      <c r="CS84" s="194"/>
      <c r="CT84" s="194"/>
      <c r="CU84" s="194"/>
      <c r="CV84" s="194"/>
      <c r="CW84" s="194"/>
      <c r="CX84" s="194"/>
      <c r="CY84" s="194"/>
      <c r="CZ84" s="194"/>
      <c r="DA84" s="194"/>
      <c r="DB84" s="194"/>
      <c r="DC84" s="194"/>
      <c r="DD84" s="194"/>
      <c r="DE84" s="194"/>
      <c r="DF84" s="194"/>
      <c r="DG84" s="194"/>
      <c r="DH84" s="194"/>
      <c r="DI84" s="194"/>
      <c r="DJ84" s="194"/>
      <c r="DK84" s="194"/>
      <c r="DL84" s="194"/>
      <c r="DM84" s="194"/>
      <c r="DN84" s="194"/>
      <c r="DO84" s="194"/>
      <c r="DP84" s="194"/>
      <c r="DQ84" s="194"/>
      <c r="DR84" s="194"/>
      <c r="DS84" s="194"/>
      <c r="DT84" s="194"/>
      <c r="DU84" s="194"/>
      <c r="DV84" s="194"/>
      <c r="DW84" s="194"/>
      <c r="DX84" s="194"/>
      <c r="DY84" s="194"/>
      <c r="DZ84" s="194"/>
    </row>
    <row r="85">
      <c r="A85" s="78"/>
      <c r="B85" s="196"/>
      <c r="C85" s="89"/>
      <c r="D85" s="89"/>
      <c r="E85" s="89"/>
      <c r="F85" s="89"/>
      <c r="G85" s="89"/>
      <c r="H85" s="78"/>
      <c r="I85" s="88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</row>
    <row r="86">
      <c r="A86" s="78"/>
      <c r="B86" s="196"/>
      <c r="C86" s="89"/>
      <c r="D86" s="89"/>
      <c r="E86" s="89"/>
      <c r="F86" s="89"/>
      <c r="G86" s="89"/>
      <c r="H86" s="78"/>
      <c r="I86" s="107" t="s">
        <v>324</v>
      </c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</row>
    <row r="87">
      <c r="A87" s="78"/>
      <c r="B87" s="196"/>
      <c r="C87" s="89"/>
      <c r="D87" s="89"/>
      <c r="E87" s="89"/>
      <c r="F87" s="89"/>
      <c r="G87" s="201"/>
      <c r="H87" s="78"/>
      <c r="I87" s="88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</row>
    <row r="88">
      <c r="A88" s="78"/>
      <c r="B88" s="196"/>
      <c r="C88" s="89"/>
      <c r="D88" s="89"/>
      <c r="E88" s="89"/>
      <c r="F88" s="89"/>
      <c r="G88" s="89"/>
      <c r="H88" s="78"/>
      <c r="I88" s="88" t="s">
        <v>325</v>
      </c>
      <c r="J88" s="197"/>
      <c r="K88" s="197">
        <f>'Financial Projection'!$W26</f>
        <v>1</v>
      </c>
      <c r="L88" s="197">
        <f>'Financial Projection'!$W26</f>
        <v>1</v>
      </c>
      <c r="M88" s="197">
        <f>'Financial Projection'!$W26</f>
        <v>1</v>
      </c>
      <c r="N88" s="197">
        <f>'Financial Projection'!$W26</f>
        <v>1</v>
      </c>
      <c r="O88" s="197">
        <f>'Financial Projection'!$W26</f>
        <v>1</v>
      </c>
      <c r="P88" s="197">
        <f>'Financial Projection'!$W26</f>
        <v>1</v>
      </c>
      <c r="Q88" s="197">
        <f>'Financial Projection'!$W26</f>
        <v>1</v>
      </c>
      <c r="R88" s="197">
        <f>'Financial Projection'!$W26</f>
        <v>1</v>
      </c>
      <c r="S88" s="197">
        <f>'Financial Projection'!$W26</f>
        <v>1</v>
      </c>
      <c r="T88" s="197">
        <f>'Financial Projection'!$W26</f>
        <v>1</v>
      </c>
      <c r="U88" s="197">
        <f>'Financial Projection'!$W26</f>
        <v>1</v>
      </c>
      <c r="V88" s="197">
        <f>'Financial Projection'!$W26</f>
        <v>1</v>
      </c>
      <c r="W88" s="197">
        <f>'Financial Projection'!$X26</f>
        <v>0.9</v>
      </c>
      <c r="X88" s="197">
        <f>'Financial Projection'!$X26</f>
        <v>0.9</v>
      </c>
      <c r="Y88" s="197">
        <f>'Financial Projection'!$X26</f>
        <v>0.9</v>
      </c>
      <c r="Z88" s="197">
        <f>'Financial Projection'!$X26</f>
        <v>0.9</v>
      </c>
      <c r="AA88" s="197">
        <f>'Financial Projection'!$X26</f>
        <v>0.9</v>
      </c>
      <c r="AB88" s="197">
        <f>'Financial Projection'!$X26</f>
        <v>0.9</v>
      </c>
      <c r="AC88" s="197">
        <f>'Financial Projection'!$X26</f>
        <v>0.9</v>
      </c>
      <c r="AD88" s="197">
        <f>'Financial Projection'!$X26</f>
        <v>0.9</v>
      </c>
      <c r="AE88" s="197">
        <f>'Financial Projection'!$X26</f>
        <v>0.9</v>
      </c>
      <c r="AF88" s="197">
        <f>'Financial Projection'!$X26</f>
        <v>0.9</v>
      </c>
      <c r="AG88" s="197">
        <f>'Financial Projection'!$X26</f>
        <v>0.9</v>
      </c>
      <c r="AH88" s="197">
        <f>'Financial Projection'!$X26</f>
        <v>0.9</v>
      </c>
      <c r="AI88" s="197">
        <f>'Financial Projection'!$Y26</f>
        <v>0.8</v>
      </c>
      <c r="AJ88" s="197">
        <f>'Financial Projection'!$Y26</f>
        <v>0.8</v>
      </c>
      <c r="AK88" s="197">
        <f>'Financial Projection'!$Y26</f>
        <v>0.8</v>
      </c>
      <c r="AL88" s="197">
        <f>'Financial Projection'!$Y26</f>
        <v>0.8</v>
      </c>
      <c r="AM88" s="197">
        <f>'Financial Projection'!$Y26</f>
        <v>0.8</v>
      </c>
      <c r="AN88" s="197">
        <f>'Financial Projection'!$Y26</f>
        <v>0.8</v>
      </c>
      <c r="AO88" s="197">
        <f>'Financial Projection'!$Y26</f>
        <v>0.8</v>
      </c>
      <c r="AP88" s="197">
        <f>'Financial Projection'!$Y26</f>
        <v>0.8</v>
      </c>
      <c r="AQ88" s="197">
        <f>'Financial Projection'!$Y26</f>
        <v>0.8</v>
      </c>
      <c r="AR88" s="197">
        <f>'Financial Projection'!$Y26</f>
        <v>0.8</v>
      </c>
      <c r="AS88" s="197">
        <f>'Financial Projection'!$Y26</f>
        <v>0.8</v>
      </c>
      <c r="AT88" s="197">
        <f>'Financial Projection'!$Y26</f>
        <v>0.8</v>
      </c>
      <c r="AU88" s="197">
        <f>'Financial Projection'!$Z26</f>
        <v>0.8</v>
      </c>
      <c r="AV88" s="197">
        <f>'Financial Projection'!$Z26</f>
        <v>0.8</v>
      </c>
      <c r="AW88" s="197">
        <f>'Financial Projection'!$Z26</f>
        <v>0.8</v>
      </c>
      <c r="AX88" s="197">
        <f>'Financial Projection'!$Z26</f>
        <v>0.8</v>
      </c>
      <c r="AY88" s="197">
        <f>'Financial Projection'!$Z26</f>
        <v>0.8</v>
      </c>
      <c r="AZ88" s="197">
        <f>'Financial Projection'!$Z26</f>
        <v>0.8</v>
      </c>
      <c r="BA88" s="197">
        <f>'Financial Projection'!$Z26</f>
        <v>0.8</v>
      </c>
      <c r="BB88" s="197">
        <f>'Financial Projection'!$Z26</f>
        <v>0.8</v>
      </c>
      <c r="BC88" s="197">
        <f>'Financial Projection'!$Z26</f>
        <v>0.8</v>
      </c>
      <c r="BD88" s="197">
        <f>'Financial Projection'!$Z26</f>
        <v>0.8</v>
      </c>
      <c r="BE88" s="197">
        <f>'Financial Projection'!$Z26</f>
        <v>0.8</v>
      </c>
      <c r="BF88" s="197">
        <f>'Financial Projection'!$Z26</f>
        <v>0.8</v>
      </c>
      <c r="BG88" s="197">
        <f>'Financial Projection'!$AA26</f>
        <v>0.8</v>
      </c>
      <c r="BH88" s="197">
        <f>'Financial Projection'!$AA26</f>
        <v>0.8</v>
      </c>
      <c r="BI88" s="197">
        <f>'Financial Projection'!$AA26</f>
        <v>0.8</v>
      </c>
      <c r="BJ88" s="197">
        <f>'Financial Projection'!$AA26</f>
        <v>0.8</v>
      </c>
      <c r="BK88" s="197">
        <f>'Financial Projection'!$AA26</f>
        <v>0.8</v>
      </c>
      <c r="BL88" s="197">
        <f>'Financial Projection'!$AA26</f>
        <v>0.8</v>
      </c>
      <c r="BM88" s="197">
        <f>'Financial Projection'!$AA26</f>
        <v>0.8</v>
      </c>
      <c r="BN88" s="197">
        <f>'Financial Projection'!$AA26</f>
        <v>0.8</v>
      </c>
      <c r="BO88" s="197">
        <f>'Financial Projection'!$AA26</f>
        <v>0.8</v>
      </c>
      <c r="BP88" s="197">
        <f>'Financial Projection'!$AA26</f>
        <v>0.8</v>
      </c>
      <c r="BQ88" s="197">
        <f>'Financial Projection'!$AA26</f>
        <v>0.8</v>
      </c>
      <c r="BR88" s="197">
        <f>'Financial Projection'!$AA26</f>
        <v>0.8</v>
      </c>
      <c r="BS88" s="197">
        <f>'Financial Projection'!$AB26</f>
        <v>0.6</v>
      </c>
      <c r="BT88" s="197">
        <f>'Financial Projection'!$AB26</f>
        <v>0.6</v>
      </c>
      <c r="BU88" s="197">
        <f>'Financial Projection'!$AB26</f>
        <v>0.6</v>
      </c>
      <c r="BV88" s="197">
        <f>'Financial Projection'!$AB26</f>
        <v>0.6</v>
      </c>
      <c r="BW88" s="197">
        <f>'Financial Projection'!$AB26</f>
        <v>0.6</v>
      </c>
      <c r="BX88" s="197">
        <f>'Financial Projection'!$AB26</f>
        <v>0.6</v>
      </c>
      <c r="BY88" s="197">
        <f>'Financial Projection'!$AB26</f>
        <v>0.6</v>
      </c>
      <c r="BZ88" s="197">
        <f>'Financial Projection'!$AB26</f>
        <v>0.6</v>
      </c>
      <c r="CA88" s="197">
        <f>'Financial Projection'!$AB26</f>
        <v>0.6</v>
      </c>
      <c r="CB88" s="197">
        <f>'Financial Projection'!$AB26</f>
        <v>0.6</v>
      </c>
      <c r="CC88" s="197">
        <f>'Financial Projection'!$AB26</f>
        <v>0.6</v>
      </c>
      <c r="CD88" s="197">
        <f>'Financial Projection'!$AB26</f>
        <v>0.6</v>
      </c>
      <c r="CE88" s="197">
        <f>'Financial Projection'!$AC26</f>
        <v>0.6</v>
      </c>
      <c r="CF88" s="197">
        <f>'Financial Projection'!$AC26</f>
        <v>0.6</v>
      </c>
      <c r="CG88" s="197">
        <f>'Financial Projection'!$AC26</f>
        <v>0.6</v>
      </c>
      <c r="CH88" s="197">
        <f>'Financial Projection'!$AC26</f>
        <v>0.6</v>
      </c>
      <c r="CI88" s="197">
        <f>'Financial Projection'!$AC26</f>
        <v>0.6</v>
      </c>
      <c r="CJ88" s="197">
        <f>'Financial Projection'!$AC26</f>
        <v>0.6</v>
      </c>
      <c r="CK88" s="197">
        <f>'Financial Projection'!$AC26</f>
        <v>0.6</v>
      </c>
      <c r="CL88" s="197">
        <f>'Financial Projection'!$AC26</f>
        <v>0.6</v>
      </c>
      <c r="CM88" s="197">
        <f>'Financial Projection'!$AC26</f>
        <v>0.6</v>
      </c>
      <c r="CN88" s="197">
        <f>'Financial Projection'!$AC26</f>
        <v>0.6</v>
      </c>
      <c r="CO88" s="197">
        <f>'Financial Projection'!$AC26</f>
        <v>0.6</v>
      </c>
      <c r="CP88" s="197">
        <f>'Financial Projection'!$AC26</f>
        <v>0.6</v>
      </c>
      <c r="CQ88" s="197">
        <f>'Financial Projection'!$AD26</f>
        <v>0.6</v>
      </c>
      <c r="CR88" s="197">
        <f>'Financial Projection'!$AD26</f>
        <v>0.6</v>
      </c>
      <c r="CS88" s="197">
        <f>'Financial Projection'!$AD26</f>
        <v>0.6</v>
      </c>
      <c r="CT88" s="197">
        <f>'Financial Projection'!$AD26</f>
        <v>0.6</v>
      </c>
      <c r="CU88" s="197">
        <f>'Financial Projection'!$AD26</f>
        <v>0.6</v>
      </c>
      <c r="CV88" s="197">
        <f>'Financial Projection'!$AD26</f>
        <v>0.6</v>
      </c>
      <c r="CW88" s="197">
        <f>'Financial Projection'!$AD26</f>
        <v>0.6</v>
      </c>
      <c r="CX88" s="197">
        <f>'Financial Projection'!$AD26</f>
        <v>0.6</v>
      </c>
      <c r="CY88" s="197">
        <f>'Financial Projection'!$AD26</f>
        <v>0.6</v>
      </c>
      <c r="CZ88" s="197">
        <f>'Financial Projection'!$AD26</f>
        <v>0.6</v>
      </c>
      <c r="DA88" s="197">
        <f>'Financial Projection'!$AD26</f>
        <v>0.6</v>
      </c>
      <c r="DB88" s="197">
        <f>'Financial Projection'!$AD26</f>
        <v>0.6</v>
      </c>
      <c r="DC88" s="197">
        <f>'Financial Projection'!$AE26</f>
        <v>0.6</v>
      </c>
      <c r="DD88" s="197">
        <f>'Financial Projection'!$AE26</f>
        <v>0.6</v>
      </c>
      <c r="DE88" s="197">
        <f>'Financial Projection'!$AE26</f>
        <v>0.6</v>
      </c>
      <c r="DF88" s="197">
        <f>'Financial Projection'!$AE26</f>
        <v>0.6</v>
      </c>
      <c r="DG88" s="197">
        <f>'Financial Projection'!$AE26</f>
        <v>0.6</v>
      </c>
      <c r="DH88" s="197">
        <f>'Financial Projection'!$AE26</f>
        <v>0.6</v>
      </c>
      <c r="DI88" s="197">
        <f>'Financial Projection'!$AE26</f>
        <v>0.6</v>
      </c>
      <c r="DJ88" s="197">
        <f>'Financial Projection'!$AE26</f>
        <v>0.6</v>
      </c>
      <c r="DK88" s="197">
        <f>'Financial Projection'!$AE26</f>
        <v>0.6</v>
      </c>
      <c r="DL88" s="197">
        <f>'Financial Projection'!$AE26</f>
        <v>0.6</v>
      </c>
      <c r="DM88" s="197">
        <f>'Financial Projection'!$AE26</f>
        <v>0.6</v>
      </c>
      <c r="DN88" s="197">
        <f>'Financial Projection'!$AE26</f>
        <v>0.6</v>
      </c>
      <c r="DO88" s="197">
        <f>'Financial Projection'!$AF26</f>
        <v>0.6</v>
      </c>
      <c r="DP88" s="197">
        <f>'Financial Projection'!$AF26</f>
        <v>0.6</v>
      </c>
      <c r="DQ88" s="197">
        <f>'Financial Projection'!$AF26</f>
        <v>0.6</v>
      </c>
      <c r="DR88" s="197">
        <f>'Financial Projection'!$AF26</f>
        <v>0.6</v>
      </c>
      <c r="DS88" s="197">
        <f>'Financial Projection'!$AF26</f>
        <v>0.6</v>
      </c>
      <c r="DT88" s="197">
        <f>'Financial Projection'!$AF26</f>
        <v>0.6</v>
      </c>
      <c r="DU88" s="197">
        <f>'Financial Projection'!$AF26</f>
        <v>0.6</v>
      </c>
      <c r="DV88" s="197">
        <f>'Financial Projection'!$AF26</f>
        <v>0.6</v>
      </c>
      <c r="DW88" s="197">
        <f>'Financial Projection'!$AF26</f>
        <v>0.6</v>
      </c>
      <c r="DX88" s="197">
        <f>'Financial Projection'!$AF26</f>
        <v>0.6</v>
      </c>
      <c r="DY88" s="197">
        <f>'Financial Projection'!$AF26</f>
        <v>0.6</v>
      </c>
      <c r="DZ88" s="197">
        <f>'Financial Projection'!$AF26</f>
        <v>0.6</v>
      </c>
    </row>
    <row r="89">
      <c r="A89" s="78"/>
      <c r="B89" s="196"/>
      <c r="C89" s="89"/>
      <c r="D89" s="89"/>
      <c r="E89" s="89"/>
      <c r="F89" s="89"/>
      <c r="G89" s="89"/>
      <c r="H89" s="78"/>
      <c r="I89" s="88" t="s">
        <v>94</v>
      </c>
      <c r="J89" s="194"/>
      <c r="K89" s="194">
        <f t="shared" ref="K89:DZ89" si="92">MAX((1-K$88)*(K51-K73),0)</f>
        <v>0</v>
      </c>
      <c r="L89" s="194">
        <f t="shared" si="92"/>
        <v>0</v>
      </c>
      <c r="M89" s="194">
        <f t="shared" si="92"/>
        <v>0</v>
      </c>
      <c r="N89" s="194">
        <f t="shared" si="92"/>
        <v>0</v>
      </c>
      <c r="O89" s="194">
        <f t="shared" si="92"/>
        <v>0</v>
      </c>
      <c r="P89" s="194">
        <f t="shared" si="92"/>
        <v>0</v>
      </c>
      <c r="Q89" s="194">
        <f t="shared" si="92"/>
        <v>0</v>
      </c>
      <c r="R89" s="194">
        <f t="shared" si="92"/>
        <v>0</v>
      </c>
      <c r="S89" s="194">
        <f t="shared" si="92"/>
        <v>0</v>
      </c>
      <c r="T89" s="194">
        <f t="shared" si="92"/>
        <v>0</v>
      </c>
      <c r="U89" s="194">
        <f t="shared" si="92"/>
        <v>0</v>
      </c>
      <c r="V89" s="194">
        <f t="shared" si="92"/>
        <v>0</v>
      </c>
      <c r="W89" s="194">
        <f t="shared" si="92"/>
        <v>1971.050919</v>
      </c>
      <c r="X89" s="194">
        <f t="shared" si="92"/>
        <v>1982.432242</v>
      </c>
      <c r="Y89" s="194">
        <f t="shared" si="92"/>
        <v>1981.970111</v>
      </c>
      <c r="Z89" s="194">
        <f t="shared" si="92"/>
        <v>1979.376158</v>
      </c>
      <c r="AA89" s="194">
        <f t="shared" si="92"/>
        <v>1976.398478</v>
      </c>
      <c r="AB89" s="194">
        <f t="shared" si="92"/>
        <v>1973.351726</v>
      </c>
      <c r="AC89" s="194">
        <f t="shared" si="92"/>
        <v>1757.871798</v>
      </c>
      <c r="AD89" s="194">
        <f t="shared" si="92"/>
        <v>1672.146451</v>
      </c>
      <c r="AE89" s="194">
        <f t="shared" si="92"/>
        <v>1669.5439</v>
      </c>
      <c r="AF89" s="194">
        <f t="shared" si="92"/>
        <v>1666.941287</v>
      </c>
      <c r="AG89" s="194">
        <f t="shared" si="92"/>
        <v>1664.338662</v>
      </c>
      <c r="AH89" s="194">
        <f t="shared" si="92"/>
        <v>1661.736036</v>
      </c>
      <c r="AI89" s="194">
        <f t="shared" si="92"/>
        <v>3677.636998</v>
      </c>
      <c r="AJ89" s="194">
        <f t="shared" si="92"/>
        <v>4210.030703</v>
      </c>
      <c r="AK89" s="194">
        <f t="shared" si="92"/>
        <v>4786.137654</v>
      </c>
      <c r="AL89" s="194">
        <f t="shared" si="92"/>
        <v>5381.57514</v>
      </c>
      <c r="AM89" s="194">
        <f t="shared" si="92"/>
        <v>5991.841897</v>
      </c>
      <c r="AN89" s="194">
        <f t="shared" si="92"/>
        <v>6616.026305</v>
      </c>
      <c r="AO89" s="194">
        <f t="shared" si="92"/>
        <v>7253.865507</v>
      </c>
      <c r="AP89" s="194">
        <f t="shared" si="92"/>
        <v>7905.21455</v>
      </c>
      <c r="AQ89" s="194">
        <f t="shared" si="92"/>
        <v>8569.95056</v>
      </c>
      <c r="AR89" s="194">
        <f t="shared" si="92"/>
        <v>9247.955433</v>
      </c>
      <c r="AS89" s="194">
        <f t="shared" si="92"/>
        <v>9939.112708</v>
      </c>
      <c r="AT89" s="194">
        <f t="shared" si="92"/>
        <v>10643.30699</v>
      </c>
      <c r="AU89" s="194">
        <f t="shared" si="92"/>
        <v>11210.43484</v>
      </c>
      <c r="AV89" s="194">
        <f t="shared" si="92"/>
        <v>11719.83496</v>
      </c>
      <c r="AW89" s="194">
        <f t="shared" si="92"/>
        <v>12224.92901</v>
      </c>
      <c r="AX89" s="194">
        <f t="shared" si="92"/>
        <v>12735.30375</v>
      </c>
      <c r="AY89" s="194">
        <f t="shared" si="92"/>
        <v>13252.63536</v>
      </c>
      <c r="AZ89" s="194">
        <f t="shared" si="92"/>
        <v>13777.17282</v>
      </c>
      <c r="BA89" s="194">
        <f t="shared" si="92"/>
        <v>14308.90802</v>
      </c>
      <c r="BB89" s="194">
        <f t="shared" si="92"/>
        <v>14847.78686</v>
      </c>
      <c r="BC89" s="194">
        <f t="shared" si="92"/>
        <v>15393.74738</v>
      </c>
      <c r="BD89" s="194">
        <f t="shared" si="92"/>
        <v>15946.72665</v>
      </c>
      <c r="BE89" s="194">
        <f t="shared" si="92"/>
        <v>16506.66196</v>
      </c>
      <c r="BF89" s="194">
        <f t="shared" si="92"/>
        <v>17073.49108</v>
      </c>
      <c r="BG89" s="194">
        <f t="shared" si="92"/>
        <v>18278.29748</v>
      </c>
      <c r="BH89" s="194">
        <f t="shared" si="92"/>
        <v>19745.58077</v>
      </c>
      <c r="BI89" s="194">
        <f t="shared" si="92"/>
        <v>21279.83591</v>
      </c>
      <c r="BJ89" s="194">
        <f t="shared" si="92"/>
        <v>22845.61587</v>
      </c>
      <c r="BK89" s="194">
        <f t="shared" si="92"/>
        <v>24436.35531</v>
      </c>
      <c r="BL89" s="194">
        <f t="shared" si="92"/>
        <v>26050.70145</v>
      </c>
      <c r="BM89" s="194">
        <f t="shared" si="92"/>
        <v>27688.24341</v>
      </c>
      <c r="BN89" s="194">
        <f t="shared" si="92"/>
        <v>29348.7416</v>
      </c>
      <c r="BO89" s="194">
        <f t="shared" si="92"/>
        <v>31031.98866</v>
      </c>
      <c r="BP89" s="194">
        <f t="shared" si="92"/>
        <v>32737.78441</v>
      </c>
      <c r="BQ89" s="194">
        <f t="shared" si="92"/>
        <v>34465.93126</v>
      </c>
      <c r="BR89" s="194">
        <f t="shared" si="92"/>
        <v>36216.2334</v>
      </c>
      <c r="BS89" s="194">
        <f t="shared" si="92"/>
        <v>76647.55221</v>
      </c>
      <c r="BT89" s="194">
        <f t="shared" si="92"/>
        <v>81148.11605</v>
      </c>
      <c r="BU89" s="194">
        <f t="shared" si="92"/>
        <v>85747.68834</v>
      </c>
      <c r="BV89" s="194">
        <f t="shared" si="92"/>
        <v>90412.21465</v>
      </c>
      <c r="BW89" s="194">
        <f t="shared" si="92"/>
        <v>95135.14012</v>
      </c>
      <c r="BX89" s="194">
        <f t="shared" si="92"/>
        <v>99914.87416</v>
      </c>
      <c r="BY89" s="194">
        <f t="shared" si="92"/>
        <v>104750.725</v>
      </c>
      <c r="BZ89" s="194">
        <f t="shared" si="92"/>
        <v>109642.1664</v>
      </c>
      <c r="CA89" s="194">
        <f t="shared" si="92"/>
        <v>114588.7051</v>
      </c>
      <c r="CB89" s="194">
        <f t="shared" si="92"/>
        <v>119589.8572</v>
      </c>
      <c r="CC89" s="194">
        <f t="shared" si="92"/>
        <v>124645.1434</v>
      </c>
      <c r="CD89" s="194">
        <f t="shared" si="92"/>
        <v>129754.0887</v>
      </c>
      <c r="CE89" s="194">
        <f t="shared" si="92"/>
        <v>137932.8045</v>
      </c>
      <c r="CF89" s="194">
        <f t="shared" si="92"/>
        <v>147156.0755</v>
      </c>
      <c r="CG89" s="194">
        <f t="shared" si="92"/>
        <v>156656.2908</v>
      </c>
      <c r="CH89" s="194">
        <f t="shared" si="92"/>
        <v>166294.2264</v>
      </c>
      <c r="CI89" s="194">
        <f t="shared" si="92"/>
        <v>176044.0092</v>
      </c>
      <c r="CJ89" s="194">
        <f t="shared" si="92"/>
        <v>185900.2169</v>
      </c>
      <c r="CK89" s="194">
        <f t="shared" si="92"/>
        <v>195861.1222</v>
      </c>
      <c r="CL89" s="194">
        <f t="shared" si="92"/>
        <v>205925.6705</v>
      </c>
      <c r="CM89" s="194">
        <f t="shared" si="92"/>
        <v>216092.9342</v>
      </c>
      <c r="CN89" s="194">
        <f t="shared" si="92"/>
        <v>226362.0147</v>
      </c>
      <c r="CO89" s="194">
        <f t="shared" si="92"/>
        <v>236732.0245</v>
      </c>
      <c r="CP89" s="194">
        <f t="shared" si="92"/>
        <v>247202.084</v>
      </c>
      <c r="CQ89" s="194">
        <f t="shared" si="92"/>
        <v>261871.9348</v>
      </c>
      <c r="CR89" s="194">
        <f t="shared" si="92"/>
        <v>277889.5127</v>
      </c>
      <c r="CS89" s="194">
        <f t="shared" si="92"/>
        <v>294282.7285</v>
      </c>
      <c r="CT89" s="194">
        <f t="shared" si="92"/>
        <v>310875.1233</v>
      </c>
      <c r="CU89" s="194">
        <f t="shared" si="92"/>
        <v>327633.7362</v>
      </c>
      <c r="CV89" s="194">
        <f t="shared" si="92"/>
        <v>344551.4946</v>
      </c>
      <c r="CW89" s="194">
        <f t="shared" si="92"/>
        <v>361626.0034</v>
      </c>
      <c r="CX89" s="194">
        <f t="shared" si="92"/>
        <v>378855.7204</v>
      </c>
      <c r="CY89" s="194">
        <f t="shared" si="92"/>
        <v>396239.2659</v>
      </c>
      <c r="CZ89" s="194">
        <f t="shared" si="92"/>
        <v>413775.2986</v>
      </c>
      <c r="DA89" s="194">
        <f t="shared" si="92"/>
        <v>431462.4925</v>
      </c>
      <c r="DB89" s="194">
        <f t="shared" si="92"/>
        <v>449299.5337</v>
      </c>
      <c r="DC89" s="194">
        <f t="shared" si="92"/>
        <v>476407.582</v>
      </c>
      <c r="DD89" s="194">
        <f t="shared" si="92"/>
        <v>506271.5087</v>
      </c>
      <c r="DE89" s="194">
        <f t="shared" si="92"/>
        <v>536853.078</v>
      </c>
      <c r="DF89" s="194">
        <f t="shared" si="92"/>
        <v>567782.8525</v>
      </c>
      <c r="DG89" s="194">
        <f t="shared" si="92"/>
        <v>598992.3304</v>
      </c>
      <c r="DH89" s="194">
        <f t="shared" si="92"/>
        <v>630467.2895</v>
      </c>
      <c r="DI89" s="194">
        <f t="shared" si="92"/>
        <v>662203.3101</v>
      </c>
      <c r="DJ89" s="194">
        <f t="shared" si="92"/>
        <v>694197.7549</v>
      </c>
      <c r="DK89" s="194">
        <f t="shared" si="92"/>
        <v>726448.3228</v>
      </c>
      <c r="DL89" s="194">
        <f t="shared" si="92"/>
        <v>758952.7882</v>
      </c>
      <c r="DM89" s="194">
        <f t="shared" si="92"/>
        <v>791708.9532</v>
      </c>
      <c r="DN89" s="194">
        <f t="shared" si="92"/>
        <v>824714.6397</v>
      </c>
      <c r="DO89" s="194">
        <f t="shared" si="92"/>
        <v>873462.0646</v>
      </c>
      <c r="DP89" s="194">
        <f t="shared" si="92"/>
        <v>926654.2411</v>
      </c>
      <c r="DQ89" s="194">
        <f t="shared" si="92"/>
        <v>980996.5266</v>
      </c>
      <c r="DR89" s="194">
        <f t="shared" si="92"/>
        <v>1035891.909</v>
      </c>
      <c r="DS89" s="194">
        <f t="shared" si="92"/>
        <v>1091229.78</v>
      </c>
      <c r="DT89" s="194">
        <f t="shared" si="92"/>
        <v>1146987.252</v>
      </c>
      <c r="DU89" s="194">
        <f t="shared" si="92"/>
        <v>1203157.279</v>
      </c>
      <c r="DV89" s="194">
        <f t="shared" si="92"/>
        <v>1259735.691</v>
      </c>
      <c r="DW89" s="194">
        <f t="shared" si="92"/>
        <v>1316718.863</v>
      </c>
      <c r="DX89" s="194">
        <f t="shared" si="92"/>
        <v>1374103.288</v>
      </c>
      <c r="DY89" s="194">
        <f t="shared" si="92"/>
        <v>1431885.505</v>
      </c>
      <c r="DZ89" s="194">
        <f t="shared" si="92"/>
        <v>1490062.085</v>
      </c>
    </row>
    <row r="90">
      <c r="A90" s="78"/>
      <c r="B90" s="196"/>
      <c r="C90" s="89"/>
      <c r="D90" s="89"/>
      <c r="E90" s="89"/>
      <c r="F90" s="89"/>
      <c r="G90" s="89"/>
      <c r="H90" s="78"/>
      <c r="I90" s="88" t="s">
        <v>95</v>
      </c>
      <c r="J90" s="194"/>
      <c r="K90" s="194">
        <f t="shared" ref="K90:DZ90" si="93">MAX((1-K$88)*(K52-K74),0)</f>
        <v>0</v>
      </c>
      <c r="L90" s="194">
        <f t="shared" si="93"/>
        <v>0</v>
      </c>
      <c r="M90" s="194">
        <f t="shared" si="93"/>
        <v>0</v>
      </c>
      <c r="N90" s="194">
        <f t="shared" si="93"/>
        <v>0</v>
      </c>
      <c r="O90" s="194">
        <f t="shared" si="93"/>
        <v>0</v>
      </c>
      <c r="P90" s="194">
        <f t="shared" si="93"/>
        <v>0</v>
      </c>
      <c r="Q90" s="194">
        <f t="shared" si="93"/>
        <v>0</v>
      </c>
      <c r="R90" s="194">
        <f t="shared" si="93"/>
        <v>0</v>
      </c>
      <c r="S90" s="194">
        <f t="shared" si="93"/>
        <v>0</v>
      </c>
      <c r="T90" s="194">
        <f t="shared" si="93"/>
        <v>0</v>
      </c>
      <c r="U90" s="194">
        <f t="shared" si="93"/>
        <v>0</v>
      </c>
      <c r="V90" s="194">
        <f t="shared" si="93"/>
        <v>0</v>
      </c>
      <c r="W90" s="194">
        <f t="shared" si="93"/>
        <v>766.9990503</v>
      </c>
      <c r="X90" s="194">
        <f t="shared" si="93"/>
        <v>758.2383666</v>
      </c>
      <c r="Y90" s="194">
        <f t="shared" si="93"/>
        <v>746.5930674</v>
      </c>
      <c r="Z90" s="194">
        <f t="shared" si="93"/>
        <v>734.6593067</v>
      </c>
      <c r="AA90" s="194">
        <f t="shared" si="93"/>
        <v>722.6966999</v>
      </c>
      <c r="AB90" s="194">
        <f t="shared" si="93"/>
        <v>710.7312085</v>
      </c>
      <c r="AC90" s="194">
        <f t="shared" si="93"/>
        <v>698.7654285</v>
      </c>
      <c r="AD90" s="194">
        <f t="shared" si="93"/>
        <v>686.7996198</v>
      </c>
      <c r="AE90" s="194">
        <f t="shared" si="93"/>
        <v>674.8338081</v>
      </c>
      <c r="AF90" s="194">
        <f t="shared" si="93"/>
        <v>662.8679962</v>
      </c>
      <c r="AG90" s="194">
        <f t="shared" si="93"/>
        <v>650.9021842</v>
      </c>
      <c r="AH90" s="194">
        <f t="shared" si="93"/>
        <v>638.9363723</v>
      </c>
      <c r="AI90" s="194">
        <f t="shared" si="93"/>
        <v>1431.101718</v>
      </c>
      <c r="AJ90" s="194">
        <f t="shared" si="93"/>
        <v>1663.757613</v>
      </c>
      <c r="AK90" s="194">
        <f t="shared" si="93"/>
        <v>1913.23861</v>
      </c>
      <c r="AL90" s="194">
        <f t="shared" si="93"/>
        <v>2173.200822</v>
      </c>
      <c r="AM90" s="194">
        <f t="shared" si="93"/>
        <v>2442.95057</v>
      </c>
      <c r="AN90" s="194">
        <f t="shared" si="93"/>
        <v>2722.361915</v>
      </c>
      <c r="AO90" s="194">
        <f t="shared" si="93"/>
        <v>2794.890266</v>
      </c>
      <c r="AP90" s="194">
        <f t="shared" si="93"/>
        <v>2813.415895</v>
      </c>
      <c r="AQ90" s="194">
        <f t="shared" si="93"/>
        <v>3075.219012</v>
      </c>
      <c r="AR90" s="194">
        <f t="shared" si="93"/>
        <v>3345.018653</v>
      </c>
      <c r="AS90" s="194">
        <f t="shared" si="93"/>
        <v>3622.763108</v>
      </c>
      <c r="AT90" s="194">
        <f t="shared" si="93"/>
        <v>3908.400964</v>
      </c>
      <c r="AU90" s="194">
        <f t="shared" si="93"/>
        <v>4102.07567</v>
      </c>
      <c r="AV90" s="194">
        <f t="shared" si="93"/>
        <v>4263.144162</v>
      </c>
      <c r="AW90" s="194">
        <f t="shared" si="93"/>
        <v>4423.273105</v>
      </c>
      <c r="AX90" s="194">
        <f t="shared" si="93"/>
        <v>4585.625857</v>
      </c>
      <c r="AY90" s="194">
        <f t="shared" si="93"/>
        <v>4750.5045</v>
      </c>
      <c r="AZ90" s="194">
        <f t="shared" si="93"/>
        <v>4917.923975</v>
      </c>
      <c r="BA90" s="194">
        <f t="shared" si="93"/>
        <v>5087.870493</v>
      </c>
      <c r="BB90" s="194">
        <f t="shared" si="93"/>
        <v>5260.327467</v>
      </c>
      <c r="BC90" s="194">
        <f t="shared" si="93"/>
        <v>5435.278117</v>
      </c>
      <c r="BD90" s="194">
        <f t="shared" si="93"/>
        <v>5612.705735</v>
      </c>
      <c r="BE90" s="194">
        <f t="shared" si="93"/>
        <v>5792.593704</v>
      </c>
      <c r="BF90" s="194">
        <f t="shared" si="93"/>
        <v>5974.925505</v>
      </c>
      <c r="BG90" s="194">
        <f t="shared" si="93"/>
        <v>6414.148439</v>
      </c>
      <c r="BH90" s="194">
        <f t="shared" si="93"/>
        <v>6938.501617</v>
      </c>
      <c r="BI90" s="194">
        <f t="shared" si="93"/>
        <v>7482.259595</v>
      </c>
      <c r="BJ90" s="194">
        <f t="shared" si="93"/>
        <v>8038.756447</v>
      </c>
      <c r="BK90" s="194">
        <f t="shared" si="93"/>
        <v>8607.253384</v>
      </c>
      <c r="BL90" s="194">
        <f t="shared" si="93"/>
        <v>9187.606802</v>
      </c>
      <c r="BM90" s="194">
        <f t="shared" si="93"/>
        <v>9779.733221</v>
      </c>
      <c r="BN90" s="194">
        <f t="shared" si="93"/>
        <v>10383.55559</v>
      </c>
      <c r="BO90" s="194">
        <f t="shared" si="93"/>
        <v>10998.99788</v>
      </c>
      <c r="BP90" s="194">
        <f t="shared" si="93"/>
        <v>11625.98459</v>
      </c>
      <c r="BQ90" s="194">
        <f t="shared" si="93"/>
        <v>12264.44063</v>
      </c>
      <c r="BR90" s="194">
        <f t="shared" si="93"/>
        <v>12914.29135</v>
      </c>
      <c r="BS90" s="194">
        <f t="shared" si="93"/>
        <v>27194.5651</v>
      </c>
      <c r="BT90" s="194">
        <f t="shared" si="93"/>
        <v>28595.107</v>
      </c>
      <c r="BU90" s="194">
        <f t="shared" si="93"/>
        <v>30020.37721</v>
      </c>
      <c r="BV90" s="194">
        <f t="shared" si="93"/>
        <v>31469.25078</v>
      </c>
      <c r="BW90" s="194">
        <f t="shared" si="93"/>
        <v>32941.47696</v>
      </c>
      <c r="BX90" s="194">
        <f t="shared" si="93"/>
        <v>34436.89353</v>
      </c>
      <c r="BY90" s="194">
        <f t="shared" si="93"/>
        <v>35955.34788</v>
      </c>
      <c r="BZ90" s="194">
        <f t="shared" si="93"/>
        <v>37496.6892</v>
      </c>
      <c r="CA90" s="194">
        <f t="shared" si="93"/>
        <v>39060.76762</v>
      </c>
      <c r="CB90" s="194">
        <f t="shared" si="93"/>
        <v>40647.43414</v>
      </c>
      <c r="CC90" s="194">
        <f t="shared" si="93"/>
        <v>42256.54061</v>
      </c>
      <c r="CD90" s="194">
        <f t="shared" si="93"/>
        <v>43887.93973</v>
      </c>
      <c r="CE90" s="194">
        <f t="shared" si="93"/>
        <v>46552.99471</v>
      </c>
      <c r="CF90" s="194">
        <f t="shared" si="93"/>
        <v>49486.67428</v>
      </c>
      <c r="CG90" s="194">
        <f t="shared" si="93"/>
        <v>52489.06674</v>
      </c>
      <c r="CH90" s="194">
        <f t="shared" si="93"/>
        <v>55539.85115</v>
      </c>
      <c r="CI90" s="194">
        <f t="shared" si="93"/>
        <v>58636.71999</v>
      </c>
      <c r="CJ90" s="194">
        <f t="shared" si="93"/>
        <v>61779.17388</v>
      </c>
      <c r="CK90" s="194">
        <f t="shared" si="93"/>
        <v>64966.89632</v>
      </c>
      <c r="CL90" s="194">
        <f t="shared" si="93"/>
        <v>68199.59068</v>
      </c>
      <c r="CM90" s="194">
        <f t="shared" si="93"/>
        <v>71476.96385</v>
      </c>
      <c r="CN90" s="194">
        <f t="shared" si="93"/>
        <v>74798.72455</v>
      </c>
      <c r="CO90" s="194">
        <f t="shared" si="93"/>
        <v>78164.58322</v>
      </c>
      <c r="CP90" s="194">
        <f t="shared" si="93"/>
        <v>81574.25197</v>
      </c>
      <c r="CQ90" s="194">
        <f t="shared" si="93"/>
        <v>85971.19999</v>
      </c>
      <c r="CR90" s="194">
        <f t="shared" si="93"/>
        <v>90619.35468</v>
      </c>
      <c r="CS90" s="194">
        <f t="shared" si="93"/>
        <v>95348.59295</v>
      </c>
      <c r="CT90" s="194">
        <f t="shared" si="93"/>
        <v>100141.493</v>
      </c>
      <c r="CU90" s="194">
        <f t="shared" si="93"/>
        <v>104995.9465</v>
      </c>
      <c r="CV90" s="194">
        <f t="shared" si="93"/>
        <v>109911.3826</v>
      </c>
      <c r="CW90" s="194">
        <f t="shared" si="93"/>
        <v>114887.3868</v>
      </c>
      <c r="CX90" s="194">
        <f t="shared" si="93"/>
        <v>119923.5622</v>
      </c>
      <c r="CY90" s="194">
        <f t="shared" si="93"/>
        <v>125019.5157</v>
      </c>
      <c r="CZ90" s="194">
        <f t="shared" si="93"/>
        <v>130174.8567</v>
      </c>
      <c r="DA90" s="194">
        <f t="shared" si="93"/>
        <v>135389.1968</v>
      </c>
      <c r="DB90" s="194">
        <f t="shared" si="93"/>
        <v>140662.1499</v>
      </c>
      <c r="DC90" s="194">
        <f t="shared" si="93"/>
        <v>148515.535</v>
      </c>
      <c r="DD90" s="194">
        <f t="shared" si="93"/>
        <v>156938.0827</v>
      </c>
      <c r="DE90" s="194">
        <f t="shared" si="93"/>
        <v>165508.7595</v>
      </c>
      <c r="DF90" s="194">
        <f t="shared" si="93"/>
        <v>174184.7659</v>
      </c>
      <c r="DG90" s="194">
        <f t="shared" si="93"/>
        <v>182961.2231</v>
      </c>
      <c r="DH90" s="194">
        <f t="shared" si="93"/>
        <v>191837.0574</v>
      </c>
      <c r="DI90" s="194">
        <f t="shared" si="93"/>
        <v>200811.5794</v>
      </c>
      <c r="DJ90" s="194">
        <f t="shared" si="93"/>
        <v>209884.1422</v>
      </c>
      <c r="DK90" s="194">
        <f t="shared" si="93"/>
        <v>219054.1058</v>
      </c>
      <c r="DL90" s="194">
        <f t="shared" si="93"/>
        <v>228320.8349</v>
      </c>
      <c r="DM90" s="194">
        <f t="shared" si="93"/>
        <v>237683.6972</v>
      </c>
      <c r="DN90" s="194">
        <f t="shared" si="93"/>
        <v>247142.0647</v>
      </c>
      <c r="DO90" s="194">
        <f t="shared" si="93"/>
        <v>260339.6738</v>
      </c>
      <c r="DP90" s="194">
        <f t="shared" si="93"/>
        <v>274320.322</v>
      </c>
      <c r="DQ90" s="194">
        <f t="shared" si="93"/>
        <v>288512.9745</v>
      </c>
      <c r="DR90" s="194">
        <f t="shared" si="93"/>
        <v>302859.5291</v>
      </c>
      <c r="DS90" s="194">
        <f t="shared" si="93"/>
        <v>317353.2993</v>
      </c>
      <c r="DT90" s="194">
        <f t="shared" si="93"/>
        <v>331992.757</v>
      </c>
      <c r="DU90" s="194">
        <f t="shared" si="93"/>
        <v>346776.8959</v>
      </c>
      <c r="DV90" s="194">
        <f t="shared" si="93"/>
        <v>361704.7669</v>
      </c>
      <c r="DW90" s="194">
        <f t="shared" si="93"/>
        <v>376775.4318</v>
      </c>
      <c r="DX90" s="194">
        <f t="shared" si="93"/>
        <v>391987.9578</v>
      </c>
      <c r="DY90" s="194">
        <f t="shared" si="93"/>
        <v>407341.418</v>
      </c>
      <c r="DZ90" s="194">
        <f t="shared" si="93"/>
        <v>422834.8905</v>
      </c>
    </row>
    <row r="91">
      <c r="A91" s="78"/>
      <c r="B91" s="196"/>
      <c r="C91" s="89"/>
      <c r="D91" s="89"/>
      <c r="E91" s="89"/>
      <c r="F91" s="89"/>
      <c r="G91" s="89"/>
      <c r="H91" s="78"/>
      <c r="I91" s="88" t="s">
        <v>96</v>
      </c>
      <c r="J91" s="194"/>
      <c r="K91" s="194">
        <f t="shared" ref="K91:DZ91" si="94">MAX((1-K$88)*(K53-K75),0)</f>
        <v>0</v>
      </c>
      <c r="L91" s="194">
        <f t="shared" si="94"/>
        <v>0</v>
      </c>
      <c r="M91" s="194">
        <f t="shared" si="94"/>
        <v>0</v>
      </c>
      <c r="N91" s="194">
        <f t="shared" si="94"/>
        <v>0</v>
      </c>
      <c r="O91" s="194">
        <f t="shared" si="94"/>
        <v>0</v>
      </c>
      <c r="P91" s="194">
        <f t="shared" si="94"/>
        <v>0</v>
      </c>
      <c r="Q91" s="194">
        <f t="shared" si="94"/>
        <v>0</v>
      </c>
      <c r="R91" s="194">
        <f t="shared" si="94"/>
        <v>0</v>
      </c>
      <c r="S91" s="194">
        <f t="shared" si="94"/>
        <v>0</v>
      </c>
      <c r="T91" s="194">
        <f t="shared" si="94"/>
        <v>0</v>
      </c>
      <c r="U91" s="194">
        <f t="shared" si="94"/>
        <v>0</v>
      </c>
      <c r="V91" s="194">
        <f t="shared" si="94"/>
        <v>0</v>
      </c>
      <c r="W91" s="194">
        <f t="shared" si="94"/>
        <v>0</v>
      </c>
      <c r="X91" s="194">
        <f t="shared" si="94"/>
        <v>0</v>
      </c>
      <c r="Y91" s="194">
        <f t="shared" si="94"/>
        <v>0</v>
      </c>
      <c r="Z91" s="194">
        <f t="shared" si="94"/>
        <v>0</v>
      </c>
      <c r="AA91" s="194">
        <f t="shared" si="94"/>
        <v>0</v>
      </c>
      <c r="AB91" s="194">
        <f t="shared" si="94"/>
        <v>0</v>
      </c>
      <c r="AC91" s="194">
        <f t="shared" si="94"/>
        <v>0</v>
      </c>
      <c r="AD91" s="194">
        <f t="shared" si="94"/>
        <v>0</v>
      </c>
      <c r="AE91" s="194">
        <f t="shared" si="94"/>
        <v>0</v>
      </c>
      <c r="AF91" s="194">
        <f t="shared" si="94"/>
        <v>0</v>
      </c>
      <c r="AG91" s="194">
        <f t="shared" si="94"/>
        <v>0</v>
      </c>
      <c r="AH91" s="194">
        <f t="shared" si="94"/>
        <v>0</v>
      </c>
      <c r="AI91" s="194">
        <f t="shared" si="94"/>
        <v>0</v>
      </c>
      <c r="AJ91" s="194">
        <f t="shared" si="94"/>
        <v>0</v>
      </c>
      <c r="AK91" s="194">
        <f t="shared" si="94"/>
        <v>0</v>
      </c>
      <c r="AL91" s="194">
        <f t="shared" si="94"/>
        <v>0</v>
      </c>
      <c r="AM91" s="194">
        <f t="shared" si="94"/>
        <v>0</v>
      </c>
      <c r="AN91" s="194">
        <f t="shared" si="94"/>
        <v>0</v>
      </c>
      <c r="AO91" s="194">
        <f t="shared" si="94"/>
        <v>0</v>
      </c>
      <c r="AP91" s="194">
        <f t="shared" si="94"/>
        <v>0</v>
      </c>
      <c r="AQ91" s="194">
        <f t="shared" si="94"/>
        <v>0</v>
      </c>
      <c r="AR91" s="194">
        <f t="shared" si="94"/>
        <v>0</v>
      </c>
      <c r="AS91" s="194">
        <f t="shared" si="94"/>
        <v>0</v>
      </c>
      <c r="AT91" s="194">
        <f t="shared" si="94"/>
        <v>0</v>
      </c>
      <c r="AU91" s="194">
        <f t="shared" si="94"/>
        <v>0</v>
      </c>
      <c r="AV91" s="194">
        <f t="shared" si="94"/>
        <v>0</v>
      </c>
      <c r="AW91" s="194">
        <f t="shared" si="94"/>
        <v>0</v>
      </c>
      <c r="AX91" s="194">
        <f t="shared" si="94"/>
        <v>0</v>
      </c>
      <c r="AY91" s="194">
        <f t="shared" si="94"/>
        <v>0</v>
      </c>
      <c r="AZ91" s="194">
        <f t="shared" si="94"/>
        <v>0</v>
      </c>
      <c r="BA91" s="194">
        <f t="shared" si="94"/>
        <v>0</v>
      </c>
      <c r="BB91" s="194">
        <f t="shared" si="94"/>
        <v>0</v>
      </c>
      <c r="BC91" s="194">
        <f t="shared" si="94"/>
        <v>0</v>
      </c>
      <c r="BD91" s="194">
        <f t="shared" si="94"/>
        <v>35.27912186</v>
      </c>
      <c r="BE91" s="194">
        <f t="shared" si="94"/>
        <v>73.30273076</v>
      </c>
      <c r="BF91" s="194">
        <f t="shared" si="94"/>
        <v>111.5470586</v>
      </c>
      <c r="BG91" s="194">
        <f t="shared" si="94"/>
        <v>220.3824085</v>
      </c>
      <c r="BH91" s="194">
        <f t="shared" si="94"/>
        <v>264.0408248</v>
      </c>
      <c r="BI91" s="194">
        <f t="shared" si="94"/>
        <v>323.2020336</v>
      </c>
      <c r="BJ91" s="194">
        <f t="shared" si="94"/>
        <v>385.6708712</v>
      </c>
      <c r="BK91" s="194">
        <f t="shared" si="94"/>
        <v>453.2534265</v>
      </c>
      <c r="BL91" s="194">
        <f t="shared" si="94"/>
        <v>525.6453495</v>
      </c>
      <c r="BM91" s="194">
        <f t="shared" si="94"/>
        <v>602.8605927</v>
      </c>
      <c r="BN91" s="194">
        <f t="shared" si="94"/>
        <v>684.8653085</v>
      </c>
      <c r="BO91" s="194">
        <f t="shared" si="94"/>
        <v>771.6330312</v>
      </c>
      <c r="BP91" s="194">
        <f t="shared" si="94"/>
        <v>863.1363585</v>
      </c>
      <c r="BQ91" s="194">
        <f t="shared" si="94"/>
        <v>959.3482046</v>
      </c>
      <c r="BR91" s="194">
        <f t="shared" si="94"/>
        <v>1060.24161</v>
      </c>
      <c r="BS91" s="194">
        <f t="shared" si="94"/>
        <v>2270.74556</v>
      </c>
      <c r="BT91" s="194">
        <f t="shared" si="94"/>
        <v>2471.930262</v>
      </c>
      <c r="BU91" s="194">
        <f t="shared" si="94"/>
        <v>2672.940968</v>
      </c>
      <c r="BV91" s="194">
        <f t="shared" si="94"/>
        <v>2881.433446</v>
      </c>
      <c r="BW91" s="194">
        <f t="shared" si="94"/>
        <v>3096.211246</v>
      </c>
      <c r="BX91" s="194">
        <f t="shared" si="94"/>
        <v>3317.411913</v>
      </c>
      <c r="BY91" s="194">
        <f t="shared" si="94"/>
        <v>3544.972249</v>
      </c>
      <c r="BZ91" s="194">
        <f t="shared" si="94"/>
        <v>3778.859537</v>
      </c>
      <c r="CA91" s="194">
        <f t="shared" si="94"/>
        <v>4019.036705</v>
      </c>
      <c r="CB91" s="194">
        <f t="shared" si="94"/>
        <v>4265.467573</v>
      </c>
      <c r="CC91" s="194">
        <f t="shared" si="94"/>
        <v>4518.116063</v>
      </c>
      <c r="CD91" s="194">
        <f t="shared" si="94"/>
        <v>4776.946313</v>
      </c>
      <c r="CE91" s="194">
        <f t="shared" si="94"/>
        <v>5322.224985</v>
      </c>
      <c r="CF91" s="194">
        <f t="shared" si="94"/>
        <v>5716.591684</v>
      </c>
      <c r="CG91" s="194">
        <f t="shared" si="94"/>
        <v>6151.222545</v>
      </c>
      <c r="CH91" s="194">
        <f t="shared" si="94"/>
        <v>6597.224998</v>
      </c>
      <c r="CI91" s="194">
        <f t="shared" si="94"/>
        <v>7058.851327</v>
      </c>
      <c r="CJ91" s="194">
        <f t="shared" si="94"/>
        <v>7535.362629</v>
      </c>
      <c r="CK91" s="194">
        <f t="shared" si="94"/>
        <v>7421.73658</v>
      </c>
      <c r="CL91" s="194">
        <f t="shared" si="94"/>
        <v>7253.033563</v>
      </c>
      <c r="CM91" s="194">
        <f t="shared" si="94"/>
        <v>7695.82016</v>
      </c>
      <c r="CN91" s="194">
        <f t="shared" si="94"/>
        <v>8151.044775</v>
      </c>
      <c r="CO91" s="194">
        <f t="shared" si="94"/>
        <v>8618.636733</v>
      </c>
      <c r="CP91" s="194">
        <f t="shared" si="94"/>
        <v>9098.525707</v>
      </c>
      <c r="CQ91" s="194">
        <f t="shared" si="94"/>
        <v>9672.41748</v>
      </c>
      <c r="CR91" s="194">
        <f t="shared" si="94"/>
        <v>10218.8471</v>
      </c>
      <c r="CS91" s="194">
        <f t="shared" si="94"/>
        <v>10785.74427</v>
      </c>
      <c r="CT91" s="194">
        <f t="shared" si="94"/>
        <v>11365.80037</v>
      </c>
      <c r="CU91" s="194">
        <f t="shared" si="94"/>
        <v>11960.02354</v>
      </c>
      <c r="CV91" s="194">
        <f t="shared" si="94"/>
        <v>12568.17036</v>
      </c>
      <c r="CW91" s="194">
        <f t="shared" si="94"/>
        <v>13190.18634</v>
      </c>
      <c r="CX91" s="194">
        <f t="shared" si="94"/>
        <v>13825.98906</v>
      </c>
      <c r="CY91" s="194">
        <f t="shared" si="94"/>
        <v>14475.50081</v>
      </c>
      <c r="CZ91" s="194">
        <f t="shared" si="94"/>
        <v>15138.64366</v>
      </c>
      <c r="DA91" s="194">
        <f t="shared" si="94"/>
        <v>15815.34023</v>
      </c>
      <c r="DB91" s="194">
        <f t="shared" si="94"/>
        <v>16505.51355</v>
      </c>
      <c r="DC91" s="194">
        <f t="shared" si="94"/>
        <v>17695.09477</v>
      </c>
      <c r="DD91" s="194">
        <f t="shared" si="94"/>
        <v>18687.24647</v>
      </c>
      <c r="DE91" s="194">
        <f t="shared" si="94"/>
        <v>19736.08547</v>
      </c>
      <c r="DF91" s="194">
        <f t="shared" si="94"/>
        <v>20803.21445</v>
      </c>
      <c r="DG91" s="194">
        <f t="shared" si="94"/>
        <v>21894.26117</v>
      </c>
      <c r="DH91" s="194">
        <f t="shared" si="94"/>
        <v>23008.2285</v>
      </c>
      <c r="DI91" s="194">
        <f t="shared" si="94"/>
        <v>24145.11714</v>
      </c>
      <c r="DJ91" s="194">
        <f t="shared" si="94"/>
        <v>25304.77848</v>
      </c>
      <c r="DK91" s="194">
        <f t="shared" si="94"/>
        <v>26487.08718</v>
      </c>
      <c r="DL91" s="194">
        <f t="shared" si="94"/>
        <v>27691.91525</v>
      </c>
      <c r="DM91" s="194">
        <f t="shared" si="94"/>
        <v>28919.1359</v>
      </c>
      <c r="DN91" s="194">
        <f t="shared" si="94"/>
        <v>30168.62298</v>
      </c>
      <c r="DO91" s="194">
        <f t="shared" si="94"/>
        <v>31927.84422</v>
      </c>
      <c r="DP91" s="194">
        <f t="shared" si="94"/>
        <v>33515.45082</v>
      </c>
      <c r="DQ91" s="194">
        <f t="shared" si="94"/>
        <v>35163.95382</v>
      </c>
      <c r="DR91" s="194">
        <f t="shared" si="94"/>
        <v>36838.17291</v>
      </c>
      <c r="DS91" s="194">
        <f t="shared" si="94"/>
        <v>38543.20566</v>
      </c>
      <c r="DT91" s="194">
        <f t="shared" si="94"/>
        <v>40278.09064</v>
      </c>
      <c r="DU91" s="194">
        <f t="shared" si="94"/>
        <v>42042.77911</v>
      </c>
      <c r="DV91" s="194">
        <f t="shared" si="94"/>
        <v>43837.08608</v>
      </c>
      <c r="DW91" s="194">
        <f t="shared" si="94"/>
        <v>45660.84813</v>
      </c>
      <c r="DX91" s="194">
        <f t="shared" si="94"/>
        <v>47513.89969</v>
      </c>
      <c r="DY91" s="194">
        <f t="shared" si="94"/>
        <v>49396.07652</v>
      </c>
      <c r="DZ91" s="194">
        <f t="shared" si="94"/>
        <v>51307.21528</v>
      </c>
    </row>
    <row r="92">
      <c r="A92" s="78"/>
      <c r="B92" s="196"/>
      <c r="C92" s="89"/>
      <c r="D92" s="89"/>
      <c r="E92" s="89"/>
      <c r="F92" s="89"/>
      <c r="G92" s="89"/>
      <c r="H92" s="78"/>
      <c r="I92" s="88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</row>
    <row r="93">
      <c r="A93" s="212"/>
      <c r="B93" s="213"/>
      <c r="C93" s="214"/>
      <c r="D93" s="214"/>
      <c r="E93" s="214"/>
      <c r="F93" s="214"/>
      <c r="G93" s="214"/>
      <c r="H93" s="212"/>
      <c r="I93" s="215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  <c r="DE93" s="216"/>
      <c r="DF93" s="216"/>
      <c r="DG93" s="216"/>
      <c r="DH93" s="216"/>
      <c r="DI93" s="216"/>
      <c r="DJ93" s="216"/>
      <c r="DK93" s="216"/>
      <c r="DL93" s="216"/>
      <c r="DM93" s="216"/>
      <c r="DN93" s="216"/>
      <c r="DO93" s="216"/>
      <c r="DP93" s="216"/>
      <c r="DQ93" s="216"/>
      <c r="DR93" s="216"/>
      <c r="DS93" s="216"/>
      <c r="DT93" s="216"/>
      <c r="DU93" s="216"/>
      <c r="DV93" s="216"/>
      <c r="DW93" s="216"/>
      <c r="DX93" s="216"/>
      <c r="DY93" s="216"/>
      <c r="DZ93" s="216"/>
    </row>
    <row r="94">
      <c r="A94" s="78"/>
      <c r="B94" s="196"/>
      <c r="C94" s="89"/>
      <c r="D94" s="89"/>
      <c r="E94" s="89"/>
      <c r="F94" s="89"/>
      <c r="G94" s="89"/>
      <c r="H94" s="78"/>
      <c r="I94" s="88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</row>
    <row r="95">
      <c r="A95" s="78"/>
      <c r="B95" s="89"/>
      <c r="C95" s="92" t="s">
        <v>326</v>
      </c>
      <c r="D95" s="89"/>
      <c r="E95" s="89"/>
      <c r="F95" s="89"/>
      <c r="G95" s="89"/>
      <c r="H95" s="78"/>
      <c r="I95" s="187" t="s">
        <v>98</v>
      </c>
      <c r="J95" s="83"/>
      <c r="K95" s="83" t="s">
        <v>99</v>
      </c>
      <c r="L95" s="83" t="s">
        <v>100</v>
      </c>
      <c r="M95" s="83" t="s">
        <v>101</v>
      </c>
      <c r="N95" s="83" t="s">
        <v>102</v>
      </c>
      <c r="O95" s="83" t="s">
        <v>103</v>
      </c>
      <c r="P95" s="83" t="s">
        <v>104</v>
      </c>
      <c r="Q95" s="83" t="s">
        <v>105</v>
      </c>
      <c r="R95" s="83" t="s">
        <v>106</v>
      </c>
      <c r="S95" s="83" t="s">
        <v>107</v>
      </c>
      <c r="T95" s="83" t="s">
        <v>108</v>
      </c>
      <c r="U95" s="83" t="s">
        <v>109</v>
      </c>
      <c r="V95" s="83" t="s">
        <v>110</v>
      </c>
      <c r="W95" s="83" t="s">
        <v>201</v>
      </c>
      <c r="X95" s="83" t="s">
        <v>202</v>
      </c>
      <c r="Y95" s="83" t="s">
        <v>203</v>
      </c>
      <c r="Z95" s="83" t="s">
        <v>204</v>
      </c>
      <c r="AA95" s="83" t="s">
        <v>205</v>
      </c>
      <c r="AB95" s="83" t="s">
        <v>206</v>
      </c>
      <c r="AC95" s="83" t="s">
        <v>207</v>
      </c>
      <c r="AD95" s="83" t="s">
        <v>208</v>
      </c>
      <c r="AE95" s="83" t="s">
        <v>209</v>
      </c>
      <c r="AF95" s="83" t="s">
        <v>210</v>
      </c>
      <c r="AG95" s="83" t="s">
        <v>211</v>
      </c>
      <c r="AH95" s="83" t="s">
        <v>212</v>
      </c>
      <c r="AI95" s="83" t="s">
        <v>213</v>
      </c>
      <c r="AJ95" s="83" t="s">
        <v>214</v>
      </c>
      <c r="AK95" s="83" t="s">
        <v>215</v>
      </c>
      <c r="AL95" s="83" t="s">
        <v>216</v>
      </c>
      <c r="AM95" s="83" t="s">
        <v>217</v>
      </c>
      <c r="AN95" s="83" t="s">
        <v>218</v>
      </c>
      <c r="AO95" s="83" t="s">
        <v>219</v>
      </c>
      <c r="AP95" s="83" t="s">
        <v>220</v>
      </c>
      <c r="AQ95" s="83" t="s">
        <v>221</v>
      </c>
      <c r="AR95" s="83" t="s">
        <v>222</v>
      </c>
      <c r="AS95" s="83" t="s">
        <v>223</v>
      </c>
      <c r="AT95" s="83" t="s">
        <v>224</v>
      </c>
      <c r="AU95" s="83" t="s">
        <v>225</v>
      </c>
      <c r="AV95" s="83" t="s">
        <v>226</v>
      </c>
      <c r="AW95" s="83" t="s">
        <v>227</v>
      </c>
      <c r="AX95" s="83" t="s">
        <v>228</v>
      </c>
      <c r="AY95" s="83" t="s">
        <v>229</v>
      </c>
      <c r="AZ95" s="83" t="s">
        <v>230</v>
      </c>
      <c r="BA95" s="83" t="s">
        <v>231</v>
      </c>
      <c r="BB95" s="83" t="s">
        <v>232</v>
      </c>
      <c r="BC95" s="83" t="s">
        <v>233</v>
      </c>
      <c r="BD95" s="83" t="s">
        <v>234</v>
      </c>
      <c r="BE95" s="83" t="s">
        <v>235</v>
      </c>
      <c r="BF95" s="83" t="s">
        <v>236</v>
      </c>
      <c r="BG95" s="83" t="s">
        <v>237</v>
      </c>
      <c r="BH95" s="83" t="s">
        <v>238</v>
      </c>
      <c r="BI95" s="83" t="s">
        <v>239</v>
      </c>
      <c r="BJ95" s="83" t="s">
        <v>240</v>
      </c>
      <c r="BK95" s="83" t="s">
        <v>241</v>
      </c>
      <c r="BL95" s="83" t="s">
        <v>242</v>
      </c>
      <c r="BM95" s="83" t="s">
        <v>243</v>
      </c>
      <c r="BN95" s="83" t="s">
        <v>244</v>
      </c>
      <c r="BO95" s="83" t="s">
        <v>245</v>
      </c>
      <c r="BP95" s="83" t="s">
        <v>246</v>
      </c>
      <c r="BQ95" s="83" t="s">
        <v>247</v>
      </c>
      <c r="BR95" s="83" t="s">
        <v>248</v>
      </c>
      <c r="BS95" s="83" t="s">
        <v>249</v>
      </c>
      <c r="BT95" s="83" t="s">
        <v>250</v>
      </c>
      <c r="BU95" s="83" t="s">
        <v>251</v>
      </c>
      <c r="BV95" s="83" t="s">
        <v>252</v>
      </c>
      <c r="BW95" s="83" t="s">
        <v>253</v>
      </c>
      <c r="BX95" s="83" t="s">
        <v>254</v>
      </c>
      <c r="BY95" s="83" t="s">
        <v>255</v>
      </c>
      <c r="BZ95" s="83" t="s">
        <v>256</v>
      </c>
      <c r="CA95" s="83" t="s">
        <v>257</v>
      </c>
      <c r="CB95" s="83" t="s">
        <v>258</v>
      </c>
      <c r="CC95" s="83" t="s">
        <v>259</v>
      </c>
      <c r="CD95" s="83" t="s">
        <v>260</v>
      </c>
      <c r="CE95" s="83" t="s">
        <v>261</v>
      </c>
      <c r="CF95" s="83" t="s">
        <v>262</v>
      </c>
      <c r="CG95" s="83" t="s">
        <v>263</v>
      </c>
      <c r="CH95" s="83" t="s">
        <v>264</v>
      </c>
      <c r="CI95" s="83" t="s">
        <v>265</v>
      </c>
      <c r="CJ95" s="83" t="s">
        <v>266</v>
      </c>
      <c r="CK95" s="83" t="s">
        <v>267</v>
      </c>
      <c r="CL95" s="83" t="s">
        <v>268</v>
      </c>
      <c r="CM95" s="83" t="s">
        <v>269</v>
      </c>
      <c r="CN95" s="83" t="s">
        <v>270</v>
      </c>
      <c r="CO95" s="83" t="s">
        <v>271</v>
      </c>
      <c r="CP95" s="83" t="s">
        <v>272</v>
      </c>
      <c r="CQ95" s="83" t="s">
        <v>273</v>
      </c>
      <c r="CR95" s="83" t="s">
        <v>274</v>
      </c>
      <c r="CS95" s="83" t="s">
        <v>275</v>
      </c>
      <c r="CT95" s="83" t="s">
        <v>276</v>
      </c>
      <c r="CU95" s="83" t="s">
        <v>277</v>
      </c>
      <c r="CV95" s="83" t="s">
        <v>278</v>
      </c>
      <c r="CW95" s="83" t="s">
        <v>279</v>
      </c>
      <c r="CX95" s="83" t="s">
        <v>280</v>
      </c>
      <c r="CY95" s="83" t="s">
        <v>281</v>
      </c>
      <c r="CZ95" s="83" t="s">
        <v>282</v>
      </c>
      <c r="DA95" s="83" t="s">
        <v>283</v>
      </c>
      <c r="DB95" s="83" t="s">
        <v>284</v>
      </c>
      <c r="DC95" s="83" t="s">
        <v>285</v>
      </c>
      <c r="DD95" s="83" t="s">
        <v>286</v>
      </c>
      <c r="DE95" s="83" t="s">
        <v>287</v>
      </c>
      <c r="DF95" s="83" t="s">
        <v>288</v>
      </c>
      <c r="DG95" s="83" t="s">
        <v>289</v>
      </c>
      <c r="DH95" s="83" t="s">
        <v>290</v>
      </c>
      <c r="DI95" s="83" t="s">
        <v>291</v>
      </c>
      <c r="DJ95" s="83" t="s">
        <v>292</v>
      </c>
      <c r="DK95" s="83" t="s">
        <v>293</v>
      </c>
      <c r="DL95" s="83" t="s">
        <v>294</v>
      </c>
      <c r="DM95" s="83" t="s">
        <v>295</v>
      </c>
      <c r="DN95" s="83" t="s">
        <v>296</v>
      </c>
      <c r="DO95" s="83" t="s">
        <v>297</v>
      </c>
      <c r="DP95" s="83" t="s">
        <v>298</v>
      </c>
      <c r="DQ95" s="83" t="s">
        <v>299</v>
      </c>
      <c r="DR95" s="83" t="s">
        <v>300</v>
      </c>
      <c r="DS95" s="83" t="s">
        <v>301</v>
      </c>
      <c r="DT95" s="83" t="s">
        <v>302</v>
      </c>
      <c r="DU95" s="83" t="s">
        <v>303</v>
      </c>
      <c r="DV95" s="83" t="s">
        <v>304</v>
      </c>
      <c r="DW95" s="83" t="s">
        <v>305</v>
      </c>
      <c r="DX95" s="83" t="s">
        <v>306</v>
      </c>
      <c r="DY95" s="83" t="s">
        <v>307</v>
      </c>
      <c r="DZ95" s="83" t="s">
        <v>308</v>
      </c>
    </row>
    <row r="96">
      <c r="A96" s="78"/>
      <c r="B96" s="89"/>
      <c r="C96" s="81"/>
      <c r="D96" s="89"/>
      <c r="E96" s="196"/>
      <c r="F96" s="87"/>
      <c r="G96" s="81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</row>
    <row r="97">
      <c r="A97" s="78"/>
      <c r="B97" s="89"/>
      <c r="C97" s="89"/>
      <c r="D97" s="89"/>
      <c r="E97" s="89"/>
      <c r="F97" s="89"/>
      <c r="G97" s="89"/>
      <c r="H97" s="78"/>
      <c r="I97" s="88" t="s">
        <v>122</v>
      </c>
      <c r="J97" s="217"/>
      <c r="K97" s="217">
        <f t="shared" ref="K97:DZ97" si="95">K19</f>
        <v>0</v>
      </c>
      <c r="L97" s="217">
        <f t="shared" si="95"/>
        <v>0</v>
      </c>
      <c r="M97" s="217">
        <f t="shared" si="95"/>
        <v>0</v>
      </c>
      <c r="N97" s="217">
        <f t="shared" si="95"/>
        <v>10000</v>
      </c>
      <c r="O97" s="217">
        <f t="shared" si="95"/>
        <v>15000</v>
      </c>
      <c r="P97" s="217">
        <f t="shared" si="95"/>
        <v>20000</v>
      </c>
      <c r="Q97" s="217">
        <f t="shared" si="95"/>
        <v>25000</v>
      </c>
      <c r="R97" s="217">
        <f t="shared" si="95"/>
        <v>30000</v>
      </c>
      <c r="S97" s="217">
        <f t="shared" si="95"/>
        <v>35000</v>
      </c>
      <c r="T97" s="217">
        <f t="shared" si="95"/>
        <v>40000</v>
      </c>
      <c r="U97" s="217">
        <f t="shared" si="95"/>
        <v>45000</v>
      </c>
      <c r="V97" s="217">
        <f t="shared" si="95"/>
        <v>50000</v>
      </c>
      <c r="W97" s="217">
        <f t="shared" si="95"/>
        <v>49230.76923</v>
      </c>
      <c r="X97" s="217">
        <f t="shared" si="95"/>
        <v>48461.53846</v>
      </c>
      <c r="Y97" s="217">
        <f t="shared" si="95"/>
        <v>47692.30769</v>
      </c>
      <c r="Z97" s="217">
        <f t="shared" si="95"/>
        <v>46923.07692</v>
      </c>
      <c r="AA97" s="217">
        <f t="shared" si="95"/>
        <v>46153.84615</v>
      </c>
      <c r="AB97" s="217">
        <f t="shared" si="95"/>
        <v>45384.61538</v>
      </c>
      <c r="AC97" s="217">
        <f t="shared" si="95"/>
        <v>44615.38462</v>
      </c>
      <c r="AD97" s="217">
        <f t="shared" si="95"/>
        <v>43846.15385</v>
      </c>
      <c r="AE97" s="217">
        <f t="shared" si="95"/>
        <v>43076.92308</v>
      </c>
      <c r="AF97" s="217">
        <f t="shared" si="95"/>
        <v>42307.69231</v>
      </c>
      <c r="AG97" s="217">
        <f t="shared" si="95"/>
        <v>41538.46154</v>
      </c>
      <c r="AH97" s="217">
        <f t="shared" si="95"/>
        <v>40769.23077</v>
      </c>
      <c r="AI97" s="217">
        <f t="shared" si="95"/>
        <v>46958.57988</v>
      </c>
      <c r="AJ97" s="217">
        <f t="shared" si="95"/>
        <v>53147.92899</v>
      </c>
      <c r="AK97" s="217">
        <f t="shared" si="95"/>
        <v>59337.27811</v>
      </c>
      <c r="AL97" s="217">
        <f t="shared" si="95"/>
        <v>65526.62722</v>
      </c>
      <c r="AM97" s="217">
        <f t="shared" si="95"/>
        <v>71715.97633</v>
      </c>
      <c r="AN97" s="217">
        <f t="shared" si="95"/>
        <v>77905.32544</v>
      </c>
      <c r="AO97" s="217">
        <f t="shared" si="95"/>
        <v>84094.67456</v>
      </c>
      <c r="AP97" s="217">
        <f t="shared" si="95"/>
        <v>90284.02367</v>
      </c>
      <c r="AQ97" s="217">
        <f t="shared" si="95"/>
        <v>96473.37278</v>
      </c>
      <c r="AR97" s="217">
        <f t="shared" si="95"/>
        <v>102662.7219</v>
      </c>
      <c r="AS97" s="217">
        <f t="shared" si="95"/>
        <v>108852.071</v>
      </c>
      <c r="AT97" s="217">
        <f t="shared" si="95"/>
        <v>115041.4201</v>
      </c>
      <c r="AU97" s="217">
        <f t="shared" si="95"/>
        <v>117281.2016</v>
      </c>
      <c r="AV97" s="217">
        <f t="shared" si="95"/>
        <v>119520.9832</v>
      </c>
      <c r="AW97" s="217">
        <f t="shared" si="95"/>
        <v>121760.7647</v>
      </c>
      <c r="AX97" s="217">
        <f t="shared" si="95"/>
        <v>124000.5462</v>
      </c>
      <c r="AY97" s="217">
        <f t="shared" si="95"/>
        <v>126240.3277</v>
      </c>
      <c r="AZ97" s="217">
        <f t="shared" si="95"/>
        <v>128480.1092</v>
      </c>
      <c r="BA97" s="217">
        <f t="shared" si="95"/>
        <v>130719.8908</v>
      </c>
      <c r="BB97" s="217">
        <f t="shared" si="95"/>
        <v>132959.6723</v>
      </c>
      <c r="BC97" s="217">
        <f t="shared" si="95"/>
        <v>135199.4538</v>
      </c>
      <c r="BD97" s="217">
        <f t="shared" si="95"/>
        <v>137439.2353</v>
      </c>
      <c r="BE97" s="217">
        <f t="shared" si="95"/>
        <v>139679.0168</v>
      </c>
      <c r="BF97" s="217">
        <f t="shared" si="95"/>
        <v>141918.7984</v>
      </c>
      <c r="BG97" s="217">
        <f t="shared" si="95"/>
        <v>151986.6755</v>
      </c>
      <c r="BH97" s="217">
        <f t="shared" si="95"/>
        <v>162054.5527</v>
      </c>
      <c r="BI97" s="217">
        <f t="shared" si="95"/>
        <v>172122.4299</v>
      </c>
      <c r="BJ97" s="217">
        <f t="shared" si="95"/>
        <v>182190.3071</v>
      </c>
      <c r="BK97" s="217">
        <f t="shared" si="95"/>
        <v>192258.1842</v>
      </c>
      <c r="BL97" s="217">
        <f t="shared" si="95"/>
        <v>202326.0614</v>
      </c>
      <c r="BM97" s="217">
        <f t="shared" si="95"/>
        <v>212393.9386</v>
      </c>
      <c r="BN97" s="217">
        <f t="shared" si="95"/>
        <v>222461.8158</v>
      </c>
      <c r="BO97" s="217">
        <f t="shared" si="95"/>
        <v>232529.6929</v>
      </c>
      <c r="BP97" s="217">
        <f t="shared" si="95"/>
        <v>242597.5701</v>
      </c>
      <c r="BQ97" s="217">
        <f t="shared" si="95"/>
        <v>252665.4473</v>
      </c>
      <c r="BR97" s="217">
        <f t="shared" si="95"/>
        <v>262733.3245</v>
      </c>
      <c r="BS97" s="217">
        <f t="shared" si="95"/>
        <v>273355.2745</v>
      </c>
      <c r="BT97" s="217">
        <f t="shared" si="95"/>
        <v>283977.2246</v>
      </c>
      <c r="BU97" s="217">
        <f t="shared" si="95"/>
        <v>294599.1747</v>
      </c>
      <c r="BV97" s="217">
        <f t="shared" si="95"/>
        <v>305221.1248</v>
      </c>
      <c r="BW97" s="217">
        <f t="shared" si="95"/>
        <v>315843.0749</v>
      </c>
      <c r="BX97" s="217">
        <f t="shared" si="95"/>
        <v>326465.025</v>
      </c>
      <c r="BY97" s="217">
        <f t="shared" si="95"/>
        <v>337086.975</v>
      </c>
      <c r="BZ97" s="217">
        <f t="shared" si="95"/>
        <v>347708.9251</v>
      </c>
      <c r="CA97" s="217">
        <f t="shared" si="95"/>
        <v>358330.8752</v>
      </c>
      <c r="CB97" s="217">
        <f t="shared" si="95"/>
        <v>368952.8253</v>
      </c>
      <c r="CC97" s="217">
        <f t="shared" si="95"/>
        <v>379574.7754</v>
      </c>
      <c r="CD97" s="217">
        <f t="shared" si="95"/>
        <v>390196.7255</v>
      </c>
      <c r="CE97" s="217">
        <f t="shared" si="95"/>
        <v>411834.3985</v>
      </c>
      <c r="CF97" s="217">
        <f t="shared" si="95"/>
        <v>433472.0715</v>
      </c>
      <c r="CG97" s="217">
        <f t="shared" si="95"/>
        <v>455109.7445</v>
      </c>
      <c r="CH97" s="217">
        <f t="shared" si="95"/>
        <v>476747.4175</v>
      </c>
      <c r="CI97" s="217">
        <f t="shared" si="95"/>
        <v>498385.0905</v>
      </c>
      <c r="CJ97" s="217">
        <f t="shared" si="95"/>
        <v>520022.7635</v>
      </c>
      <c r="CK97" s="217">
        <f t="shared" si="95"/>
        <v>541660.4365</v>
      </c>
      <c r="CL97" s="217">
        <f t="shared" si="95"/>
        <v>563298.1095</v>
      </c>
      <c r="CM97" s="217">
        <f t="shared" si="95"/>
        <v>584935.7825</v>
      </c>
      <c r="CN97" s="217">
        <f t="shared" si="95"/>
        <v>606573.4555</v>
      </c>
      <c r="CO97" s="217">
        <f t="shared" si="95"/>
        <v>628211.1285</v>
      </c>
      <c r="CP97" s="217">
        <f t="shared" si="95"/>
        <v>649848.8015</v>
      </c>
      <c r="CQ97" s="217">
        <f t="shared" si="95"/>
        <v>680540.7644</v>
      </c>
      <c r="CR97" s="217">
        <f t="shared" si="95"/>
        <v>711232.7272</v>
      </c>
      <c r="CS97" s="217">
        <f t="shared" si="95"/>
        <v>741924.6901</v>
      </c>
      <c r="CT97" s="217">
        <f t="shared" si="95"/>
        <v>772616.6529</v>
      </c>
      <c r="CU97" s="217">
        <f t="shared" si="95"/>
        <v>803308.6157</v>
      </c>
      <c r="CV97" s="217">
        <f t="shared" si="95"/>
        <v>834000.5786</v>
      </c>
      <c r="CW97" s="217">
        <f t="shared" si="95"/>
        <v>864692.5414</v>
      </c>
      <c r="CX97" s="217">
        <f t="shared" si="95"/>
        <v>895384.5043</v>
      </c>
      <c r="CY97" s="217">
        <f t="shared" si="95"/>
        <v>926076.4671</v>
      </c>
      <c r="CZ97" s="217">
        <f t="shared" si="95"/>
        <v>956768.4299</v>
      </c>
      <c r="DA97" s="217">
        <f t="shared" si="95"/>
        <v>987460.3928</v>
      </c>
      <c r="DB97" s="217">
        <f t="shared" si="95"/>
        <v>1018152.356</v>
      </c>
      <c r="DC97" s="217">
        <f t="shared" si="95"/>
        <v>1070583.454</v>
      </c>
      <c r="DD97" s="217">
        <f t="shared" si="95"/>
        <v>1123014.553</v>
      </c>
      <c r="DE97" s="217">
        <f t="shared" si="95"/>
        <v>1175445.651</v>
      </c>
      <c r="DF97" s="217">
        <f t="shared" si="95"/>
        <v>1227876.75</v>
      </c>
      <c r="DG97" s="217">
        <f t="shared" si="95"/>
        <v>1280307.848</v>
      </c>
      <c r="DH97" s="217">
        <f t="shared" si="95"/>
        <v>1332738.947</v>
      </c>
      <c r="DI97" s="217">
        <f t="shared" si="95"/>
        <v>1385170.045</v>
      </c>
      <c r="DJ97" s="217">
        <f t="shared" si="95"/>
        <v>1437601.144</v>
      </c>
      <c r="DK97" s="217">
        <f t="shared" si="95"/>
        <v>1490032.242</v>
      </c>
      <c r="DL97" s="217">
        <f t="shared" si="95"/>
        <v>1542463.341</v>
      </c>
      <c r="DM97" s="217">
        <f t="shared" si="95"/>
        <v>1594894.439</v>
      </c>
      <c r="DN97" s="217">
        <f t="shared" si="95"/>
        <v>1647325.538</v>
      </c>
      <c r="DO97" s="217">
        <f t="shared" si="95"/>
        <v>1728402.716</v>
      </c>
      <c r="DP97" s="217">
        <f t="shared" si="95"/>
        <v>1809479.893</v>
      </c>
      <c r="DQ97" s="217">
        <f t="shared" si="95"/>
        <v>1890557.071</v>
      </c>
      <c r="DR97" s="217">
        <f t="shared" si="95"/>
        <v>1971634.249</v>
      </c>
      <c r="DS97" s="217">
        <f t="shared" si="95"/>
        <v>2052711.427</v>
      </c>
      <c r="DT97" s="217">
        <f t="shared" si="95"/>
        <v>2133788.605</v>
      </c>
      <c r="DU97" s="217">
        <f t="shared" si="95"/>
        <v>2214865.783</v>
      </c>
      <c r="DV97" s="217">
        <f t="shared" si="95"/>
        <v>2295942.96</v>
      </c>
      <c r="DW97" s="217">
        <f t="shared" si="95"/>
        <v>2377020.138</v>
      </c>
      <c r="DX97" s="217">
        <f t="shared" si="95"/>
        <v>2458097.316</v>
      </c>
      <c r="DY97" s="217">
        <f t="shared" si="95"/>
        <v>2539174.494</v>
      </c>
      <c r="DZ97" s="217">
        <f t="shared" si="95"/>
        <v>2620251.672</v>
      </c>
    </row>
    <row r="98">
      <c r="A98" s="78"/>
      <c r="B98" s="89"/>
      <c r="C98" s="89"/>
      <c r="D98" s="89"/>
      <c r="E98" s="89"/>
      <c r="F98" s="89"/>
      <c r="G98" s="89"/>
      <c r="H98" s="78"/>
      <c r="I98" s="88" t="s">
        <v>124</v>
      </c>
      <c r="J98" s="217"/>
      <c r="K98" s="218" t="str">
        <f t="shared" ref="K98:DZ98" si="96">K26</f>
        <v/>
      </c>
      <c r="L98" s="218">
        <f t="shared" si="96"/>
        <v>0</v>
      </c>
      <c r="M98" s="218">
        <f t="shared" si="96"/>
        <v>0</v>
      </c>
      <c r="N98" s="218">
        <f t="shared" si="96"/>
        <v>0</v>
      </c>
      <c r="O98" s="218">
        <f t="shared" si="96"/>
        <v>1000</v>
      </c>
      <c r="P98" s="218">
        <f t="shared" si="96"/>
        <v>1600</v>
      </c>
      <c r="Q98" s="218">
        <f t="shared" si="96"/>
        <v>2160</v>
      </c>
      <c r="R98" s="218">
        <f t="shared" si="96"/>
        <v>2716</v>
      </c>
      <c r="S98" s="218">
        <f t="shared" si="96"/>
        <v>3271.6</v>
      </c>
      <c r="T98" s="218">
        <f t="shared" si="96"/>
        <v>3827.16</v>
      </c>
      <c r="U98" s="218">
        <f t="shared" si="96"/>
        <v>4382.716</v>
      </c>
      <c r="V98" s="218">
        <f t="shared" si="96"/>
        <v>4938.2716</v>
      </c>
      <c r="W98" s="218">
        <f t="shared" si="96"/>
        <v>5493.82716</v>
      </c>
      <c r="X98" s="218">
        <f t="shared" si="96"/>
        <v>5472.459639</v>
      </c>
      <c r="Y98" s="218">
        <f t="shared" si="96"/>
        <v>5393.39981</v>
      </c>
      <c r="Z98" s="218">
        <f t="shared" si="96"/>
        <v>5308.57075</v>
      </c>
      <c r="AA98" s="218">
        <f t="shared" si="96"/>
        <v>5223.164767</v>
      </c>
      <c r="AB98" s="218">
        <f t="shared" si="96"/>
        <v>5137.701092</v>
      </c>
      <c r="AC98" s="218">
        <f t="shared" si="96"/>
        <v>5052.231648</v>
      </c>
      <c r="AD98" s="218">
        <f t="shared" si="96"/>
        <v>4966.761626</v>
      </c>
      <c r="AE98" s="218">
        <f t="shared" si="96"/>
        <v>4881.291547</v>
      </c>
      <c r="AF98" s="218">
        <f t="shared" si="96"/>
        <v>4795.821462</v>
      </c>
      <c r="AG98" s="218">
        <f t="shared" si="96"/>
        <v>4710.351377</v>
      </c>
      <c r="AH98" s="218">
        <f t="shared" si="96"/>
        <v>4624.881292</v>
      </c>
      <c r="AI98" s="218">
        <f t="shared" si="96"/>
        <v>4539.411206</v>
      </c>
      <c r="AJ98" s="218">
        <f t="shared" si="96"/>
        <v>5149.799109</v>
      </c>
      <c r="AK98" s="218">
        <f t="shared" si="96"/>
        <v>5829.77281</v>
      </c>
      <c r="AL98" s="218">
        <f t="shared" si="96"/>
        <v>6516.705092</v>
      </c>
      <c r="AM98" s="218">
        <f t="shared" si="96"/>
        <v>7204.333231</v>
      </c>
      <c r="AN98" s="218">
        <f t="shared" si="96"/>
        <v>7892.030956</v>
      </c>
      <c r="AO98" s="218">
        <f t="shared" si="96"/>
        <v>8579.73564</v>
      </c>
      <c r="AP98" s="218">
        <f t="shared" si="96"/>
        <v>9267.44102</v>
      </c>
      <c r="AQ98" s="218">
        <f t="shared" si="96"/>
        <v>9955.146469</v>
      </c>
      <c r="AR98" s="218">
        <f t="shared" si="96"/>
        <v>10642.85192</v>
      </c>
      <c r="AS98" s="218">
        <f t="shared" si="96"/>
        <v>11330.55738</v>
      </c>
      <c r="AT98" s="218">
        <f t="shared" si="96"/>
        <v>12018.26284</v>
      </c>
      <c r="AU98" s="218">
        <f t="shared" si="96"/>
        <v>12705.9683</v>
      </c>
      <c r="AV98" s="218">
        <f t="shared" si="96"/>
        <v>12998.71699</v>
      </c>
      <c r="AW98" s="218">
        <f t="shared" si="96"/>
        <v>13251.97002</v>
      </c>
      <c r="AX98" s="218">
        <f t="shared" si="96"/>
        <v>13501.27347</v>
      </c>
      <c r="AY98" s="218">
        <f t="shared" si="96"/>
        <v>13750.18197</v>
      </c>
      <c r="AZ98" s="218">
        <f t="shared" si="96"/>
        <v>13999.05097</v>
      </c>
      <c r="BA98" s="218">
        <f t="shared" si="96"/>
        <v>14247.91602</v>
      </c>
      <c r="BB98" s="218">
        <f t="shared" si="96"/>
        <v>14496.78068</v>
      </c>
      <c r="BC98" s="218">
        <f t="shared" si="96"/>
        <v>14745.6453</v>
      </c>
      <c r="BD98" s="218">
        <f t="shared" si="96"/>
        <v>14994.50991</v>
      </c>
      <c r="BE98" s="218">
        <f t="shared" si="96"/>
        <v>15243.37452</v>
      </c>
      <c r="BF98" s="218">
        <f t="shared" si="96"/>
        <v>15492.23914</v>
      </c>
      <c r="BG98" s="218">
        <f t="shared" si="96"/>
        <v>15741.10375</v>
      </c>
      <c r="BH98" s="218">
        <f t="shared" si="96"/>
        <v>16772.77793</v>
      </c>
      <c r="BI98" s="218">
        <f t="shared" si="96"/>
        <v>17882.73306</v>
      </c>
      <c r="BJ98" s="218">
        <f t="shared" si="96"/>
        <v>19000.5163</v>
      </c>
      <c r="BK98" s="218">
        <f t="shared" si="96"/>
        <v>20119.08234</v>
      </c>
      <c r="BL98" s="218">
        <f t="shared" si="96"/>
        <v>21237.72666</v>
      </c>
      <c r="BM98" s="218">
        <f t="shared" si="96"/>
        <v>22356.37881</v>
      </c>
      <c r="BN98" s="218">
        <f t="shared" si="96"/>
        <v>23475.03174</v>
      </c>
      <c r="BO98" s="218">
        <f t="shared" si="96"/>
        <v>24593.68475</v>
      </c>
      <c r="BP98" s="218">
        <f t="shared" si="96"/>
        <v>25712.33777</v>
      </c>
      <c r="BQ98" s="218">
        <f t="shared" si="96"/>
        <v>26830.99079</v>
      </c>
      <c r="BR98" s="218">
        <f t="shared" si="96"/>
        <v>27949.64381</v>
      </c>
      <c r="BS98" s="218">
        <f t="shared" si="96"/>
        <v>29068.29683</v>
      </c>
      <c r="BT98" s="218">
        <f t="shared" si="96"/>
        <v>30242.35714</v>
      </c>
      <c r="BU98" s="218">
        <f t="shared" si="96"/>
        <v>31421.95818</v>
      </c>
      <c r="BV98" s="218">
        <f t="shared" si="96"/>
        <v>32602.11329</v>
      </c>
      <c r="BW98" s="218">
        <f t="shared" si="96"/>
        <v>33782.32381</v>
      </c>
      <c r="BX98" s="218">
        <f t="shared" si="96"/>
        <v>34962.53987</v>
      </c>
      <c r="BY98" s="218">
        <f t="shared" si="96"/>
        <v>36142.75648</v>
      </c>
      <c r="BZ98" s="218">
        <f t="shared" si="96"/>
        <v>37322.97315</v>
      </c>
      <c r="CA98" s="218">
        <f t="shared" si="96"/>
        <v>38503.18983</v>
      </c>
      <c r="CB98" s="218">
        <f t="shared" si="96"/>
        <v>39683.4065</v>
      </c>
      <c r="CC98" s="218">
        <f t="shared" si="96"/>
        <v>40863.62318</v>
      </c>
      <c r="CD98" s="218">
        <f t="shared" si="96"/>
        <v>42043.83986</v>
      </c>
      <c r="CE98" s="218">
        <f t="shared" si="96"/>
        <v>43224.05653</v>
      </c>
      <c r="CF98" s="218">
        <f t="shared" si="96"/>
        <v>45505.8455</v>
      </c>
      <c r="CG98" s="218">
        <f t="shared" si="96"/>
        <v>47897.7917</v>
      </c>
      <c r="CH98" s="218">
        <f t="shared" si="96"/>
        <v>50300.75362</v>
      </c>
      <c r="CI98" s="218">
        <f t="shared" si="96"/>
        <v>52704.81711</v>
      </c>
      <c r="CJ98" s="218">
        <f t="shared" si="96"/>
        <v>55108.99076</v>
      </c>
      <c r="CK98" s="218">
        <f t="shared" si="96"/>
        <v>57513.17543</v>
      </c>
      <c r="CL98" s="218">
        <f t="shared" si="96"/>
        <v>59917.36119</v>
      </c>
      <c r="CM98" s="218">
        <f t="shared" si="96"/>
        <v>62321.54707</v>
      </c>
      <c r="CN98" s="218">
        <f t="shared" si="96"/>
        <v>64725.73296</v>
      </c>
      <c r="CO98" s="218">
        <f t="shared" si="96"/>
        <v>67129.91885</v>
      </c>
      <c r="CP98" s="218">
        <f t="shared" si="96"/>
        <v>69534.10474</v>
      </c>
      <c r="CQ98" s="218">
        <f t="shared" si="96"/>
        <v>71938.29063</v>
      </c>
      <c r="CR98" s="218">
        <f t="shared" si="96"/>
        <v>75247.9055</v>
      </c>
      <c r="CS98" s="218">
        <f t="shared" si="96"/>
        <v>78648.06327</v>
      </c>
      <c r="CT98" s="218">
        <f t="shared" si="96"/>
        <v>82057.27533</v>
      </c>
      <c r="CU98" s="218">
        <f t="shared" si="96"/>
        <v>85467.39282</v>
      </c>
      <c r="CV98" s="218">
        <f t="shared" si="96"/>
        <v>88877.60086</v>
      </c>
      <c r="CW98" s="218">
        <f t="shared" si="96"/>
        <v>92287.81794</v>
      </c>
      <c r="CX98" s="218">
        <f t="shared" si="96"/>
        <v>95698.03594</v>
      </c>
      <c r="CY98" s="218">
        <f t="shared" si="96"/>
        <v>99108.25402</v>
      </c>
      <c r="CZ98" s="218">
        <f t="shared" si="96"/>
        <v>102518.4721</v>
      </c>
      <c r="DA98" s="218">
        <f t="shared" si="96"/>
        <v>105928.6902</v>
      </c>
      <c r="DB98" s="218">
        <f t="shared" si="96"/>
        <v>109338.9083</v>
      </c>
      <c r="DC98" s="218">
        <f t="shared" si="96"/>
        <v>112749.1264</v>
      </c>
      <c r="DD98" s="218">
        <f t="shared" si="96"/>
        <v>118333.2581</v>
      </c>
      <c r="DE98" s="218">
        <f t="shared" si="96"/>
        <v>124134.7811</v>
      </c>
      <c r="DF98" s="218">
        <f t="shared" si="96"/>
        <v>129958.0432</v>
      </c>
      <c r="DG98" s="218">
        <f t="shared" si="96"/>
        <v>135783.4793</v>
      </c>
      <c r="DH98" s="218">
        <f t="shared" si="96"/>
        <v>141609.1328</v>
      </c>
      <c r="DI98" s="218">
        <f t="shared" si="96"/>
        <v>147434.8079</v>
      </c>
      <c r="DJ98" s="218">
        <f t="shared" si="96"/>
        <v>153260.4853</v>
      </c>
      <c r="DK98" s="218">
        <f t="shared" si="96"/>
        <v>159086.1629</v>
      </c>
      <c r="DL98" s="218">
        <f t="shared" si="96"/>
        <v>164911.8405</v>
      </c>
      <c r="DM98" s="218">
        <f t="shared" si="96"/>
        <v>170737.5181</v>
      </c>
      <c r="DN98" s="218">
        <f t="shared" si="96"/>
        <v>176563.1957</v>
      </c>
      <c r="DO98" s="218">
        <f t="shared" si="96"/>
        <v>182388.8734</v>
      </c>
      <c r="DP98" s="218">
        <f t="shared" si="96"/>
        <v>191079.1589</v>
      </c>
      <c r="DQ98" s="218">
        <f t="shared" si="96"/>
        <v>200055.9052</v>
      </c>
      <c r="DR98" s="218">
        <f t="shared" si="96"/>
        <v>209061.2977</v>
      </c>
      <c r="DS98" s="218">
        <f t="shared" si="96"/>
        <v>218069.5547</v>
      </c>
      <c r="DT98" s="218">
        <f t="shared" si="96"/>
        <v>227078.0982</v>
      </c>
      <c r="DU98" s="218">
        <f t="shared" si="96"/>
        <v>236086.6703</v>
      </c>
      <c r="DV98" s="218">
        <f t="shared" si="96"/>
        <v>245095.2453</v>
      </c>
      <c r="DW98" s="218">
        <f t="shared" si="96"/>
        <v>254103.8206</v>
      </c>
      <c r="DX98" s="218">
        <f t="shared" si="96"/>
        <v>263112.3959</v>
      </c>
      <c r="DY98" s="218">
        <f t="shared" si="96"/>
        <v>272120.9712</v>
      </c>
      <c r="DZ98" s="218">
        <f t="shared" si="96"/>
        <v>281129.5465</v>
      </c>
    </row>
    <row r="99">
      <c r="A99" s="78"/>
      <c r="B99" s="89"/>
      <c r="C99" s="89"/>
      <c r="D99" s="89"/>
      <c r="E99" s="89"/>
      <c r="F99" s="89"/>
      <c r="G99" s="89"/>
      <c r="H99" s="78"/>
      <c r="I99" s="88" t="s">
        <v>126</v>
      </c>
      <c r="J99" s="217"/>
      <c r="K99" s="217">
        <f t="shared" ref="K99:DZ99" si="97">sum(K97:K98)</f>
        <v>0</v>
      </c>
      <c r="L99" s="217">
        <f t="shared" si="97"/>
        <v>0</v>
      </c>
      <c r="M99" s="217">
        <f t="shared" si="97"/>
        <v>0</v>
      </c>
      <c r="N99" s="217">
        <f t="shared" si="97"/>
        <v>10000</v>
      </c>
      <c r="O99" s="217">
        <f t="shared" si="97"/>
        <v>16000</v>
      </c>
      <c r="P99" s="217">
        <f t="shared" si="97"/>
        <v>21600</v>
      </c>
      <c r="Q99" s="217">
        <f t="shared" si="97"/>
        <v>27160</v>
      </c>
      <c r="R99" s="217">
        <f t="shared" si="97"/>
        <v>32716</v>
      </c>
      <c r="S99" s="217">
        <f t="shared" si="97"/>
        <v>38271.6</v>
      </c>
      <c r="T99" s="217">
        <f t="shared" si="97"/>
        <v>43827.16</v>
      </c>
      <c r="U99" s="217">
        <f t="shared" si="97"/>
        <v>49382.716</v>
      </c>
      <c r="V99" s="217">
        <f t="shared" si="97"/>
        <v>54938.2716</v>
      </c>
      <c r="W99" s="217">
        <f t="shared" si="97"/>
        <v>54724.59639</v>
      </c>
      <c r="X99" s="217">
        <f t="shared" si="97"/>
        <v>53933.9981</v>
      </c>
      <c r="Y99" s="217">
        <f t="shared" si="97"/>
        <v>53085.7075</v>
      </c>
      <c r="Z99" s="217">
        <f t="shared" si="97"/>
        <v>52231.64767</v>
      </c>
      <c r="AA99" s="217">
        <f t="shared" si="97"/>
        <v>51377.01092</v>
      </c>
      <c r="AB99" s="217">
        <f t="shared" si="97"/>
        <v>50522.31648</v>
      </c>
      <c r="AC99" s="217">
        <f t="shared" si="97"/>
        <v>49667.61626</v>
      </c>
      <c r="AD99" s="217">
        <f t="shared" si="97"/>
        <v>48812.91547</v>
      </c>
      <c r="AE99" s="217">
        <f t="shared" si="97"/>
        <v>47958.21462</v>
      </c>
      <c r="AF99" s="217">
        <f t="shared" si="97"/>
        <v>47103.51377</v>
      </c>
      <c r="AG99" s="217">
        <f t="shared" si="97"/>
        <v>46248.81292</v>
      </c>
      <c r="AH99" s="217">
        <f t="shared" si="97"/>
        <v>45394.11206</v>
      </c>
      <c r="AI99" s="217">
        <f t="shared" si="97"/>
        <v>51497.99109</v>
      </c>
      <c r="AJ99" s="217">
        <f t="shared" si="97"/>
        <v>58297.7281</v>
      </c>
      <c r="AK99" s="217">
        <f t="shared" si="97"/>
        <v>65167.05092</v>
      </c>
      <c r="AL99" s="217">
        <f t="shared" si="97"/>
        <v>72043.33231</v>
      </c>
      <c r="AM99" s="217">
        <f t="shared" si="97"/>
        <v>78920.30956</v>
      </c>
      <c r="AN99" s="217">
        <f t="shared" si="97"/>
        <v>85797.3564</v>
      </c>
      <c r="AO99" s="217">
        <f t="shared" si="97"/>
        <v>92674.4102</v>
      </c>
      <c r="AP99" s="217">
        <f t="shared" si="97"/>
        <v>99551.46469</v>
      </c>
      <c r="AQ99" s="217">
        <f t="shared" si="97"/>
        <v>106428.5192</v>
      </c>
      <c r="AR99" s="217">
        <f t="shared" si="97"/>
        <v>113305.5738</v>
      </c>
      <c r="AS99" s="217">
        <f t="shared" si="97"/>
        <v>120182.6284</v>
      </c>
      <c r="AT99" s="217">
        <f t="shared" si="97"/>
        <v>127059.683</v>
      </c>
      <c r="AU99" s="217">
        <f t="shared" si="97"/>
        <v>129987.1699</v>
      </c>
      <c r="AV99" s="217">
        <f t="shared" si="97"/>
        <v>132519.7002</v>
      </c>
      <c r="AW99" s="217">
        <f t="shared" si="97"/>
        <v>135012.7347</v>
      </c>
      <c r="AX99" s="217">
        <f t="shared" si="97"/>
        <v>137501.8197</v>
      </c>
      <c r="AY99" s="217">
        <f t="shared" si="97"/>
        <v>139990.5097</v>
      </c>
      <c r="AZ99" s="217">
        <f t="shared" si="97"/>
        <v>142479.1602</v>
      </c>
      <c r="BA99" s="217">
        <f t="shared" si="97"/>
        <v>144967.8068</v>
      </c>
      <c r="BB99" s="217">
        <f t="shared" si="97"/>
        <v>147456.453</v>
      </c>
      <c r="BC99" s="217">
        <f t="shared" si="97"/>
        <v>149945.0991</v>
      </c>
      <c r="BD99" s="217">
        <f t="shared" si="97"/>
        <v>152433.7452</v>
      </c>
      <c r="BE99" s="217">
        <f t="shared" si="97"/>
        <v>154922.3914</v>
      </c>
      <c r="BF99" s="217">
        <f t="shared" si="97"/>
        <v>157411.0375</v>
      </c>
      <c r="BG99" s="217">
        <f t="shared" si="97"/>
        <v>167727.7793</v>
      </c>
      <c r="BH99" s="217">
        <f t="shared" si="97"/>
        <v>178827.3306</v>
      </c>
      <c r="BI99" s="217">
        <f t="shared" si="97"/>
        <v>190005.163</v>
      </c>
      <c r="BJ99" s="217">
        <f t="shared" si="97"/>
        <v>201190.8234</v>
      </c>
      <c r="BK99" s="217">
        <f t="shared" si="97"/>
        <v>212377.2666</v>
      </c>
      <c r="BL99" s="217">
        <f t="shared" si="97"/>
        <v>223563.7881</v>
      </c>
      <c r="BM99" s="217">
        <f t="shared" si="97"/>
        <v>234750.3174</v>
      </c>
      <c r="BN99" s="217">
        <f t="shared" si="97"/>
        <v>245936.8475</v>
      </c>
      <c r="BO99" s="217">
        <f t="shared" si="97"/>
        <v>257123.3777</v>
      </c>
      <c r="BP99" s="217">
        <f t="shared" si="97"/>
        <v>268309.9079</v>
      </c>
      <c r="BQ99" s="217">
        <f t="shared" si="97"/>
        <v>279496.4381</v>
      </c>
      <c r="BR99" s="217">
        <f t="shared" si="97"/>
        <v>290682.9683</v>
      </c>
      <c r="BS99" s="217">
        <f t="shared" si="97"/>
        <v>302423.5714</v>
      </c>
      <c r="BT99" s="217">
        <f t="shared" si="97"/>
        <v>314219.5818</v>
      </c>
      <c r="BU99" s="217">
        <f t="shared" si="97"/>
        <v>326021.1329</v>
      </c>
      <c r="BV99" s="217">
        <f t="shared" si="97"/>
        <v>337823.2381</v>
      </c>
      <c r="BW99" s="217">
        <f t="shared" si="97"/>
        <v>349625.3987</v>
      </c>
      <c r="BX99" s="217">
        <f t="shared" si="97"/>
        <v>361427.5648</v>
      </c>
      <c r="BY99" s="217">
        <f t="shared" si="97"/>
        <v>373229.7315</v>
      </c>
      <c r="BZ99" s="217">
        <f t="shared" si="97"/>
        <v>385031.8983</v>
      </c>
      <c r="CA99" s="217">
        <f t="shared" si="97"/>
        <v>396834.065</v>
      </c>
      <c r="CB99" s="217">
        <f t="shared" si="97"/>
        <v>408636.2318</v>
      </c>
      <c r="CC99" s="217">
        <f t="shared" si="97"/>
        <v>420438.3986</v>
      </c>
      <c r="CD99" s="217">
        <f t="shared" si="97"/>
        <v>432240.5653</v>
      </c>
      <c r="CE99" s="217">
        <f t="shared" si="97"/>
        <v>455058.455</v>
      </c>
      <c r="CF99" s="217">
        <f t="shared" si="97"/>
        <v>478977.917</v>
      </c>
      <c r="CG99" s="217">
        <f t="shared" si="97"/>
        <v>503007.5362</v>
      </c>
      <c r="CH99" s="217">
        <f t="shared" si="97"/>
        <v>527048.1711</v>
      </c>
      <c r="CI99" s="217">
        <f t="shared" si="97"/>
        <v>551089.9076</v>
      </c>
      <c r="CJ99" s="217">
        <f t="shared" si="97"/>
        <v>575131.7543</v>
      </c>
      <c r="CK99" s="217">
        <f t="shared" si="97"/>
        <v>599173.6119</v>
      </c>
      <c r="CL99" s="217">
        <f t="shared" si="97"/>
        <v>623215.4707</v>
      </c>
      <c r="CM99" s="217">
        <f t="shared" si="97"/>
        <v>647257.3296</v>
      </c>
      <c r="CN99" s="217">
        <f t="shared" si="97"/>
        <v>671299.1885</v>
      </c>
      <c r="CO99" s="217">
        <f t="shared" si="97"/>
        <v>695341.0474</v>
      </c>
      <c r="CP99" s="217">
        <f t="shared" si="97"/>
        <v>719382.9063</v>
      </c>
      <c r="CQ99" s="217">
        <f t="shared" si="97"/>
        <v>752479.055</v>
      </c>
      <c r="CR99" s="217">
        <f t="shared" si="97"/>
        <v>786480.6327</v>
      </c>
      <c r="CS99" s="217">
        <f t="shared" si="97"/>
        <v>820572.7533</v>
      </c>
      <c r="CT99" s="217">
        <f t="shared" si="97"/>
        <v>854673.9282</v>
      </c>
      <c r="CU99" s="217">
        <f t="shared" si="97"/>
        <v>888776.0086</v>
      </c>
      <c r="CV99" s="217">
        <f t="shared" si="97"/>
        <v>922878.1794</v>
      </c>
      <c r="CW99" s="217">
        <f t="shared" si="97"/>
        <v>956980.3594</v>
      </c>
      <c r="CX99" s="217">
        <f t="shared" si="97"/>
        <v>991082.5402</v>
      </c>
      <c r="CY99" s="217">
        <f t="shared" si="97"/>
        <v>1025184.721</v>
      </c>
      <c r="CZ99" s="217">
        <f t="shared" si="97"/>
        <v>1059286.902</v>
      </c>
      <c r="DA99" s="217">
        <f t="shared" si="97"/>
        <v>1093389.083</v>
      </c>
      <c r="DB99" s="217">
        <f t="shared" si="97"/>
        <v>1127491.264</v>
      </c>
      <c r="DC99" s="217">
        <f t="shared" si="97"/>
        <v>1183332.581</v>
      </c>
      <c r="DD99" s="217">
        <f t="shared" si="97"/>
        <v>1241347.811</v>
      </c>
      <c r="DE99" s="217">
        <f t="shared" si="97"/>
        <v>1299580.432</v>
      </c>
      <c r="DF99" s="217">
        <f t="shared" si="97"/>
        <v>1357834.793</v>
      </c>
      <c r="DG99" s="217">
        <f t="shared" si="97"/>
        <v>1416091.328</v>
      </c>
      <c r="DH99" s="217">
        <f t="shared" si="97"/>
        <v>1474348.079</v>
      </c>
      <c r="DI99" s="217">
        <f t="shared" si="97"/>
        <v>1532604.853</v>
      </c>
      <c r="DJ99" s="217">
        <f t="shared" si="97"/>
        <v>1590861.629</v>
      </c>
      <c r="DK99" s="217">
        <f t="shared" si="97"/>
        <v>1649118.405</v>
      </c>
      <c r="DL99" s="217">
        <f t="shared" si="97"/>
        <v>1707375.181</v>
      </c>
      <c r="DM99" s="217">
        <f t="shared" si="97"/>
        <v>1765631.957</v>
      </c>
      <c r="DN99" s="217">
        <f t="shared" si="97"/>
        <v>1823888.734</v>
      </c>
      <c r="DO99" s="217">
        <f t="shared" si="97"/>
        <v>1910791.589</v>
      </c>
      <c r="DP99" s="217">
        <f t="shared" si="97"/>
        <v>2000559.052</v>
      </c>
      <c r="DQ99" s="217">
        <f t="shared" si="97"/>
        <v>2090612.977</v>
      </c>
      <c r="DR99" s="217">
        <f t="shared" si="97"/>
        <v>2180695.547</v>
      </c>
      <c r="DS99" s="217">
        <f t="shared" si="97"/>
        <v>2270780.982</v>
      </c>
      <c r="DT99" s="217">
        <f t="shared" si="97"/>
        <v>2360866.703</v>
      </c>
      <c r="DU99" s="217">
        <f t="shared" si="97"/>
        <v>2450952.453</v>
      </c>
      <c r="DV99" s="217">
        <f t="shared" si="97"/>
        <v>2541038.206</v>
      </c>
      <c r="DW99" s="217">
        <f t="shared" si="97"/>
        <v>2631123.959</v>
      </c>
      <c r="DX99" s="217">
        <f t="shared" si="97"/>
        <v>2721209.712</v>
      </c>
      <c r="DY99" s="217">
        <f t="shared" si="97"/>
        <v>2811295.465</v>
      </c>
      <c r="DZ99" s="217">
        <f t="shared" si="97"/>
        <v>2901381.218</v>
      </c>
    </row>
    <row r="100">
      <c r="A100" s="78"/>
      <c r="B100" s="78"/>
      <c r="C100" s="78"/>
      <c r="D100" s="89"/>
      <c r="E100" s="78"/>
      <c r="F100" s="78"/>
      <c r="G100" s="78"/>
      <c r="H100" s="78"/>
      <c r="I100" s="78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</row>
    <row r="101">
      <c r="A101" s="78"/>
      <c r="B101" s="89"/>
      <c r="C101" s="89"/>
      <c r="D101" s="89"/>
      <c r="E101" s="89"/>
      <c r="F101" s="78"/>
      <c r="G101" s="89"/>
      <c r="H101" s="78"/>
      <c r="I101" s="88" t="s">
        <v>128</v>
      </c>
      <c r="J101" s="217"/>
      <c r="K101" s="218">
        <f t="shared" ref="K101:DZ101" si="98">K39</f>
        <v>0</v>
      </c>
      <c r="L101" s="218">
        <f t="shared" si="98"/>
        <v>0</v>
      </c>
      <c r="M101" s="218">
        <f t="shared" si="98"/>
        <v>0</v>
      </c>
      <c r="N101" s="218">
        <f t="shared" si="98"/>
        <v>4000</v>
      </c>
      <c r="O101" s="218">
        <f t="shared" si="98"/>
        <v>6000</v>
      </c>
      <c r="P101" s="218">
        <f t="shared" si="98"/>
        <v>8000</v>
      </c>
      <c r="Q101" s="218">
        <f t="shared" si="98"/>
        <v>10000</v>
      </c>
      <c r="R101" s="218">
        <f t="shared" si="98"/>
        <v>12000</v>
      </c>
      <c r="S101" s="218">
        <f t="shared" si="98"/>
        <v>14000</v>
      </c>
      <c r="T101" s="218">
        <f t="shared" si="98"/>
        <v>16000</v>
      </c>
      <c r="U101" s="218">
        <f t="shared" si="98"/>
        <v>18000</v>
      </c>
      <c r="V101" s="218">
        <f t="shared" si="98"/>
        <v>20000</v>
      </c>
      <c r="W101" s="218">
        <f t="shared" si="98"/>
        <v>19692.30769</v>
      </c>
      <c r="X101" s="218">
        <f t="shared" si="98"/>
        <v>19384.61538</v>
      </c>
      <c r="Y101" s="218">
        <f t="shared" si="98"/>
        <v>19076.92308</v>
      </c>
      <c r="Z101" s="218">
        <f t="shared" si="98"/>
        <v>18769.23077</v>
      </c>
      <c r="AA101" s="218">
        <f t="shared" si="98"/>
        <v>18461.53846</v>
      </c>
      <c r="AB101" s="218">
        <f t="shared" si="98"/>
        <v>18153.84615</v>
      </c>
      <c r="AC101" s="218">
        <f t="shared" si="98"/>
        <v>17846.15385</v>
      </c>
      <c r="AD101" s="218">
        <f t="shared" si="98"/>
        <v>17538.46154</v>
      </c>
      <c r="AE101" s="218">
        <f t="shared" si="98"/>
        <v>17230.76923</v>
      </c>
      <c r="AF101" s="218">
        <f t="shared" si="98"/>
        <v>16923.07692</v>
      </c>
      <c r="AG101" s="218">
        <f t="shared" si="98"/>
        <v>16615.38462</v>
      </c>
      <c r="AH101" s="218">
        <f t="shared" si="98"/>
        <v>16307.69231</v>
      </c>
      <c r="AI101" s="218">
        <f t="shared" si="98"/>
        <v>18703.31463</v>
      </c>
      <c r="AJ101" s="218">
        <f t="shared" si="98"/>
        <v>21078.20408</v>
      </c>
      <c r="AK101" s="218">
        <f t="shared" si="98"/>
        <v>23432.49394</v>
      </c>
      <c r="AL101" s="218">
        <f t="shared" si="98"/>
        <v>25766.31673</v>
      </c>
      <c r="AM101" s="218">
        <f t="shared" si="98"/>
        <v>28079.80422</v>
      </c>
      <c r="AN101" s="218">
        <f t="shared" si="98"/>
        <v>30373.08742</v>
      </c>
      <c r="AO101" s="218">
        <f t="shared" si="98"/>
        <v>32646.2966</v>
      </c>
      <c r="AP101" s="218">
        <f t="shared" si="98"/>
        <v>34899.56128</v>
      </c>
      <c r="AQ101" s="218">
        <f t="shared" si="98"/>
        <v>37133.01024</v>
      </c>
      <c r="AR101" s="218">
        <f t="shared" si="98"/>
        <v>39346.77153</v>
      </c>
      <c r="AS101" s="218">
        <f t="shared" si="98"/>
        <v>41540.97247</v>
      </c>
      <c r="AT101" s="218">
        <f t="shared" si="98"/>
        <v>43715.73964</v>
      </c>
      <c r="AU101" s="218">
        <f t="shared" si="98"/>
        <v>44376.76477</v>
      </c>
      <c r="AV101" s="218">
        <f t="shared" si="98"/>
        <v>45031.35562</v>
      </c>
      <c r="AW101" s="218">
        <f t="shared" si="98"/>
        <v>45679.55504</v>
      </c>
      <c r="AX101" s="218">
        <f t="shared" si="98"/>
        <v>46321.40565</v>
      </c>
      <c r="AY101" s="218">
        <f t="shared" si="98"/>
        <v>46956.94983</v>
      </c>
      <c r="AZ101" s="218">
        <f t="shared" si="98"/>
        <v>47586.22968</v>
      </c>
      <c r="BA101" s="218">
        <f t="shared" si="98"/>
        <v>48209.28709</v>
      </c>
      <c r="BB101" s="218">
        <f t="shared" si="98"/>
        <v>48826.16369</v>
      </c>
      <c r="BC101" s="218">
        <f t="shared" si="98"/>
        <v>49436.90087</v>
      </c>
      <c r="BD101" s="218">
        <f t="shared" si="98"/>
        <v>50041.53979</v>
      </c>
      <c r="BE101" s="218">
        <f t="shared" si="98"/>
        <v>50640.12134</v>
      </c>
      <c r="BF101" s="218">
        <f t="shared" si="98"/>
        <v>51232.68621</v>
      </c>
      <c r="BG101" s="218">
        <f t="shared" si="98"/>
        <v>54633.16381</v>
      </c>
      <c r="BH101" s="218">
        <f t="shared" si="98"/>
        <v>58003.7011</v>
      </c>
      <c r="BI101" s="218">
        <f t="shared" si="98"/>
        <v>61344.49162</v>
      </c>
      <c r="BJ101" s="218">
        <f t="shared" si="98"/>
        <v>64655.72781</v>
      </c>
      <c r="BK101" s="218">
        <f t="shared" si="98"/>
        <v>67937.60101</v>
      </c>
      <c r="BL101" s="218">
        <f t="shared" si="98"/>
        <v>71190.30145</v>
      </c>
      <c r="BM101" s="218">
        <f t="shared" si="98"/>
        <v>74414.01831</v>
      </c>
      <c r="BN101" s="218">
        <f t="shared" si="98"/>
        <v>77608.93964</v>
      </c>
      <c r="BO101" s="218">
        <f t="shared" si="98"/>
        <v>80775.25245</v>
      </c>
      <c r="BP101" s="218">
        <f t="shared" si="98"/>
        <v>83913.14265</v>
      </c>
      <c r="BQ101" s="218">
        <f t="shared" si="98"/>
        <v>87022.79511</v>
      </c>
      <c r="BR101" s="218">
        <f t="shared" si="98"/>
        <v>90104.39362</v>
      </c>
      <c r="BS101" s="218">
        <f t="shared" si="98"/>
        <v>93347.32975</v>
      </c>
      <c r="BT101" s="218">
        <f t="shared" si="98"/>
        <v>96560.9623</v>
      </c>
      <c r="BU101" s="218">
        <f t="shared" si="98"/>
        <v>99745.48225</v>
      </c>
      <c r="BV101" s="218">
        <f t="shared" si="98"/>
        <v>102901.0795</v>
      </c>
      <c r="BW101" s="218">
        <f t="shared" si="98"/>
        <v>106027.9428</v>
      </c>
      <c r="BX101" s="218">
        <f t="shared" si="98"/>
        <v>109126.2599</v>
      </c>
      <c r="BY101" s="218">
        <f t="shared" si="98"/>
        <v>112196.2174</v>
      </c>
      <c r="BZ101" s="218">
        <f t="shared" si="98"/>
        <v>115238.0009</v>
      </c>
      <c r="CA101" s="218">
        <f t="shared" si="98"/>
        <v>118251.7949</v>
      </c>
      <c r="CB101" s="218">
        <f t="shared" si="98"/>
        <v>121237.7828</v>
      </c>
      <c r="CC101" s="218">
        <f t="shared" si="98"/>
        <v>124196.1469</v>
      </c>
      <c r="CD101" s="218">
        <f t="shared" si="98"/>
        <v>127127.0686</v>
      </c>
      <c r="CE101" s="218">
        <f t="shared" si="98"/>
        <v>133604.3703</v>
      </c>
      <c r="CF101" s="218">
        <f t="shared" si="98"/>
        <v>140024.1036</v>
      </c>
      <c r="CG101" s="218">
        <f t="shared" si="98"/>
        <v>146386.6419</v>
      </c>
      <c r="CH101" s="218">
        <f t="shared" si="98"/>
        <v>152692.3562</v>
      </c>
      <c r="CI101" s="218">
        <f t="shared" si="98"/>
        <v>158941.6155</v>
      </c>
      <c r="CJ101" s="218">
        <f t="shared" si="98"/>
        <v>165134.7868</v>
      </c>
      <c r="CK101" s="218">
        <f t="shared" si="98"/>
        <v>171272.2347</v>
      </c>
      <c r="CL101" s="218">
        <f t="shared" si="98"/>
        <v>177354.322</v>
      </c>
      <c r="CM101" s="218">
        <f t="shared" si="98"/>
        <v>183381.4093</v>
      </c>
      <c r="CN101" s="218">
        <f t="shared" si="98"/>
        <v>189353.855</v>
      </c>
      <c r="CO101" s="218">
        <f t="shared" si="98"/>
        <v>195272.0158</v>
      </c>
      <c r="CP101" s="218">
        <f t="shared" si="98"/>
        <v>201136.246</v>
      </c>
      <c r="CQ101" s="218">
        <f t="shared" si="98"/>
        <v>209737.3595</v>
      </c>
      <c r="CR101" s="218">
        <f t="shared" si="98"/>
        <v>218261.4408</v>
      </c>
      <c r="CS101" s="218">
        <f t="shared" si="98"/>
        <v>226708.9905</v>
      </c>
      <c r="CT101" s="218">
        <f t="shared" si="98"/>
        <v>235080.5064</v>
      </c>
      <c r="CU101" s="218">
        <f t="shared" si="98"/>
        <v>243376.4834</v>
      </c>
      <c r="CV101" s="218">
        <f t="shared" si="98"/>
        <v>251597.4136</v>
      </c>
      <c r="CW101" s="218">
        <f t="shared" si="98"/>
        <v>259743.7864</v>
      </c>
      <c r="CX101" s="218">
        <f t="shared" si="98"/>
        <v>267816.088</v>
      </c>
      <c r="CY101" s="218">
        <f t="shared" si="98"/>
        <v>275814.8023</v>
      </c>
      <c r="CZ101" s="218">
        <f t="shared" si="98"/>
        <v>283740.4101</v>
      </c>
      <c r="DA101" s="218">
        <f t="shared" si="98"/>
        <v>291593.3896</v>
      </c>
      <c r="DB101" s="218">
        <f t="shared" si="98"/>
        <v>299374.216</v>
      </c>
      <c r="DC101" s="218">
        <f t="shared" si="98"/>
        <v>313448.2027</v>
      </c>
      <c r="DD101" s="218">
        <f t="shared" si="98"/>
        <v>327396.6828</v>
      </c>
      <c r="DE101" s="218">
        <f t="shared" si="98"/>
        <v>341220.4709</v>
      </c>
      <c r="DF101" s="218">
        <f t="shared" si="98"/>
        <v>354920.3769</v>
      </c>
      <c r="DG101" s="218">
        <f t="shared" si="98"/>
        <v>368497.2063</v>
      </c>
      <c r="DH101" s="218">
        <f t="shared" si="98"/>
        <v>381951.7595</v>
      </c>
      <c r="DI101" s="218">
        <f t="shared" si="98"/>
        <v>395284.8328</v>
      </c>
      <c r="DJ101" s="218">
        <f t="shared" si="98"/>
        <v>408497.2177</v>
      </c>
      <c r="DK101" s="218">
        <f t="shared" si="98"/>
        <v>421589.7011</v>
      </c>
      <c r="DL101" s="218">
        <f t="shared" si="98"/>
        <v>434563.0655</v>
      </c>
      <c r="DM101" s="218">
        <f t="shared" si="98"/>
        <v>447418.0889</v>
      </c>
      <c r="DN101" s="218">
        <f t="shared" si="98"/>
        <v>460155.5448</v>
      </c>
      <c r="DO101" s="218">
        <f t="shared" si="98"/>
        <v>480743.9219</v>
      </c>
      <c r="DP101" s="218">
        <f t="shared" si="98"/>
        <v>501148.2955</v>
      </c>
      <c r="DQ101" s="218">
        <f t="shared" si="98"/>
        <v>521369.8606</v>
      </c>
      <c r="DR101" s="218">
        <f t="shared" si="98"/>
        <v>541409.8056</v>
      </c>
      <c r="DS101" s="218">
        <f t="shared" si="98"/>
        <v>561269.3117</v>
      </c>
      <c r="DT101" s="218">
        <f t="shared" si="98"/>
        <v>580949.5538</v>
      </c>
      <c r="DU101" s="218">
        <f t="shared" si="98"/>
        <v>600451.6997</v>
      </c>
      <c r="DV101" s="218">
        <f t="shared" si="98"/>
        <v>619776.9107</v>
      </c>
      <c r="DW101" s="218">
        <f t="shared" si="98"/>
        <v>638926.3414</v>
      </c>
      <c r="DX101" s="218">
        <f t="shared" si="98"/>
        <v>657901.1396</v>
      </c>
      <c r="DY101" s="218">
        <f t="shared" si="98"/>
        <v>676702.4468</v>
      </c>
      <c r="DZ101" s="218">
        <f t="shared" si="98"/>
        <v>695331.3976</v>
      </c>
    </row>
    <row r="102">
      <c r="A102" s="78"/>
      <c r="B102" s="89"/>
      <c r="C102" s="89"/>
      <c r="D102" s="89"/>
      <c r="E102" s="89"/>
      <c r="F102" s="78"/>
      <c r="G102" s="89"/>
      <c r="H102" s="78"/>
      <c r="I102" s="88" t="s">
        <v>130</v>
      </c>
      <c r="J102" s="217"/>
      <c r="K102" s="217">
        <f t="shared" ref="K102:DZ102" si="99">K99-K101</f>
        <v>0</v>
      </c>
      <c r="L102" s="217">
        <f t="shared" si="99"/>
        <v>0</v>
      </c>
      <c r="M102" s="217">
        <f t="shared" si="99"/>
        <v>0</v>
      </c>
      <c r="N102" s="217">
        <f t="shared" si="99"/>
        <v>6000</v>
      </c>
      <c r="O102" s="217">
        <f t="shared" si="99"/>
        <v>10000</v>
      </c>
      <c r="P102" s="217">
        <f t="shared" si="99"/>
        <v>13600</v>
      </c>
      <c r="Q102" s="217">
        <f t="shared" si="99"/>
        <v>17160</v>
      </c>
      <c r="R102" s="217">
        <f t="shared" si="99"/>
        <v>20716</v>
      </c>
      <c r="S102" s="217">
        <f t="shared" si="99"/>
        <v>24271.6</v>
      </c>
      <c r="T102" s="217">
        <f t="shared" si="99"/>
        <v>27827.16</v>
      </c>
      <c r="U102" s="217">
        <f t="shared" si="99"/>
        <v>31382.716</v>
      </c>
      <c r="V102" s="217">
        <f t="shared" si="99"/>
        <v>34938.2716</v>
      </c>
      <c r="W102" s="217">
        <f t="shared" si="99"/>
        <v>35032.2887</v>
      </c>
      <c r="X102" s="217">
        <f t="shared" si="99"/>
        <v>34549.38272</v>
      </c>
      <c r="Y102" s="217">
        <f t="shared" si="99"/>
        <v>34008.78443</v>
      </c>
      <c r="Z102" s="217">
        <f t="shared" si="99"/>
        <v>33462.4169</v>
      </c>
      <c r="AA102" s="217">
        <f t="shared" si="99"/>
        <v>32915.47246</v>
      </c>
      <c r="AB102" s="217">
        <f t="shared" si="99"/>
        <v>32368.47032</v>
      </c>
      <c r="AC102" s="217">
        <f t="shared" si="99"/>
        <v>31821.46242</v>
      </c>
      <c r="AD102" s="217">
        <f t="shared" si="99"/>
        <v>31274.45393</v>
      </c>
      <c r="AE102" s="217">
        <f t="shared" si="99"/>
        <v>30727.44539</v>
      </c>
      <c r="AF102" s="217">
        <f t="shared" si="99"/>
        <v>30180.43685</v>
      </c>
      <c r="AG102" s="217">
        <f t="shared" si="99"/>
        <v>29633.4283</v>
      </c>
      <c r="AH102" s="217">
        <f t="shared" si="99"/>
        <v>29086.41975</v>
      </c>
      <c r="AI102" s="217">
        <f t="shared" si="99"/>
        <v>32794.67646</v>
      </c>
      <c r="AJ102" s="217">
        <f t="shared" si="99"/>
        <v>37219.52403</v>
      </c>
      <c r="AK102" s="217">
        <f t="shared" si="99"/>
        <v>41734.55698</v>
      </c>
      <c r="AL102" s="217">
        <f t="shared" si="99"/>
        <v>46277.01558</v>
      </c>
      <c r="AM102" s="217">
        <f t="shared" si="99"/>
        <v>50840.50534</v>
      </c>
      <c r="AN102" s="217">
        <f t="shared" si="99"/>
        <v>55424.26898</v>
      </c>
      <c r="AO102" s="217">
        <f t="shared" si="99"/>
        <v>60028.1136</v>
      </c>
      <c r="AP102" s="217">
        <f t="shared" si="99"/>
        <v>64651.90341</v>
      </c>
      <c r="AQ102" s="217">
        <f t="shared" si="99"/>
        <v>69295.50901</v>
      </c>
      <c r="AR102" s="217">
        <f t="shared" si="99"/>
        <v>73958.80229</v>
      </c>
      <c r="AS102" s="217">
        <f t="shared" si="99"/>
        <v>78641.65592</v>
      </c>
      <c r="AT102" s="217">
        <f t="shared" si="99"/>
        <v>83343.94331</v>
      </c>
      <c r="AU102" s="217">
        <f t="shared" si="99"/>
        <v>85610.40516</v>
      </c>
      <c r="AV102" s="217">
        <f t="shared" si="99"/>
        <v>87488.34454</v>
      </c>
      <c r="AW102" s="217">
        <f t="shared" si="99"/>
        <v>89333.17966</v>
      </c>
      <c r="AX102" s="217">
        <f t="shared" si="99"/>
        <v>91180.41402</v>
      </c>
      <c r="AY102" s="217">
        <f t="shared" si="99"/>
        <v>93033.55986</v>
      </c>
      <c r="AZ102" s="217">
        <f t="shared" si="99"/>
        <v>94892.93053</v>
      </c>
      <c r="BA102" s="217">
        <f t="shared" si="99"/>
        <v>96758.51969</v>
      </c>
      <c r="BB102" s="217">
        <f t="shared" si="99"/>
        <v>98630.28926</v>
      </c>
      <c r="BC102" s="217">
        <f t="shared" si="99"/>
        <v>100508.1982</v>
      </c>
      <c r="BD102" s="217">
        <f t="shared" si="99"/>
        <v>102392.2054</v>
      </c>
      <c r="BE102" s="217">
        <f t="shared" si="99"/>
        <v>104282.27</v>
      </c>
      <c r="BF102" s="217">
        <f t="shared" si="99"/>
        <v>106178.3513</v>
      </c>
      <c r="BG102" s="217">
        <f t="shared" si="99"/>
        <v>113094.6155</v>
      </c>
      <c r="BH102" s="217">
        <f t="shared" si="99"/>
        <v>120823.6295</v>
      </c>
      <c r="BI102" s="217">
        <f t="shared" si="99"/>
        <v>128660.6713</v>
      </c>
      <c r="BJ102" s="217">
        <f t="shared" si="99"/>
        <v>136535.0955</v>
      </c>
      <c r="BK102" s="217">
        <f t="shared" si="99"/>
        <v>144439.6656</v>
      </c>
      <c r="BL102" s="217">
        <f t="shared" si="99"/>
        <v>152373.4866</v>
      </c>
      <c r="BM102" s="217">
        <f t="shared" si="99"/>
        <v>160336.2991</v>
      </c>
      <c r="BN102" s="217">
        <f t="shared" si="99"/>
        <v>168327.9079</v>
      </c>
      <c r="BO102" s="217">
        <f t="shared" si="99"/>
        <v>176348.1252</v>
      </c>
      <c r="BP102" s="217">
        <f t="shared" si="99"/>
        <v>184396.7652</v>
      </c>
      <c r="BQ102" s="217">
        <f t="shared" si="99"/>
        <v>192473.643</v>
      </c>
      <c r="BR102" s="217">
        <f t="shared" si="99"/>
        <v>200578.5746</v>
      </c>
      <c r="BS102" s="217">
        <f t="shared" si="99"/>
        <v>209076.2416</v>
      </c>
      <c r="BT102" s="217">
        <f t="shared" si="99"/>
        <v>217658.6195</v>
      </c>
      <c r="BU102" s="217">
        <f t="shared" si="99"/>
        <v>226275.6506</v>
      </c>
      <c r="BV102" s="217">
        <f t="shared" si="99"/>
        <v>234922.1586</v>
      </c>
      <c r="BW102" s="217">
        <f t="shared" si="99"/>
        <v>243597.4559</v>
      </c>
      <c r="BX102" s="217">
        <f t="shared" si="99"/>
        <v>252301.3049</v>
      </c>
      <c r="BY102" s="217">
        <f t="shared" si="99"/>
        <v>261033.5141</v>
      </c>
      <c r="BZ102" s="217">
        <f t="shared" si="99"/>
        <v>269793.8973</v>
      </c>
      <c r="CA102" s="217">
        <f t="shared" si="99"/>
        <v>278582.2701</v>
      </c>
      <c r="CB102" s="217">
        <f t="shared" si="99"/>
        <v>287398.449</v>
      </c>
      <c r="CC102" s="217">
        <f t="shared" si="99"/>
        <v>296242.2516</v>
      </c>
      <c r="CD102" s="217">
        <f t="shared" si="99"/>
        <v>305113.4967</v>
      </c>
      <c r="CE102" s="217">
        <f t="shared" si="99"/>
        <v>321454.0847</v>
      </c>
      <c r="CF102" s="217">
        <f t="shared" si="99"/>
        <v>338953.8133</v>
      </c>
      <c r="CG102" s="217">
        <f t="shared" si="99"/>
        <v>356620.8943</v>
      </c>
      <c r="CH102" s="217">
        <f t="shared" si="99"/>
        <v>374355.8149</v>
      </c>
      <c r="CI102" s="217">
        <f t="shared" si="99"/>
        <v>392148.2921</v>
      </c>
      <c r="CJ102" s="217">
        <f t="shared" si="99"/>
        <v>409996.9675</v>
      </c>
      <c r="CK102" s="217">
        <f t="shared" si="99"/>
        <v>427901.3772</v>
      </c>
      <c r="CL102" s="217">
        <f t="shared" si="99"/>
        <v>445861.1487</v>
      </c>
      <c r="CM102" s="217">
        <f t="shared" si="99"/>
        <v>463875.9203</v>
      </c>
      <c r="CN102" s="217">
        <f t="shared" si="99"/>
        <v>481945.3334</v>
      </c>
      <c r="CO102" s="217">
        <f t="shared" si="99"/>
        <v>500069.0316</v>
      </c>
      <c r="CP102" s="217">
        <f t="shared" si="99"/>
        <v>518246.6603</v>
      </c>
      <c r="CQ102" s="217">
        <f t="shared" si="99"/>
        <v>542741.6955</v>
      </c>
      <c r="CR102" s="217">
        <f t="shared" si="99"/>
        <v>568219.1919</v>
      </c>
      <c r="CS102" s="217">
        <f t="shared" si="99"/>
        <v>593863.7629</v>
      </c>
      <c r="CT102" s="217">
        <f t="shared" si="99"/>
        <v>619593.4219</v>
      </c>
      <c r="CU102" s="217">
        <f t="shared" si="99"/>
        <v>645399.5252</v>
      </c>
      <c r="CV102" s="217">
        <f t="shared" si="99"/>
        <v>671280.7658</v>
      </c>
      <c r="CW102" s="217">
        <f t="shared" si="99"/>
        <v>697236.573</v>
      </c>
      <c r="CX102" s="217">
        <f t="shared" si="99"/>
        <v>723266.4521</v>
      </c>
      <c r="CY102" s="217">
        <f t="shared" si="99"/>
        <v>749369.9188</v>
      </c>
      <c r="CZ102" s="217">
        <f t="shared" si="99"/>
        <v>775546.4919</v>
      </c>
      <c r="DA102" s="217">
        <f t="shared" si="99"/>
        <v>801795.6934</v>
      </c>
      <c r="DB102" s="217">
        <f t="shared" si="99"/>
        <v>828117.0479</v>
      </c>
      <c r="DC102" s="217">
        <f t="shared" si="99"/>
        <v>869884.3779</v>
      </c>
      <c r="DD102" s="217">
        <f t="shared" si="99"/>
        <v>913951.128</v>
      </c>
      <c r="DE102" s="217">
        <f t="shared" si="99"/>
        <v>958359.9614</v>
      </c>
      <c r="DF102" s="217">
        <f t="shared" si="99"/>
        <v>1002914.416</v>
      </c>
      <c r="DG102" s="217">
        <f t="shared" si="99"/>
        <v>1047594.121</v>
      </c>
      <c r="DH102" s="217">
        <f t="shared" si="99"/>
        <v>1092396.32</v>
      </c>
      <c r="DI102" s="217">
        <f t="shared" si="99"/>
        <v>1137320.02</v>
      </c>
      <c r="DJ102" s="217">
        <f t="shared" si="99"/>
        <v>1182364.411</v>
      </c>
      <c r="DK102" s="217">
        <f t="shared" si="99"/>
        <v>1227528.704</v>
      </c>
      <c r="DL102" s="217">
        <f t="shared" si="99"/>
        <v>1272812.116</v>
      </c>
      <c r="DM102" s="217">
        <f t="shared" si="99"/>
        <v>1318213.869</v>
      </c>
      <c r="DN102" s="217">
        <f t="shared" si="99"/>
        <v>1363733.189</v>
      </c>
      <c r="DO102" s="217">
        <f t="shared" si="99"/>
        <v>1430047.667</v>
      </c>
      <c r="DP102" s="217">
        <f t="shared" si="99"/>
        <v>1499410.757</v>
      </c>
      <c r="DQ102" s="217">
        <f t="shared" si="99"/>
        <v>1569243.116</v>
      </c>
      <c r="DR102" s="217">
        <f t="shared" si="99"/>
        <v>1639285.741</v>
      </c>
      <c r="DS102" s="217">
        <f t="shared" si="99"/>
        <v>1709511.67</v>
      </c>
      <c r="DT102" s="217">
        <f t="shared" si="99"/>
        <v>1779917.149</v>
      </c>
      <c r="DU102" s="217">
        <f t="shared" si="99"/>
        <v>1850500.753</v>
      </c>
      <c r="DV102" s="217">
        <f t="shared" si="99"/>
        <v>1921261.295</v>
      </c>
      <c r="DW102" s="217">
        <f t="shared" si="99"/>
        <v>1992197.617</v>
      </c>
      <c r="DX102" s="217">
        <f t="shared" si="99"/>
        <v>2063308.572</v>
      </c>
      <c r="DY102" s="217">
        <f t="shared" si="99"/>
        <v>2134593.018</v>
      </c>
      <c r="DZ102" s="217">
        <f t="shared" si="99"/>
        <v>2206049.82</v>
      </c>
    </row>
    <row r="103">
      <c r="A103" s="78"/>
      <c r="B103" s="89"/>
      <c r="C103" s="89"/>
      <c r="D103" s="89"/>
      <c r="E103" s="89"/>
      <c r="F103" s="78"/>
      <c r="G103" s="89"/>
      <c r="H103" s="78"/>
      <c r="I103" s="78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</row>
    <row r="104">
      <c r="A104" s="78"/>
      <c r="B104" s="89"/>
      <c r="C104" s="89"/>
      <c r="D104" s="89"/>
      <c r="E104" s="89"/>
      <c r="F104" s="78"/>
      <c r="G104" s="89"/>
      <c r="H104" s="78"/>
      <c r="I104" s="88" t="s">
        <v>133</v>
      </c>
      <c r="J104" s="217"/>
      <c r="K104" s="218">
        <f t="shared" ref="K104:DZ104" si="100">K46</f>
        <v>20000</v>
      </c>
      <c r="L104" s="218">
        <f t="shared" si="100"/>
        <v>20000</v>
      </c>
      <c r="M104" s="218">
        <f t="shared" si="100"/>
        <v>20000</v>
      </c>
      <c r="N104" s="218">
        <f t="shared" si="100"/>
        <v>20000</v>
      </c>
      <c r="O104" s="218">
        <f t="shared" si="100"/>
        <v>20000</v>
      </c>
      <c r="P104" s="218">
        <f t="shared" si="100"/>
        <v>20000</v>
      </c>
      <c r="Q104" s="218">
        <f t="shared" si="100"/>
        <v>20000</v>
      </c>
      <c r="R104" s="218">
        <f t="shared" si="100"/>
        <v>40000</v>
      </c>
      <c r="S104" s="218">
        <f t="shared" si="100"/>
        <v>40000</v>
      </c>
      <c r="T104" s="218">
        <f t="shared" si="100"/>
        <v>40000</v>
      </c>
      <c r="U104" s="218">
        <f t="shared" si="100"/>
        <v>40000</v>
      </c>
      <c r="V104" s="218">
        <f t="shared" si="100"/>
        <v>40000</v>
      </c>
      <c r="W104" s="218">
        <f t="shared" si="100"/>
        <v>27362.2982</v>
      </c>
      <c r="X104" s="218">
        <f t="shared" si="100"/>
        <v>26966.99905</v>
      </c>
      <c r="Y104" s="218">
        <f t="shared" si="100"/>
        <v>26542.85375</v>
      </c>
      <c r="Z104" s="218">
        <f t="shared" si="100"/>
        <v>26115.82384</v>
      </c>
      <c r="AA104" s="218">
        <f t="shared" si="100"/>
        <v>25688.50546</v>
      </c>
      <c r="AB104" s="218">
        <f t="shared" si="100"/>
        <v>25261.15824</v>
      </c>
      <c r="AC104" s="218">
        <f t="shared" si="100"/>
        <v>24833.80813</v>
      </c>
      <c r="AD104" s="218">
        <f t="shared" si="100"/>
        <v>24406.45774</v>
      </c>
      <c r="AE104" s="218">
        <f t="shared" si="100"/>
        <v>23979.10731</v>
      </c>
      <c r="AF104" s="218">
        <f t="shared" si="100"/>
        <v>23551.75689</v>
      </c>
      <c r="AG104" s="218">
        <f t="shared" si="100"/>
        <v>23124.40646</v>
      </c>
      <c r="AH104" s="218">
        <f t="shared" si="100"/>
        <v>22697.05603</v>
      </c>
      <c r="AI104" s="218">
        <f t="shared" si="100"/>
        <v>25639.16787</v>
      </c>
      <c r="AJ104" s="218">
        <f t="shared" si="100"/>
        <v>28900.73596</v>
      </c>
      <c r="AK104" s="218">
        <f t="shared" si="100"/>
        <v>32168.36393</v>
      </c>
      <c r="AL104" s="218">
        <f t="shared" si="100"/>
        <v>35411.01147</v>
      </c>
      <c r="AM104" s="218">
        <f t="shared" si="100"/>
        <v>38625.75249</v>
      </c>
      <c r="AN104" s="218">
        <f t="shared" si="100"/>
        <v>41812.45941</v>
      </c>
      <c r="AO104" s="218">
        <f t="shared" si="100"/>
        <v>44971.28234</v>
      </c>
      <c r="AP104" s="218">
        <f t="shared" si="100"/>
        <v>48102.39814</v>
      </c>
      <c r="AQ104" s="218">
        <f t="shared" si="100"/>
        <v>51205.98541</v>
      </c>
      <c r="AR104" s="218">
        <f t="shared" si="100"/>
        <v>54282.22197</v>
      </c>
      <c r="AS104" s="218">
        <f t="shared" si="100"/>
        <v>57331.28469</v>
      </c>
      <c r="AT104" s="218">
        <f t="shared" si="100"/>
        <v>60353.3494</v>
      </c>
      <c r="AU104" s="218">
        <f t="shared" si="100"/>
        <v>61480.54828</v>
      </c>
      <c r="AV104" s="218">
        <f t="shared" si="100"/>
        <v>62411.02593</v>
      </c>
      <c r="AW104" s="218">
        <f t="shared" si="100"/>
        <v>63313.9261</v>
      </c>
      <c r="AX104" s="218">
        <f t="shared" si="100"/>
        <v>64206.14427</v>
      </c>
      <c r="AY104" s="218">
        <f t="shared" si="100"/>
        <v>65089.41574</v>
      </c>
      <c r="AZ104" s="218">
        <f t="shared" si="100"/>
        <v>65963.96597</v>
      </c>
      <c r="BA104" s="218">
        <f t="shared" si="100"/>
        <v>66829.86973</v>
      </c>
      <c r="BB104" s="218">
        <f t="shared" si="100"/>
        <v>67687.18652</v>
      </c>
      <c r="BC104" s="218">
        <f t="shared" si="100"/>
        <v>68535.974</v>
      </c>
      <c r="BD104" s="218">
        <f t="shared" si="100"/>
        <v>69376.28936</v>
      </c>
      <c r="BE104" s="218">
        <f t="shared" si="100"/>
        <v>70208.18941</v>
      </c>
      <c r="BF104" s="218">
        <f t="shared" si="100"/>
        <v>71031.73067</v>
      </c>
      <c r="BG104" s="218">
        <f t="shared" si="100"/>
        <v>75364.33054</v>
      </c>
      <c r="BH104" s="218">
        <f t="shared" si="100"/>
        <v>80008.91414</v>
      </c>
      <c r="BI104" s="218">
        <f t="shared" si="100"/>
        <v>84647.37959</v>
      </c>
      <c r="BJ104" s="218">
        <f t="shared" si="100"/>
        <v>89248.29292</v>
      </c>
      <c r="BK104" s="218">
        <f t="shared" si="100"/>
        <v>93808.76331</v>
      </c>
      <c r="BL104" s="218">
        <f t="shared" si="100"/>
        <v>98328.74072</v>
      </c>
      <c r="BM104" s="218">
        <f t="shared" si="100"/>
        <v>102808.4566</v>
      </c>
      <c r="BN104" s="218">
        <f t="shared" si="100"/>
        <v>107248.1691</v>
      </c>
      <c r="BO104" s="218">
        <f t="shared" si="100"/>
        <v>111648.1377</v>
      </c>
      <c r="BP104" s="218">
        <f t="shared" si="100"/>
        <v>116008.6206</v>
      </c>
      <c r="BQ104" s="218">
        <f t="shared" si="100"/>
        <v>120329.8746</v>
      </c>
      <c r="BR104" s="218">
        <f t="shared" si="100"/>
        <v>124612.155</v>
      </c>
      <c r="BS104" s="218">
        <f t="shared" si="100"/>
        <v>129092.2266</v>
      </c>
      <c r="BT104" s="218">
        <f t="shared" si="100"/>
        <v>133555.3636</v>
      </c>
      <c r="BU104" s="218">
        <f t="shared" si="100"/>
        <v>137980.4235</v>
      </c>
      <c r="BV104" s="218">
        <f t="shared" si="100"/>
        <v>142365.5387</v>
      </c>
      <c r="BW104" s="218">
        <f t="shared" si="100"/>
        <v>146710.7589</v>
      </c>
      <c r="BX104" s="218">
        <f t="shared" si="100"/>
        <v>151016.324</v>
      </c>
      <c r="BY104" s="218">
        <f t="shared" si="100"/>
        <v>155282.4909</v>
      </c>
      <c r="BZ104" s="218">
        <f t="shared" si="100"/>
        <v>159509.5173</v>
      </c>
      <c r="CA104" s="218">
        <f t="shared" si="100"/>
        <v>163697.6595</v>
      </c>
      <c r="CB104" s="218">
        <f t="shared" si="100"/>
        <v>167847.1721</v>
      </c>
      <c r="CC104" s="218">
        <f t="shared" si="100"/>
        <v>171958.3087</v>
      </c>
      <c r="CD104" s="218">
        <f t="shared" si="100"/>
        <v>176031.321</v>
      </c>
      <c r="CE104" s="218">
        <f t="shared" si="100"/>
        <v>184533.512</v>
      </c>
      <c r="CF104" s="218">
        <f t="shared" si="100"/>
        <v>193404.7713</v>
      </c>
      <c r="CG104" s="218">
        <f t="shared" si="100"/>
        <v>202241.2862</v>
      </c>
      <c r="CH104" s="218">
        <f t="shared" si="100"/>
        <v>211003.3115</v>
      </c>
      <c r="CI104" s="218">
        <f t="shared" si="100"/>
        <v>219687.3509</v>
      </c>
      <c r="CJ104" s="218">
        <f t="shared" si="100"/>
        <v>228293.5149</v>
      </c>
      <c r="CK104" s="218">
        <f t="shared" si="100"/>
        <v>236822.2704</v>
      </c>
      <c r="CL104" s="218">
        <f t="shared" si="100"/>
        <v>245274.1173</v>
      </c>
      <c r="CM104" s="218">
        <f t="shared" si="100"/>
        <v>253649.5561</v>
      </c>
      <c r="CN104" s="218">
        <f t="shared" si="100"/>
        <v>261949.0848</v>
      </c>
      <c r="CO104" s="218">
        <f t="shared" si="100"/>
        <v>270173.1986</v>
      </c>
      <c r="CP104" s="218">
        <f t="shared" si="100"/>
        <v>278322.3898</v>
      </c>
      <c r="CQ104" s="218">
        <f t="shared" si="100"/>
        <v>289885.225</v>
      </c>
      <c r="CR104" s="218">
        <f t="shared" si="100"/>
        <v>301691.6782</v>
      </c>
      <c r="CS104" s="218">
        <f t="shared" si="100"/>
        <v>313426.7248</v>
      </c>
      <c r="CT104" s="218">
        <f t="shared" si="100"/>
        <v>325059.6189</v>
      </c>
      <c r="CU104" s="218">
        <f t="shared" si="100"/>
        <v>336587.9178</v>
      </c>
      <c r="CV104" s="218">
        <f t="shared" si="100"/>
        <v>348011.9933</v>
      </c>
      <c r="CW104" s="218">
        <f t="shared" si="100"/>
        <v>359332.4941</v>
      </c>
      <c r="CX104" s="218">
        <f t="shared" si="100"/>
        <v>370550.0927</v>
      </c>
      <c r="CY104" s="218">
        <f t="shared" si="100"/>
        <v>381665.4608</v>
      </c>
      <c r="CZ104" s="218">
        <f t="shared" si="100"/>
        <v>392679.2663</v>
      </c>
      <c r="DA104" s="218">
        <f t="shared" si="100"/>
        <v>403592.1734</v>
      </c>
      <c r="DB104" s="218">
        <f t="shared" si="100"/>
        <v>414404.8424</v>
      </c>
      <c r="DC104" s="218">
        <f t="shared" si="100"/>
        <v>433073.9807</v>
      </c>
      <c r="DD104" s="218">
        <f t="shared" si="100"/>
        <v>452368.5317</v>
      </c>
      <c r="DE104" s="218">
        <f t="shared" si="100"/>
        <v>471569.4921</v>
      </c>
      <c r="DF104" s="218">
        <f t="shared" si="100"/>
        <v>490606.281</v>
      </c>
      <c r="DG104" s="218">
        <f t="shared" si="100"/>
        <v>509472.8767</v>
      </c>
      <c r="DH104" s="218">
        <f t="shared" si="100"/>
        <v>528169.6807</v>
      </c>
      <c r="DI104" s="218">
        <f t="shared" si="100"/>
        <v>546697.7279</v>
      </c>
      <c r="DJ104" s="218">
        <f t="shared" si="100"/>
        <v>565058.1109</v>
      </c>
      <c r="DK104" s="218">
        <f t="shared" si="100"/>
        <v>583251.9222</v>
      </c>
      <c r="DL104" s="218">
        <f t="shared" si="100"/>
        <v>601280.2486</v>
      </c>
      <c r="DM104" s="218">
        <f t="shared" si="100"/>
        <v>619144.1708</v>
      </c>
      <c r="DN104" s="218">
        <f t="shared" si="100"/>
        <v>636844.7633</v>
      </c>
      <c r="DO104" s="218">
        <f t="shared" si="100"/>
        <v>664342.7441</v>
      </c>
      <c r="DP104" s="218">
        <f t="shared" si="100"/>
        <v>692586.2804</v>
      </c>
      <c r="DQ104" s="218">
        <f t="shared" si="100"/>
        <v>720675.5437</v>
      </c>
      <c r="DR104" s="218">
        <f t="shared" si="100"/>
        <v>748522.4202</v>
      </c>
      <c r="DS104" s="218">
        <f t="shared" si="100"/>
        <v>776119.613</v>
      </c>
      <c r="DT104" s="218">
        <f t="shared" si="100"/>
        <v>803467.8638</v>
      </c>
      <c r="DU104" s="218">
        <f t="shared" si="100"/>
        <v>830568.7064</v>
      </c>
      <c r="DV104" s="218">
        <f t="shared" si="100"/>
        <v>857423.745</v>
      </c>
      <c r="DW104" s="218">
        <f t="shared" si="100"/>
        <v>884034.5827</v>
      </c>
      <c r="DX104" s="218">
        <f t="shared" si="100"/>
        <v>910402.8138</v>
      </c>
      <c r="DY104" s="218">
        <f t="shared" si="100"/>
        <v>936530.024</v>
      </c>
      <c r="DZ104" s="218">
        <f t="shared" si="100"/>
        <v>962417.7895</v>
      </c>
    </row>
    <row r="105">
      <c r="A105" s="78"/>
      <c r="B105" s="89"/>
      <c r="C105" s="89"/>
      <c r="D105" s="89"/>
      <c r="E105" s="89"/>
      <c r="F105" s="78"/>
      <c r="G105" s="89"/>
      <c r="H105" s="78"/>
      <c r="I105" s="88" t="s">
        <v>135</v>
      </c>
      <c r="J105" s="217"/>
      <c r="K105" s="217">
        <f t="shared" ref="K105:DZ105" si="101">K102-K104</f>
        <v>-20000</v>
      </c>
      <c r="L105" s="217">
        <f t="shared" si="101"/>
        <v>-20000</v>
      </c>
      <c r="M105" s="217">
        <f t="shared" si="101"/>
        <v>-20000</v>
      </c>
      <c r="N105" s="217">
        <f t="shared" si="101"/>
        <v>-14000</v>
      </c>
      <c r="O105" s="217">
        <f t="shared" si="101"/>
        <v>-10000</v>
      </c>
      <c r="P105" s="217">
        <f t="shared" si="101"/>
        <v>-6400</v>
      </c>
      <c r="Q105" s="217">
        <f t="shared" si="101"/>
        <v>-2840</v>
      </c>
      <c r="R105" s="217">
        <f t="shared" si="101"/>
        <v>-19284</v>
      </c>
      <c r="S105" s="217">
        <f t="shared" si="101"/>
        <v>-15728.4</v>
      </c>
      <c r="T105" s="217">
        <f t="shared" si="101"/>
        <v>-12172.84</v>
      </c>
      <c r="U105" s="217">
        <f t="shared" si="101"/>
        <v>-8617.284</v>
      </c>
      <c r="V105" s="217">
        <f t="shared" si="101"/>
        <v>-5061.7284</v>
      </c>
      <c r="W105" s="217">
        <f t="shared" si="101"/>
        <v>7669.990503</v>
      </c>
      <c r="X105" s="217">
        <f t="shared" si="101"/>
        <v>7582.383666</v>
      </c>
      <c r="Y105" s="217">
        <f t="shared" si="101"/>
        <v>7465.930674</v>
      </c>
      <c r="Z105" s="217">
        <f t="shared" si="101"/>
        <v>7346.593067</v>
      </c>
      <c r="AA105" s="217">
        <f t="shared" si="101"/>
        <v>7226.966999</v>
      </c>
      <c r="AB105" s="217">
        <f t="shared" si="101"/>
        <v>7107.312085</v>
      </c>
      <c r="AC105" s="217">
        <f t="shared" si="101"/>
        <v>6987.654285</v>
      </c>
      <c r="AD105" s="217">
        <f t="shared" si="101"/>
        <v>6867.996198</v>
      </c>
      <c r="AE105" s="217">
        <f t="shared" si="101"/>
        <v>6748.338081</v>
      </c>
      <c r="AF105" s="217">
        <f t="shared" si="101"/>
        <v>6628.679962</v>
      </c>
      <c r="AG105" s="217">
        <f t="shared" si="101"/>
        <v>6509.021842</v>
      </c>
      <c r="AH105" s="217">
        <f t="shared" si="101"/>
        <v>6389.363723</v>
      </c>
      <c r="AI105" s="217">
        <f t="shared" si="101"/>
        <v>7155.50859</v>
      </c>
      <c r="AJ105" s="217">
        <f t="shared" si="101"/>
        <v>8318.788065</v>
      </c>
      <c r="AK105" s="217">
        <f t="shared" si="101"/>
        <v>9566.193048</v>
      </c>
      <c r="AL105" s="217">
        <f t="shared" si="101"/>
        <v>10866.00411</v>
      </c>
      <c r="AM105" s="217">
        <f t="shared" si="101"/>
        <v>12214.75285</v>
      </c>
      <c r="AN105" s="217">
        <f t="shared" si="101"/>
        <v>13611.80957</v>
      </c>
      <c r="AO105" s="217">
        <f t="shared" si="101"/>
        <v>15056.83126</v>
      </c>
      <c r="AP105" s="217">
        <f t="shared" si="101"/>
        <v>16549.50527</v>
      </c>
      <c r="AQ105" s="217">
        <f t="shared" si="101"/>
        <v>18089.5236</v>
      </c>
      <c r="AR105" s="217">
        <f t="shared" si="101"/>
        <v>19676.58031</v>
      </c>
      <c r="AS105" s="217">
        <f t="shared" si="101"/>
        <v>21310.37123</v>
      </c>
      <c r="AT105" s="217">
        <f t="shared" si="101"/>
        <v>22990.59391</v>
      </c>
      <c r="AU105" s="217">
        <f t="shared" si="101"/>
        <v>24129.85688</v>
      </c>
      <c r="AV105" s="217">
        <f t="shared" si="101"/>
        <v>25077.3186</v>
      </c>
      <c r="AW105" s="217">
        <f t="shared" si="101"/>
        <v>26019.25356</v>
      </c>
      <c r="AX105" s="217">
        <f t="shared" si="101"/>
        <v>26974.26975</v>
      </c>
      <c r="AY105" s="217">
        <f t="shared" si="101"/>
        <v>27944.14412</v>
      </c>
      <c r="AZ105" s="217">
        <f t="shared" si="101"/>
        <v>28928.96456</v>
      </c>
      <c r="BA105" s="217">
        <f t="shared" si="101"/>
        <v>29928.64996</v>
      </c>
      <c r="BB105" s="217">
        <f t="shared" si="101"/>
        <v>30943.10274</v>
      </c>
      <c r="BC105" s="217">
        <f t="shared" si="101"/>
        <v>31972.22422</v>
      </c>
      <c r="BD105" s="217">
        <f t="shared" si="101"/>
        <v>33015.91609</v>
      </c>
      <c r="BE105" s="217">
        <f t="shared" si="101"/>
        <v>34074.08061</v>
      </c>
      <c r="BF105" s="217">
        <f t="shared" si="101"/>
        <v>35146.62062</v>
      </c>
      <c r="BG105" s="217">
        <f t="shared" si="101"/>
        <v>37730.28494</v>
      </c>
      <c r="BH105" s="217">
        <f t="shared" si="101"/>
        <v>40814.71539</v>
      </c>
      <c r="BI105" s="217">
        <f t="shared" si="101"/>
        <v>44013.29174</v>
      </c>
      <c r="BJ105" s="217">
        <f t="shared" si="101"/>
        <v>47286.80263</v>
      </c>
      <c r="BK105" s="217">
        <f t="shared" si="101"/>
        <v>50630.90226</v>
      </c>
      <c r="BL105" s="217">
        <f t="shared" si="101"/>
        <v>54044.7459</v>
      </c>
      <c r="BM105" s="217">
        <f t="shared" si="101"/>
        <v>57527.84247</v>
      </c>
      <c r="BN105" s="217">
        <f t="shared" si="101"/>
        <v>61079.73874</v>
      </c>
      <c r="BO105" s="217">
        <f t="shared" si="101"/>
        <v>64699.98754</v>
      </c>
      <c r="BP105" s="217">
        <f t="shared" si="101"/>
        <v>68388.14464</v>
      </c>
      <c r="BQ105" s="217">
        <f t="shared" si="101"/>
        <v>72143.7684</v>
      </c>
      <c r="BR105" s="217">
        <f t="shared" si="101"/>
        <v>75966.41969</v>
      </c>
      <c r="BS105" s="217">
        <f t="shared" si="101"/>
        <v>79984.015</v>
      </c>
      <c r="BT105" s="217">
        <f t="shared" si="101"/>
        <v>84103.25588</v>
      </c>
      <c r="BU105" s="217">
        <f t="shared" si="101"/>
        <v>88295.22709</v>
      </c>
      <c r="BV105" s="217">
        <f t="shared" si="101"/>
        <v>92556.61993</v>
      </c>
      <c r="BW105" s="217">
        <f t="shared" si="101"/>
        <v>96886.69695</v>
      </c>
      <c r="BX105" s="217">
        <f t="shared" si="101"/>
        <v>101284.981</v>
      </c>
      <c r="BY105" s="217">
        <f t="shared" si="101"/>
        <v>105751.0232</v>
      </c>
      <c r="BZ105" s="217">
        <f t="shared" si="101"/>
        <v>110284.38</v>
      </c>
      <c r="CA105" s="217">
        <f t="shared" si="101"/>
        <v>114884.6107</v>
      </c>
      <c r="CB105" s="217">
        <f t="shared" si="101"/>
        <v>119551.2769</v>
      </c>
      <c r="CC105" s="217">
        <f t="shared" si="101"/>
        <v>124283.943</v>
      </c>
      <c r="CD105" s="217">
        <f t="shared" si="101"/>
        <v>129082.1757</v>
      </c>
      <c r="CE105" s="217">
        <f t="shared" si="101"/>
        <v>136920.5727</v>
      </c>
      <c r="CF105" s="217">
        <f t="shared" si="101"/>
        <v>145549.042</v>
      </c>
      <c r="CG105" s="217">
        <f t="shared" si="101"/>
        <v>154379.6081</v>
      </c>
      <c r="CH105" s="217">
        <f t="shared" si="101"/>
        <v>163352.5034</v>
      </c>
      <c r="CI105" s="217">
        <f t="shared" si="101"/>
        <v>172460.9411</v>
      </c>
      <c r="CJ105" s="217">
        <f t="shared" si="101"/>
        <v>181703.4526</v>
      </c>
      <c r="CK105" s="217">
        <f t="shared" si="101"/>
        <v>191079.1068</v>
      </c>
      <c r="CL105" s="217">
        <f t="shared" si="101"/>
        <v>200587.0314</v>
      </c>
      <c r="CM105" s="217">
        <f t="shared" si="101"/>
        <v>210226.3643</v>
      </c>
      <c r="CN105" s="217">
        <f t="shared" si="101"/>
        <v>219996.2487</v>
      </c>
      <c r="CO105" s="217">
        <f t="shared" si="101"/>
        <v>229895.833</v>
      </c>
      <c r="CP105" s="217">
        <f t="shared" si="101"/>
        <v>239924.2705</v>
      </c>
      <c r="CQ105" s="217">
        <f t="shared" si="101"/>
        <v>252856.4706</v>
      </c>
      <c r="CR105" s="217">
        <f t="shared" si="101"/>
        <v>266527.5138</v>
      </c>
      <c r="CS105" s="217">
        <f t="shared" si="101"/>
        <v>280437.0381</v>
      </c>
      <c r="CT105" s="217">
        <f t="shared" si="101"/>
        <v>294533.8029</v>
      </c>
      <c r="CU105" s="217">
        <f t="shared" si="101"/>
        <v>308811.6073</v>
      </c>
      <c r="CV105" s="217">
        <f t="shared" si="101"/>
        <v>323268.7725</v>
      </c>
      <c r="CW105" s="217">
        <f t="shared" si="101"/>
        <v>337904.0789</v>
      </c>
      <c r="CX105" s="217">
        <f t="shared" si="101"/>
        <v>352716.3594</v>
      </c>
      <c r="CY105" s="217">
        <f t="shared" si="101"/>
        <v>367704.458</v>
      </c>
      <c r="CZ105" s="217">
        <f t="shared" si="101"/>
        <v>382867.2256</v>
      </c>
      <c r="DA105" s="217">
        <f t="shared" si="101"/>
        <v>398203.52</v>
      </c>
      <c r="DB105" s="217">
        <f t="shared" si="101"/>
        <v>413712.2055</v>
      </c>
      <c r="DC105" s="217">
        <f t="shared" si="101"/>
        <v>436810.3972</v>
      </c>
      <c r="DD105" s="217">
        <f t="shared" si="101"/>
        <v>461582.5963</v>
      </c>
      <c r="DE105" s="217">
        <f t="shared" si="101"/>
        <v>486790.4693</v>
      </c>
      <c r="DF105" s="217">
        <f t="shared" si="101"/>
        <v>512308.135</v>
      </c>
      <c r="DG105" s="217">
        <f t="shared" si="101"/>
        <v>538121.2445</v>
      </c>
      <c r="DH105" s="217">
        <f t="shared" si="101"/>
        <v>564226.6393</v>
      </c>
      <c r="DI105" s="217">
        <f t="shared" si="101"/>
        <v>590622.2924</v>
      </c>
      <c r="DJ105" s="217">
        <f t="shared" si="101"/>
        <v>617306.3005</v>
      </c>
      <c r="DK105" s="217">
        <f t="shared" si="101"/>
        <v>644276.7819</v>
      </c>
      <c r="DL105" s="217">
        <f t="shared" si="101"/>
        <v>671531.8672</v>
      </c>
      <c r="DM105" s="217">
        <f t="shared" si="101"/>
        <v>699069.6978</v>
      </c>
      <c r="DN105" s="217">
        <f t="shared" si="101"/>
        <v>726888.4255</v>
      </c>
      <c r="DO105" s="217">
        <f t="shared" si="101"/>
        <v>765704.923</v>
      </c>
      <c r="DP105" s="217">
        <f t="shared" si="101"/>
        <v>806824.4764</v>
      </c>
      <c r="DQ105" s="217">
        <f t="shared" si="101"/>
        <v>848567.5722</v>
      </c>
      <c r="DR105" s="217">
        <f t="shared" si="101"/>
        <v>890763.3209</v>
      </c>
      <c r="DS105" s="217">
        <f t="shared" si="101"/>
        <v>933392.0568</v>
      </c>
      <c r="DT105" s="217">
        <f t="shared" si="101"/>
        <v>976449.2853</v>
      </c>
      <c r="DU105" s="217">
        <f t="shared" si="101"/>
        <v>1019932.047</v>
      </c>
      <c r="DV105" s="217">
        <f t="shared" si="101"/>
        <v>1063837.55</v>
      </c>
      <c r="DW105" s="217">
        <f t="shared" si="101"/>
        <v>1108163.035</v>
      </c>
      <c r="DX105" s="217">
        <f t="shared" si="101"/>
        <v>1152905.758</v>
      </c>
      <c r="DY105" s="217">
        <f t="shared" si="101"/>
        <v>1198062.994</v>
      </c>
      <c r="DZ105" s="217">
        <f t="shared" si="101"/>
        <v>1243632.031</v>
      </c>
    </row>
    <row r="106">
      <c r="A106" s="78"/>
      <c r="B106" s="78"/>
      <c r="C106" s="89"/>
      <c r="D106" s="89"/>
      <c r="E106" s="89"/>
      <c r="F106" s="78"/>
      <c r="G106" s="89"/>
      <c r="H106" s="78"/>
      <c r="I106" s="78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</row>
    <row r="107">
      <c r="A107" s="78"/>
      <c r="B107" s="78"/>
      <c r="C107" s="89"/>
      <c r="D107" s="89"/>
      <c r="E107" s="89"/>
      <c r="F107" s="78"/>
      <c r="G107" s="89"/>
      <c r="H107" s="78"/>
      <c r="I107" s="88" t="s">
        <v>138</v>
      </c>
      <c r="J107" s="217"/>
      <c r="K107" s="218">
        <f t="shared" ref="K107:DZ107" si="102">K74</f>
        <v>0</v>
      </c>
      <c r="L107" s="218">
        <f t="shared" si="102"/>
        <v>0</v>
      </c>
      <c r="M107" s="218">
        <f t="shared" si="102"/>
        <v>0</v>
      </c>
      <c r="N107" s="218">
        <f t="shared" si="102"/>
        <v>0</v>
      </c>
      <c r="O107" s="218">
        <f t="shared" si="102"/>
        <v>0</v>
      </c>
      <c r="P107" s="218">
        <f t="shared" si="102"/>
        <v>0</v>
      </c>
      <c r="Q107" s="218">
        <f t="shared" si="102"/>
        <v>0</v>
      </c>
      <c r="R107" s="218">
        <f t="shared" si="102"/>
        <v>0</v>
      </c>
      <c r="S107" s="218">
        <f t="shared" si="102"/>
        <v>0</v>
      </c>
      <c r="T107" s="218">
        <f t="shared" si="102"/>
        <v>0</v>
      </c>
      <c r="U107" s="218">
        <f t="shared" si="102"/>
        <v>0</v>
      </c>
      <c r="V107" s="218">
        <f t="shared" si="102"/>
        <v>0</v>
      </c>
      <c r="W107" s="218">
        <f t="shared" si="102"/>
        <v>0</v>
      </c>
      <c r="X107" s="218">
        <f t="shared" si="102"/>
        <v>0</v>
      </c>
      <c r="Y107" s="218">
        <f t="shared" si="102"/>
        <v>0</v>
      </c>
      <c r="Z107" s="218">
        <f t="shared" si="102"/>
        <v>0</v>
      </c>
      <c r="AA107" s="218">
        <f t="shared" si="102"/>
        <v>0</v>
      </c>
      <c r="AB107" s="218">
        <f t="shared" si="102"/>
        <v>0</v>
      </c>
      <c r="AC107" s="218">
        <f t="shared" si="102"/>
        <v>0</v>
      </c>
      <c r="AD107" s="218">
        <f t="shared" si="102"/>
        <v>0</v>
      </c>
      <c r="AE107" s="218">
        <f t="shared" si="102"/>
        <v>0</v>
      </c>
      <c r="AF107" s="218">
        <f t="shared" si="102"/>
        <v>0</v>
      </c>
      <c r="AG107" s="218">
        <f t="shared" si="102"/>
        <v>0</v>
      </c>
      <c r="AH107" s="218">
        <f t="shared" si="102"/>
        <v>0</v>
      </c>
      <c r="AI107" s="218">
        <f t="shared" si="102"/>
        <v>0</v>
      </c>
      <c r="AJ107" s="218">
        <f t="shared" si="102"/>
        <v>0</v>
      </c>
      <c r="AK107" s="218">
        <f t="shared" si="102"/>
        <v>0</v>
      </c>
      <c r="AL107" s="218">
        <f t="shared" si="102"/>
        <v>0</v>
      </c>
      <c r="AM107" s="218">
        <f t="shared" si="102"/>
        <v>0</v>
      </c>
      <c r="AN107" s="218">
        <f t="shared" si="102"/>
        <v>0</v>
      </c>
      <c r="AO107" s="218">
        <f t="shared" si="102"/>
        <v>1082.379927</v>
      </c>
      <c r="AP107" s="218">
        <f t="shared" si="102"/>
        <v>2482.42579</v>
      </c>
      <c r="AQ107" s="218">
        <f t="shared" si="102"/>
        <v>2713.42854</v>
      </c>
      <c r="AR107" s="218">
        <f t="shared" si="102"/>
        <v>2951.487047</v>
      </c>
      <c r="AS107" s="218">
        <f t="shared" si="102"/>
        <v>3196.555684</v>
      </c>
      <c r="AT107" s="218">
        <f t="shared" si="102"/>
        <v>3448.589086</v>
      </c>
      <c r="AU107" s="218">
        <f t="shared" si="102"/>
        <v>3619.478533</v>
      </c>
      <c r="AV107" s="218">
        <f t="shared" si="102"/>
        <v>3761.59779</v>
      </c>
      <c r="AW107" s="218">
        <f t="shared" si="102"/>
        <v>3902.888034</v>
      </c>
      <c r="AX107" s="218">
        <f t="shared" si="102"/>
        <v>4046.140462</v>
      </c>
      <c r="AY107" s="218">
        <f t="shared" si="102"/>
        <v>4191.621617</v>
      </c>
      <c r="AZ107" s="218">
        <f t="shared" si="102"/>
        <v>4339.344684</v>
      </c>
      <c r="BA107" s="218">
        <f t="shared" si="102"/>
        <v>4489.297494</v>
      </c>
      <c r="BB107" s="218">
        <f t="shared" si="102"/>
        <v>4641.465412</v>
      </c>
      <c r="BC107" s="218">
        <f t="shared" si="102"/>
        <v>4795.833633</v>
      </c>
      <c r="BD107" s="218">
        <f t="shared" si="102"/>
        <v>4952.387413</v>
      </c>
      <c r="BE107" s="218">
        <f t="shared" si="102"/>
        <v>5111.112092</v>
      </c>
      <c r="BF107" s="218">
        <f t="shared" si="102"/>
        <v>5271.993093</v>
      </c>
      <c r="BG107" s="218">
        <f t="shared" si="102"/>
        <v>5659.54274</v>
      </c>
      <c r="BH107" s="218">
        <f t="shared" si="102"/>
        <v>6122.207309</v>
      </c>
      <c r="BI107" s="218">
        <f t="shared" si="102"/>
        <v>6601.993761</v>
      </c>
      <c r="BJ107" s="218">
        <f t="shared" si="102"/>
        <v>7093.020394</v>
      </c>
      <c r="BK107" s="218">
        <f t="shared" si="102"/>
        <v>7594.635339</v>
      </c>
      <c r="BL107" s="218">
        <f t="shared" si="102"/>
        <v>8106.711884</v>
      </c>
      <c r="BM107" s="218">
        <f t="shared" si="102"/>
        <v>8629.176371</v>
      </c>
      <c r="BN107" s="218">
        <f t="shared" si="102"/>
        <v>9161.960811</v>
      </c>
      <c r="BO107" s="218">
        <f t="shared" si="102"/>
        <v>9704.998131</v>
      </c>
      <c r="BP107" s="218">
        <f t="shared" si="102"/>
        <v>10258.2217</v>
      </c>
      <c r="BQ107" s="218">
        <f t="shared" si="102"/>
        <v>10821.56526</v>
      </c>
      <c r="BR107" s="218">
        <f t="shared" si="102"/>
        <v>11394.96295</v>
      </c>
      <c r="BS107" s="218">
        <f t="shared" si="102"/>
        <v>11997.60225</v>
      </c>
      <c r="BT107" s="218">
        <f t="shared" si="102"/>
        <v>12615.48838</v>
      </c>
      <c r="BU107" s="218">
        <f t="shared" si="102"/>
        <v>13244.28406</v>
      </c>
      <c r="BV107" s="218">
        <f t="shared" si="102"/>
        <v>13883.49299</v>
      </c>
      <c r="BW107" s="218">
        <f t="shared" si="102"/>
        <v>14533.00454</v>
      </c>
      <c r="BX107" s="218">
        <f t="shared" si="102"/>
        <v>15192.74714</v>
      </c>
      <c r="BY107" s="218">
        <f t="shared" si="102"/>
        <v>15862.65348</v>
      </c>
      <c r="BZ107" s="218">
        <f t="shared" si="102"/>
        <v>16542.657</v>
      </c>
      <c r="CA107" s="218">
        <f t="shared" si="102"/>
        <v>17232.6916</v>
      </c>
      <c r="CB107" s="218">
        <f t="shared" si="102"/>
        <v>17932.69153</v>
      </c>
      <c r="CC107" s="218">
        <f t="shared" si="102"/>
        <v>18642.59144</v>
      </c>
      <c r="CD107" s="218">
        <f t="shared" si="102"/>
        <v>19362.32635</v>
      </c>
      <c r="CE107" s="218">
        <f t="shared" si="102"/>
        <v>20538.0859</v>
      </c>
      <c r="CF107" s="218">
        <f t="shared" si="102"/>
        <v>21832.3563</v>
      </c>
      <c r="CG107" s="218">
        <f t="shared" si="102"/>
        <v>23156.94121</v>
      </c>
      <c r="CH107" s="218">
        <f t="shared" si="102"/>
        <v>24502.87551</v>
      </c>
      <c r="CI107" s="218">
        <f t="shared" si="102"/>
        <v>25869.14117</v>
      </c>
      <c r="CJ107" s="218">
        <f t="shared" si="102"/>
        <v>27255.51789</v>
      </c>
      <c r="CK107" s="218">
        <f t="shared" si="102"/>
        <v>28661.86602</v>
      </c>
      <c r="CL107" s="218">
        <f t="shared" si="102"/>
        <v>30088.05471</v>
      </c>
      <c r="CM107" s="218">
        <f t="shared" si="102"/>
        <v>31533.95464</v>
      </c>
      <c r="CN107" s="218">
        <f t="shared" si="102"/>
        <v>32999.4373</v>
      </c>
      <c r="CO107" s="218">
        <f t="shared" si="102"/>
        <v>34484.37495</v>
      </c>
      <c r="CP107" s="218">
        <f t="shared" si="102"/>
        <v>35988.64058</v>
      </c>
      <c r="CQ107" s="218">
        <f t="shared" si="102"/>
        <v>37928.47058</v>
      </c>
      <c r="CR107" s="218">
        <f t="shared" si="102"/>
        <v>39979.12707</v>
      </c>
      <c r="CS107" s="218">
        <f t="shared" si="102"/>
        <v>42065.55571</v>
      </c>
      <c r="CT107" s="218">
        <f t="shared" si="102"/>
        <v>44180.07044</v>
      </c>
      <c r="CU107" s="218">
        <f t="shared" si="102"/>
        <v>46321.7411</v>
      </c>
      <c r="CV107" s="218">
        <f t="shared" si="102"/>
        <v>48490.31587</v>
      </c>
      <c r="CW107" s="218">
        <f t="shared" si="102"/>
        <v>50685.61184</v>
      </c>
      <c r="CX107" s="218">
        <f t="shared" si="102"/>
        <v>52907.45392</v>
      </c>
      <c r="CY107" s="218">
        <f t="shared" si="102"/>
        <v>55155.6687</v>
      </c>
      <c r="CZ107" s="218">
        <f t="shared" si="102"/>
        <v>57430.08384</v>
      </c>
      <c r="DA107" s="218">
        <f t="shared" si="102"/>
        <v>59730.528</v>
      </c>
      <c r="DB107" s="218">
        <f t="shared" si="102"/>
        <v>62056.83082</v>
      </c>
      <c r="DC107" s="218">
        <f t="shared" si="102"/>
        <v>65521.55957</v>
      </c>
      <c r="DD107" s="218">
        <f t="shared" si="102"/>
        <v>69237.38945</v>
      </c>
      <c r="DE107" s="218">
        <f t="shared" si="102"/>
        <v>73018.57039</v>
      </c>
      <c r="DF107" s="218">
        <f t="shared" si="102"/>
        <v>76846.22026</v>
      </c>
      <c r="DG107" s="218">
        <f t="shared" si="102"/>
        <v>80718.18668</v>
      </c>
      <c r="DH107" s="218">
        <f t="shared" si="102"/>
        <v>84633.99589</v>
      </c>
      <c r="DI107" s="218">
        <f t="shared" si="102"/>
        <v>88593.34387</v>
      </c>
      <c r="DJ107" s="218">
        <f t="shared" si="102"/>
        <v>92595.94507</v>
      </c>
      <c r="DK107" s="218">
        <f t="shared" si="102"/>
        <v>96641.51728</v>
      </c>
      <c r="DL107" s="218">
        <f t="shared" si="102"/>
        <v>100729.7801</v>
      </c>
      <c r="DM107" s="218">
        <f t="shared" si="102"/>
        <v>104860.4547</v>
      </c>
      <c r="DN107" s="218">
        <f t="shared" si="102"/>
        <v>109033.2638</v>
      </c>
      <c r="DO107" s="218">
        <f t="shared" si="102"/>
        <v>114855.7384</v>
      </c>
      <c r="DP107" s="218">
        <f t="shared" si="102"/>
        <v>121023.6715</v>
      </c>
      <c r="DQ107" s="218">
        <f t="shared" si="102"/>
        <v>127285.1358</v>
      </c>
      <c r="DR107" s="218">
        <f t="shared" si="102"/>
        <v>133614.4981</v>
      </c>
      <c r="DS107" s="218">
        <f t="shared" si="102"/>
        <v>140008.8085</v>
      </c>
      <c r="DT107" s="218">
        <f t="shared" si="102"/>
        <v>146467.3928</v>
      </c>
      <c r="DU107" s="218">
        <f t="shared" si="102"/>
        <v>152989.807</v>
      </c>
      <c r="DV107" s="218">
        <f t="shared" si="102"/>
        <v>159575.6325</v>
      </c>
      <c r="DW107" s="218">
        <f t="shared" si="102"/>
        <v>166224.4552</v>
      </c>
      <c r="DX107" s="218">
        <f t="shared" si="102"/>
        <v>172935.8638</v>
      </c>
      <c r="DY107" s="218">
        <f t="shared" si="102"/>
        <v>179709.4491</v>
      </c>
      <c r="DZ107" s="218">
        <f t="shared" si="102"/>
        <v>186544.8046</v>
      </c>
    </row>
    <row r="108">
      <c r="A108" s="78"/>
      <c r="B108" s="78"/>
      <c r="C108" s="89"/>
      <c r="D108" s="89"/>
      <c r="E108" s="89"/>
      <c r="F108" s="78"/>
      <c r="G108" s="89"/>
      <c r="H108" s="78"/>
      <c r="I108" s="88" t="s">
        <v>139</v>
      </c>
      <c r="J108" s="217"/>
      <c r="K108" s="217">
        <f t="shared" ref="K108:DZ108" si="103">K105-K107</f>
        <v>-20000</v>
      </c>
      <c r="L108" s="217">
        <f t="shared" si="103"/>
        <v>-20000</v>
      </c>
      <c r="M108" s="217">
        <f t="shared" si="103"/>
        <v>-20000</v>
      </c>
      <c r="N108" s="217">
        <f t="shared" si="103"/>
        <v>-14000</v>
      </c>
      <c r="O108" s="217">
        <f t="shared" si="103"/>
        <v>-10000</v>
      </c>
      <c r="P108" s="217">
        <f t="shared" si="103"/>
        <v>-6400</v>
      </c>
      <c r="Q108" s="217">
        <f t="shared" si="103"/>
        <v>-2840</v>
      </c>
      <c r="R108" s="217">
        <f t="shared" si="103"/>
        <v>-19284</v>
      </c>
      <c r="S108" s="217">
        <f t="shared" si="103"/>
        <v>-15728.4</v>
      </c>
      <c r="T108" s="217">
        <f t="shared" si="103"/>
        <v>-12172.84</v>
      </c>
      <c r="U108" s="217">
        <f t="shared" si="103"/>
        <v>-8617.284</v>
      </c>
      <c r="V108" s="217">
        <f t="shared" si="103"/>
        <v>-5061.7284</v>
      </c>
      <c r="W108" s="217">
        <f t="shared" si="103"/>
        <v>7669.990503</v>
      </c>
      <c r="X108" s="217">
        <f t="shared" si="103"/>
        <v>7582.383666</v>
      </c>
      <c r="Y108" s="217">
        <f t="shared" si="103"/>
        <v>7465.930674</v>
      </c>
      <c r="Z108" s="217">
        <f t="shared" si="103"/>
        <v>7346.593067</v>
      </c>
      <c r="AA108" s="217">
        <f t="shared" si="103"/>
        <v>7226.966999</v>
      </c>
      <c r="AB108" s="217">
        <f t="shared" si="103"/>
        <v>7107.312085</v>
      </c>
      <c r="AC108" s="217">
        <f t="shared" si="103"/>
        <v>6987.654285</v>
      </c>
      <c r="AD108" s="217">
        <f t="shared" si="103"/>
        <v>6867.996198</v>
      </c>
      <c r="AE108" s="217">
        <f t="shared" si="103"/>
        <v>6748.338081</v>
      </c>
      <c r="AF108" s="217">
        <f t="shared" si="103"/>
        <v>6628.679962</v>
      </c>
      <c r="AG108" s="217">
        <f t="shared" si="103"/>
        <v>6509.021842</v>
      </c>
      <c r="AH108" s="217">
        <f t="shared" si="103"/>
        <v>6389.363723</v>
      </c>
      <c r="AI108" s="217">
        <f t="shared" si="103"/>
        <v>7155.50859</v>
      </c>
      <c r="AJ108" s="217">
        <f t="shared" si="103"/>
        <v>8318.788065</v>
      </c>
      <c r="AK108" s="217">
        <f t="shared" si="103"/>
        <v>9566.193048</v>
      </c>
      <c r="AL108" s="217">
        <f t="shared" si="103"/>
        <v>10866.00411</v>
      </c>
      <c r="AM108" s="217">
        <f t="shared" si="103"/>
        <v>12214.75285</v>
      </c>
      <c r="AN108" s="217">
        <f t="shared" si="103"/>
        <v>13611.80957</v>
      </c>
      <c r="AO108" s="217">
        <f t="shared" si="103"/>
        <v>13974.45133</v>
      </c>
      <c r="AP108" s="217">
        <f t="shared" si="103"/>
        <v>14067.07948</v>
      </c>
      <c r="AQ108" s="217">
        <f t="shared" si="103"/>
        <v>15376.09506</v>
      </c>
      <c r="AR108" s="217">
        <f t="shared" si="103"/>
        <v>16725.09327</v>
      </c>
      <c r="AS108" s="217">
        <f t="shared" si="103"/>
        <v>18113.81554</v>
      </c>
      <c r="AT108" s="217">
        <f t="shared" si="103"/>
        <v>19542.00482</v>
      </c>
      <c r="AU108" s="217">
        <f t="shared" si="103"/>
        <v>20510.37835</v>
      </c>
      <c r="AV108" s="217">
        <f t="shared" si="103"/>
        <v>21315.72081</v>
      </c>
      <c r="AW108" s="217">
        <f t="shared" si="103"/>
        <v>22116.36552</v>
      </c>
      <c r="AX108" s="217">
        <f t="shared" si="103"/>
        <v>22928.12929</v>
      </c>
      <c r="AY108" s="217">
        <f t="shared" si="103"/>
        <v>23752.5225</v>
      </c>
      <c r="AZ108" s="217">
        <f t="shared" si="103"/>
        <v>24589.61988</v>
      </c>
      <c r="BA108" s="217">
        <f t="shared" si="103"/>
        <v>25439.35247</v>
      </c>
      <c r="BB108" s="217">
        <f t="shared" si="103"/>
        <v>26301.63733</v>
      </c>
      <c r="BC108" s="217">
        <f t="shared" si="103"/>
        <v>27176.39059</v>
      </c>
      <c r="BD108" s="217">
        <f t="shared" si="103"/>
        <v>28063.52868</v>
      </c>
      <c r="BE108" s="217">
        <f t="shared" si="103"/>
        <v>28962.96852</v>
      </c>
      <c r="BF108" s="217">
        <f t="shared" si="103"/>
        <v>29874.62753</v>
      </c>
      <c r="BG108" s="217">
        <f t="shared" si="103"/>
        <v>32070.7422</v>
      </c>
      <c r="BH108" s="217">
        <f t="shared" si="103"/>
        <v>34692.50808</v>
      </c>
      <c r="BI108" s="217">
        <f t="shared" si="103"/>
        <v>37411.29798</v>
      </c>
      <c r="BJ108" s="217">
        <f t="shared" si="103"/>
        <v>40193.78223</v>
      </c>
      <c r="BK108" s="217">
        <f t="shared" si="103"/>
        <v>43036.26692</v>
      </c>
      <c r="BL108" s="217">
        <f t="shared" si="103"/>
        <v>45938.03401</v>
      </c>
      <c r="BM108" s="217">
        <f t="shared" si="103"/>
        <v>48898.6661</v>
      </c>
      <c r="BN108" s="217">
        <f t="shared" si="103"/>
        <v>51917.77793</v>
      </c>
      <c r="BO108" s="217">
        <f t="shared" si="103"/>
        <v>54994.98941</v>
      </c>
      <c r="BP108" s="217">
        <f t="shared" si="103"/>
        <v>58129.92294</v>
      </c>
      <c r="BQ108" s="217">
        <f t="shared" si="103"/>
        <v>61322.20314</v>
      </c>
      <c r="BR108" s="217">
        <f t="shared" si="103"/>
        <v>64571.45673</v>
      </c>
      <c r="BS108" s="217">
        <f t="shared" si="103"/>
        <v>67986.41275</v>
      </c>
      <c r="BT108" s="217">
        <f t="shared" si="103"/>
        <v>71487.7675</v>
      </c>
      <c r="BU108" s="217">
        <f t="shared" si="103"/>
        <v>75050.94303</v>
      </c>
      <c r="BV108" s="217">
        <f t="shared" si="103"/>
        <v>78673.12694</v>
      </c>
      <c r="BW108" s="217">
        <f t="shared" si="103"/>
        <v>82353.69241</v>
      </c>
      <c r="BX108" s="217">
        <f t="shared" si="103"/>
        <v>86092.23381</v>
      </c>
      <c r="BY108" s="217">
        <f t="shared" si="103"/>
        <v>89888.3697</v>
      </c>
      <c r="BZ108" s="217">
        <f t="shared" si="103"/>
        <v>93741.72301</v>
      </c>
      <c r="CA108" s="217">
        <f t="shared" si="103"/>
        <v>97651.91906</v>
      </c>
      <c r="CB108" s="217">
        <f t="shared" si="103"/>
        <v>101618.5853</v>
      </c>
      <c r="CC108" s="217">
        <f t="shared" si="103"/>
        <v>105641.3515</v>
      </c>
      <c r="CD108" s="217">
        <f t="shared" si="103"/>
        <v>109719.8493</v>
      </c>
      <c r="CE108" s="217">
        <f t="shared" si="103"/>
        <v>116382.4868</v>
      </c>
      <c r="CF108" s="217">
        <f t="shared" si="103"/>
        <v>123716.6857</v>
      </c>
      <c r="CG108" s="217">
        <f t="shared" si="103"/>
        <v>131222.6669</v>
      </c>
      <c r="CH108" s="217">
        <f t="shared" si="103"/>
        <v>138849.6279</v>
      </c>
      <c r="CI108" s="217">
        <f t="shared" si="103"/>
        <v>146591.8</v>
      </c>
      <c r="CJ108" s="217">
        <f t="shared" si="103"/>
        <v>154447.9347</v>
      </c>
      <c r="CK108" s="217">
        <f t="shared" si="103"/>
        <v>162417.2408</v>
      </c>
      <c r="CL108" s="217">
        <f t="shared" si="103"/>
        <v>170498.9767</v>
      </c>
      <c r="CM108" s="217">
        <f t="shared" si="103"/>
        <v>178692.4096</v>
      </c>
      <c r="CN108" s="217">
        <f t="shared" si="103"/>
        <v>186996.8114</v>
      </c>
      <c r="CO108" s="217">
        <f t="shared" si="103"/>
        <v>195411.4581</v>
      </c>
      <c r="CP108" s="217">
        <f t="shared" si="103"/>
        <v>203935.6299</v>
      </c>
      <c r="CQ108" s="217">
        <f t="shared" si="103"/>
        <v>214928</v>
      </c>
      <c r="CR108" s="217">
        <f t="shared" si="103"/>
        <v>226548.3867</v>
      </c>
      <c r="CS108" s="217">
        <f t="shared" si="103"/>
        <v>238371.4824</v>
      </c>
      <c r="CT108" s="217">
        <f t="shared" si="103"/>
        <v>250353.7325</v>
      </c>
      <c r="CU108" s="217">
        <f t="shared" si="103"/>
        <v>262489.8662</v>
      </c>
      <c r="CV108" s="217">
        <f t="shared" si="103"/>
        <v>274778.4566</v>
      </c>
      <c r="CW108" s="217">
        <f t="shared" si="103"/>
        <v>287218.4671</v>
      </c>
      <c r="CX108" s="217">
        <f t="shared" si="103"/>
        <v>299808.9055</v>
      </c>
      <c r="CY108" s="217">
        <f t="shared" si="103"/>
        <v>312548.7893</v>
      </c>
      <c r="CZ108" s="217">
        <f t="shared" si="103"/>
        <v>325437.1418</v>
      </c>
      <c r="DA108" s="217">
        <f t="shared" si="103"/>
        <v>338472.992</v>
      </c>
      <c r="DB108" s="217">
        <f t="shared" si="103"/>
        <v>351655.3747</v>
      </c>
      <c r="DC108" s="217">
        <f t="shared" si="103"/>
        <v>371288.8376</v>
      </c>
      <c r="DD108" s="217">
        <f t="shared" si="103"/>
        <v>392345.2069</v>
      </c>
      <c r="DE108" s="217">
        <f t="shared" si="103"/>
        <v>413771.8989</v>
      </c>
      <c r="DF108" s="217">
        <f t="shared" si="103"/>
        <v>435461.9148</v>
      </c>
      <c r="DG108" s="217">
        <f t="shared" si="103"/>
        <v>457403.0579</v>
      </c>
      <c r="DH108" s="217">
        <f t="shared" si="103"/>
        <v>479592.6434</v>
      </c>
      <c r="DI108" s="217">
        <f t="shared" si="103"/>
        <v>502028.9486</v>
      </c>
      <c r="DJ108" s="217">
        <f t="shared" si="103"/>
        <v>524710.3554</v>
      </c>
      <c r="DK108" s="217">
        <f t="shared" si="103"/>
        <v>547635.2646</v>
      </c>
      <c r="DL108" s="217">
        <f t="shared" si="103"/>
        <v>570802.0871</v>
      </c>
      <c r="DM108" s="217">
        <f t="shared" si="103"/>
        <v>594209.2431</v>
      </c>
      <c r="DN108" s="217">
        <f t="shared" si="103"/>
        <v>617855.1617</v>
      </c>
      <c r="DO108" s="217">
        <f t="shared" si="103"/>
        <v>650849.1845</v>
      </c>
      <c r="DP108" s="217">
        <f t="shared" si="103"/>
        <v>685800.805</v>
      </c>
      <c r="DQ108" s="217">
        <f t="shared" si="103"/>
        <v>721282.4363</v>
      </c>
      <c r="DR108" s="217">
        <f t="shared" si="103"/>
        <v>757148.8228</v>
      </c>
      <c r="DS108" s="217">
        <f t="shared" si="103"/>
        <v>793383.2483</v>
      </c>
      <c r="DT108" s="217">
        <f t="shared" si="103"/>
        <v>829981.8925</v>
      </c>
      <c r="DU108" s="217">
        <f t="shared" si="103"/>
        <v>866942.2397</v>
      </c>
      <c r="DV108" s="217">
        <f t="shared" si="103"/>
        <v>904261.9174</v>
      </c>
      <c r="DW108" s="217">
        <f t="shared" si="103"/>
        <v>941938.5794</v>
      </c>
      <c r="DX108" s="217">
        <f t="shared" si="103"/>
        <v>979969.8946</v>
      </c>
      <c r="DY108" s="217">
        <f t="shared" si="103"/>
        <v>1018353.545</v>
      </c>
      <c r="DZ108" s="217">
        <f t="shared" si="103"/>
        <v>1057087.226</v>
      </c>
    </row>
    <row r="109">
      <c r="A109" s="78"/>
      <c r="B109" s="78"/>
      <c r="C109" s="89"/>
      <c r="D109" s="89"/>
      <c r="E109" s="89"/>
      <c r="F109" s="78"/>
      <c r="G109" s="89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</row>
    <row r="110">
      <c r="A110" s="78"/>
      <c r="B110" s="78"/>
      <c r="C110" s="78"/>
      <c r="D110" s="89"/>
      <c r="E110" s="78"/>
      <c r="F110" s="78"/>
      <c r="G110" s="78"/>
      <c r="H110" s="78"/>
      <c r="I110" s="88" t="s">
        <v>327</v>
      </c>
      <c r="J110" s="220"/>
      <c r="K110" s="217" t="str">
        <f t="shared" ref="K110:DZ110" si="104">if(K108&gt;0,K108*(1-K111),"")</f>
        <v/>
      </c>
      <c r="L110" s="217" t="str">
        <f t="shared" si="104"/>
        <v/>
      </c>
      <c r="M110" s="217" t="str">
        <f t="shared" si="104"/>
        <v/>
      </c>
      <c r="N110" s="217" t="str">
        <f t="shared" si="104"/>
        <v/>
      </c>
      <c r="O110" s="217" t="str">
        <f t="shared" si="104"/>
        <v/>
      </c>
      <c r="P110" s="217" t="str">
        <f t="shared" si="104"/>
        <v/>
      </c>
      <c r="Q110" s="217" t="str">
        <f t="shared" si="104"/>
        <v/>
      </c>
      <c r="R110" s="217" t="str">
        <f t="shared" si="104"/>
        <v/>
      </c>
      <c r="S110" s="217" t="str">
        <f t="shared" si="104"/>
        <v/>
      </c>
      <c r="T110" s="217" t="str">
        <f t="shared" si="104"/>
        <v/>
      </c>
      <c r="U110" s="217" t="str">
        <f t="shared" si="104"/>
        <v/>
      </c>
      <c r="V110" s="217" t="str">
        <f t="shared" si="104"/>
        <v/>
      </c>
      <c r="W110" s="217">
        <f t="shared" si="104"/>
        <v>766.9990503</v>
      </c>
      <c r="X110" s="217">
        <f t="shared" si="104"/>
        <v>758.2383666</v>
      </c>
      <c r="Y110" s="217">
        <f t="shared" si="104"/>
        <v>746.5930674</v>
      </c>
      <c r="Z110" s="217">
        <f t="shared" si="104"/>
        <v>734.6593067</v>
      </c>
      <c r="AA110" s="217">
        <f t="shared" si="104"/>
        <v>722.6966999</v>
      </c>
      <c r="AB110" s="217">
        <f t="shared" si="104"/>
        <v>710.7312085</v>
      </c>
      <c r="AC110" s="217">
        <f t="shared" si="104"/>
        <v>698.7654285</v>
      </c>
      <c r="AD110" s="217">
        <f t="shared" si="104"/>
        <v>686.7996198</v>
      </c>
      <c r="AE110" s="217">
        <f t="shared" si="104"/>
        <v>674.8338081</v>
      </c>
      <c r="AF110" s="217">
        <f t="shared" si="104"/>
        <v>662.8679962</v>
      </c>
      <c r="AG110" s="217">
        <f t="shared" si="104"/>
        <v>650.9021842</v>
      </c>
      <c r="AH110" s="217">
        <f t="shared" si="104"/>
        <v>638.9363723</v>
      </c>
      <c r="AI110" s="217">
        <f t="shared" si="104"/>
        <v>1431.101718</v>
      </c>
      <c r="AJ110" s="217">
        <f t="shared" si="104"/>
        <v>1663.757613</v>
      </c>
      <c r="AK110" s="217">
        <f t="shared" si="104"/>
        <v>1913.23861</v>
      </c>
      <c r="AL110" s="217">
        <f t="shared" si="104"/>
        <v>2173.200822</v>
      </c>
      <c r="AM110" s="217">
        <f t="shared" si="104"/>
        <v>2442.95057</v>
      </c>
      <c r="AN110" s="217">
        <f t="shared" si="104"/>
        <v>2722.361915</v>
      </c>
      <c r="AO110" s="217">
        <f t="shared" si="104"/>
        <v>2794.890266</v>
      </c>
      <c r="AP110" s="217">
        <f t="shared" si="104"/>
        <v>2813.415895</v>
      </c>
      <c r="AQ110" s="217">
        <f t="shared" si="104"/>
        <v>3075.219012</v>
      </c>
      <c r="AR110" s="217">
        <f t="shared" si="104"/>
        <v>3345.018653</v>
      </c>
      <c r="AS110" s="217">
        <f t="shared" si="104"/>
        <v>3622.763108</v>
      </c>
      <c r="AT110" s="217">
        <f t="shared" si="104"/>
        <v>3908.400964</v>
      </c>
      <c r="AU110" s="217">
        <f t="shared" si="104"/>
        <v>4102.07567</v>
      </c>
      <c r="AV110" s="217">
        <f t="shared" si="104"/>
        <v>4263.144162</v>
      </c>
      <c r="AW110" s="217">
        <f t="shared" si="104"/>
        <v>4423.273105</v>
      </c>
      <c r="AX110" s="217">
        <f t="shared" si="104"/>
        <v>4585.625857</v>
      </c>
      <c r="AY110" s="217">
        <f t="shared" si="104"/>
        <v>4750.5045</v>
      </c>
      <c r="AZ110" s="217">
        <f t="shared" si="104"/>
        <v>4917.923975</v>
      </c>
      <c r="BA110" s="217">
        <f t="shared" si="104"/>
        <v>5087.870493</v>
      </c>
      <c r="BB110" s="217">
        <f t="shared" si="104"/>
        <v>5260.327467</v>
      </c>
      <c r="BC110" s="217">
        <f t="shared" si="104"/>
        <v>5435.278117</v>
      </c>
      <c r="BD110" s="217">
        <f t="shared" si="104"/>
        <v>5612.705735</v>
      </c>
      <c r="BE110" s="217">
        <f t="shared" si="104"/>
        <v>5792.593704</v>
      </c>
      <c r="BF110" s="217">
        <f t="shared" si="104"/>
        <v>5974.925505</v>
      </c>
      <c r="BG110" s="217">
        <f t="shared" si="104"/>
        <v>6414.148439</v>
      </c>
      <c r="BH110" s="217">
        <f t="shared" si="104"/>
        <v>6938.501617</v>
      </c>
      <c r="BI110" s="217">
        <f t="shared" si="104"/>
        <v>7482.259595</v>
      </c>
      <c r="BJ110" s="217">
        <f t="shared" si="104"/>
        <v>8038.756447</v>
      </c>
      <c r="BK110" s="217">
        <f t="shared" si="104"/>
        <v>8607.253384</v>
      </c>
      <c r="BL110" s="217">
        <f t="shared" si="104"/>
        <v>9187.606802</v>
      </c>
      <c r="BM110" s="217">
        <f t="shared" si="104"/>
        <v>9779.733221</v>
      </c>
      <c r="BN110" s="217">
        <f t="shared" si="104"/>
        <v>10383.55559</v>
      </c>
      <c r="BO110" s="217">
        <f t="shared" si="104"/>
        <v>10998.99788</v>
      </c>
      <c r="BP110" s="217">
        <f t="shared" si="104"/>
        <v>11625.98459</v>
      </c>
      <c r="BQ110" s="217">
        <f t="shared" si="104"/>
        <v>12264.44063</v>
      </c>
      <c r="BR110" s="217">
        <f t="shared" si="104"/>
        <v>12914.29135</v>
      </c>
      <c r="BS110" s="217">
        <f t="shared" si="104"/>
        <v>27194.5651</v>
      </c>
      <c r="BT110" s="217">
        <f t="shared" si="104"/>
        <v>28595.107</v>
      </c>
      <c r="BU110" s="217">
        <f t="shared" si="104"/>
        <v>30020.37721</v>
      </c>
      <c r="BV110" s="217">
        <f t="shared" si="104"/>
        <v>31469.25078</v>
      </c>
      <c r="BW110" s="217">
        <f t="shared" si="104"/>
        <v>32941.47696</v>
      </c>
      <c r="BX110" s="217">
        <f t="shared" si="104"/>
        <v>34436.89353</v>
      </c>
      <c r="BY110" s="217">
        <f t="shared" si="104"/>
        <v>35955.34788</v>
      </c>
      <c r="BZ110" s="217">
        <f t="shared" si="104"/>
        <v>37496.6892</v>
      </c>
      <c r="CA110" s="217">
        <f t="shared" si="104"/>
        <v>39060.76762</v>
      </c>
      <c r="CB110" s="217">
        <f t="shared" si="104"/>
        <v>40647.43414</v>
      </c>
      <c r="CC110" s="217">
        <f t="shared" si="104"/>
        <v>42256.54061</v>
      </c>
      <c r="CD110" s="217">
        <f t="shared" si="104"/>
        <v>43887.93973</v>
      </c>
      <c r="CE110" s="217">
        <f t="shared" si="104"/>
        <v>46552.99471</v>
      </c>
      <c r="CF110" s="217">
        <f t="shared" si="104"/>
        <v>49486.67428</v>
      </c>
      <c r="CG110" s="217">
        <f t="shared" si="104"/>
        <v>52489.06674</v>
      </c>
      <c r="CH110" s="217">
        <f t="shared" si="104"/>
        <v>55539.85115</v>
      </c>
      <c r="CI110" s="217">
        <f t="shared" si="104"/>
        <v>58636.71999</v>
      </c>
      <c r="CJ110" s="217">
        <f t="shared" si="104"/>
        <v>61779.17388</v>
      </c>
      <c r="CK110" s="217">
        <f t="shared" si="104"/>
        <v>64966.89632</v>
      </c>
      <c r="CL110" s="217">
        <f t="shared" si="104"/>
        <v>68199.59068</v>
      </c>
      <c r="CM110" s="217">
        <f t="shared" si="104"/>
        <v>71476.96385</v>
      </c>
      <c r="CN110" s="217">
        <f t="shared" si="104"/>
        <v>74798.72455</v>
      </c>
      <c r="CO110" s="217">
        <f t="shared" si="104"/>
        <v>78164.58322</v>
      </c>
      <c r="CP110" s="217">
        <f t="shared" si="104"/>
        <v>81574.25197</v>
      </c>
      <c r="CQ110" s="217">
        <f t="shared" si="104"/>
        <v>85971.19999</v>
      </c>
      <c r="CR110" s="217">
        <f t="shared" si="104"/>
        <v>90619.35468</v>
      </c>
      <c r="CS110" s="217">
        <f t="shared" si="104"/>
        <v>95348.59295</v>
      </c>
      <c r="CT110" s="217">
        <f t="shared" si="104"/>
        <v>100141.493</v>
      </c>
      <c r="CU110" s="217">
        <f t="shared" si="104"/>
        <v>104995.9465</v>
      </c>
      <c r="CV110" s="217">
        <f t="shared" si="104"/>
        <v>109911.3826</v>
      </c>
      <c r="CW110" s="217">
        <f t="shared" si="104"/>
        <v>114887.3868</v>
      </c>
      <c r="CX110" s="217">
        <f t="shared" si="104"/>
        <v>119923.5622</v>
      </c>
      <c r="CY110" s="217">
        <f t="shared" si="104"/>
        <v>125019.5157</v>
      </c>
      <c r="CZ110" s="217">
        <f t="shared" si="104"/>
        <v>130174.8567</v>
      </c>
      <c r="DA110" s="217">
        <f t="shared" si="104"/>
        <v>135389.1968</v>
      </c>
      <c r="DB110" s="217">
        <f t="shared" si="104"/>
        <v>140662.1499</v>
      </c>
      <c r="DC110" s="217">
        <f t="shared" si="104"/>
        <v>148515.535</v>
      </c>
      <c r="DD110" s="217">
        <f t="shared" si="104"/>
        <v>156938.0827</v>
      </c>
      <c r="DE110" s="217">
        <f t="shared" si="104"/>
        <v>165508.7595</v>
      </c>
      <c r="DF110" s="217">
        <f t="shared" si="104"/>
        <v>174184.7659</v>
      </c>
      <c r="DG110" s="217">
        <f t="shared" si="104"/>
        <v>182961.2231</v>
      </c>
      <c r="DH110" s="217">
        <f t="shared" si="104"/>
        <v>191837.0574</v>
      </c>
      <c r="DI110" s="217">
        <f t="shared" si="104"/>
        <v>200811.5794</v>
      </c>
      <c r="DJ110" s="217">
        <f t="shared" si="104"/>
        <v>209884.1422</v>
      </c>
      <c r="DK110" s="217">
        <f t="shared" si="104"/>
        <v>219054.1058</v>
      </c>
      <c r="DL110" s="217">
        <f t="shared" si="104"/>
        <v>228320.8349</v>
      </c>
      <c r="DM110" s="217">
        <f t="shared" si="104"/>
        <v>237683.6972</v>
      </c>
      <c r="DN110" s="217">
        <f t="shared" si="104"/>
        <v>247142.0647</v>
      </c>
      <c r="DO110" s="217">
        <f t="shared" si="104"/>
        <v>260339.6738</v>
      </c>
      <c r="DP110" s="217">
        <f t="shared" si="104"/>
        <v>274320.322</v>
      </c>
      <c r="DQ110" s="217">
        <f t="shared" si="104"/>
        <v>288512.9745</v>
      </c>
      <c r="DR110" s="217">
        <f t="shared" si="104"/>
        <v>302859.5291</v>
      </c>
      <c r="DS110" s="217">
        <f t="shared" si="104"/>
        <v>317353.2993</v>
      </c>
      <c r="DT110" s="217">
        <f t="shared" si="104"/>
        <v>331992.757</v>
      </c>
      <c r="DU110" s="217">
        <f t="shared" si="104"/>
        <v>346776.8959</v>
      </c>
      <c r="DV110" s="217">
        <f t="shared" si="104"/>
        <v>361704.7669</v>
      </c>
      <c r="DW110" s="217">
        <f t="shared" si="104"/>
        <v>376775.4318</v>
      </c>
      <c r="DX110" s="217">
        <f t="shared" si="104"/>
        <v>391987.9578</v>
      </c>
      <c r="DY110" s="217">
        <f t="shared" si="104"/>
        <v>407341.418</v>
      </c>
      <c r="DZ110" s="217">
        <f t="shared" si="104"/>
        <v>422834.8905</v>
      </c>
    </row>
    <row r="111">
      <c r="A111" s="78"/>
      <c r="B111" s="78"/>
      <c r="C111" s="78"/>
      <c r="D111" s="89"/>
      <c r="E111" s="78"/>
      <c r="F111" s="78"/>
      <c r="G111" s="78"/>
      <c r="H111" s="78"/>
      <c r="I111" s="88" t="s">
        <v>143</v>
      </c>
      <c r="J111" s="220"/>
      <c r="K111" s="220">
        <f t="shared" ref="K111:DZ111" si="105">K88</f>
        <v>1</v>
      </c>
      <c r="L111" s="220">
        <f t="shared" si="105"/>
        <v>1</v>
      </c>
      <c r="M111" s="220">
        <f t="shared" si="105"/>
        <v>1</v>
      </c>
      <c r="N111" s="220">
        <f t="shared" si="105"/>
        <v>1</v>
      </c>
      <c r="O111" s="220">
        <f t="shared" si="105"/>
        <v>1</v>
      </c>
      <c r="P111" s="220">
        <f t="shared" si="105"/>
        <v>1</v>
      </c>
      <c r="Q111" s="220">
        <f t="shared" si="105"/>
        <v>1</v>
      </c>
      <c r="R111" s="220">
        <f t="shared" si="105"/>
        <v>1</v>
      </c>
      <c r="S111" s="220">
        <f t="shared" si="105"/>
        <v>1</v>
      </c>
      <c r="T111" s="220">
        <f t="shared" si="105"/>
        <v>1</v>
      </c>
      <c r="U111" s="220">
        <f t="shared" si="105"/>
        <v>1</v>
      </c>
      <c r="V111" s="220">
        <f t="shared" si="105"/>
        <v>1</v>
      </c>
      <c r="W111" s="220">
        <f t="shared" si="105"/>
        <v>0.9</v>
      </c>
      <c r="X111" s="220">
        <f t="shared" si="105"/>
        <v>0.9</v>
      </c>
      <c r="Y111" s="220">
        <f t="shared" si="105"/>
        <v>0.9</v>
      </c>
      <c r="Z111" s="220">
        <f t="shared" si="105"/>
        <v>0.9</v>
      </c>
      <c r="AA111" s="220">
        <f t="shared" si="105"/>
        <v>0.9</v>
      </c>
      <c r="AB111" s="220">
        <f t="shared" si="105"/>
        <v>0.9</v>
      </c>
      <c r="AC111" s="220">
        <f t="shared" si="105"/>
        <v>0.9</v>
      </c>
      <c r="AD111" s="220">
        <f t="shared" si="105"/>
        <v>0.9</v>
      </c>
      <c r="AE111" s="220">
        <f t="shared" si="105"/>
        <v>0.9</v>
      </c>
      <c r="AF111" s="220">
        <f t="shared" si="105"/>
        <v>0.9</v>
      </c>
      <c r="AG111" s="220">
        <f t="shared" si="105"/>
        <v>0.9</v>
      </c>
      <c r="AH111" s="220">
        <f t="shared" si="105"/>
        <v>0.9</v>
      </c>
      <c r="AI111" s="220">
        <f t="shared" si="105"/>
        <v>0.8</v>
      </c>
      <c r="AJ111" s="220">
        <f t="shared" si="105"/>
        <v>0.8</v>
      </c>
      <c r="AK111" s="220">
        <f t="shared" si="105"/>
        <v>0.8</v>
      </c>
      <c r="AL111" s="220">
        <f t="shared" si="105"/>
        <v>0.8</v>
      </c>
      <c r="AM111" s="220">
        <f t="shared" si="105"/>
        <v>0.8</v>
      </c>
      <c r="AN111" s="220">
        <f t="shared" si="105"/>
        <v>0.8</v>
      </c>
      <c r="AO111" s="220">
        <f t="shared" si="105"/>
        <v>0.8</v>
      </c>
      <c r="AP111" s="220">
        <f t="shared" si="105"/>
        <v>0.8</v>
      </c>
      <c r="AQ111" s="220">
        <f t="shared" si="105"/>
        <v>0.8</v>
      </c>
      <c r="AR111" s="220">
        <f t="shared" si="105"/>
        <v>0.8</v>
      </c>
      <c r="AS111" s="220">
        <f t="shared" si="105"/>
        <v>0.8</v>
      </c>
      <c r="AT111" s="220">
        <f t="shared" si="105"/>
        <v>0.8</v>
      </c>
      <c r="AU111" s="220">
        <f t="shared" si="105"/>
        <v>0.8</v>
      </c>
      <c r="AV111" s="220">
        <f t="shared" si="105"/>
        <v>0.8</v>
      </c>
      <c r="AW111" s="220">
        <f t="shared" si="105"/>
        <v>0.8</v>
      </c>
      <c r="AX111" s="220">
        <f t="shared" si="105"/>
        <v>0.8</v>
      </c>
      <c r="AY111" s="220">
        <f t="shared" si="105"/>
        <v>0.8</v>
      </c>
      <c r="AZ111" s="220">
        <f t="shared" si="105"/>
        <v>0.8</v>
      </c>
      <c r="BA111" s="220">
        <f t="shared" si="105"/>
        <v>0.8</v>
      </c>
      <c r="BB111" s="220">
        <f t="shared" si="105"/>
        <v>0.8</v>
      </c>
      <c r="BC111" s="220">
        <f t="shared" si="105"/>
        <v>0.8</v>
      </c>
      <c r="BD111" s="220">
        <f t="shared" si="105"/>
        <v>0.8</v>
      </c>
      <c r="BE111" s="220">
        <f t="shared" si="105"/>
        <v>0.8</v>
      </c>
      <c r="BF111" s="220">
        <f t="shared" si="105"/>
        <v>0.8</v>
      </c>
      <c r="BG111" s="220">
        <f t="shared" si="105"/>
        <v>0.8</v>
      </c>
      <c r="BH111" s="220">
        <f t="shared" si="105"/>
        <v>0.8</v>
      </c>
      <c r="BI111" s="220">
        <f t="shared" si="105"/>
        <v>0.8</v>
      </c>
      <c r="BJ111" s="220">
        <f t="shared" si="105"/>
        <v>0.8</v>
      </c>
      <c r="BK111" s="220">
        <f t="shared" si="105"/>
        <v>0.8</v>
      </c>
      <c r="BL111" s="220">
        <f t="shared" si="105"/>
        <v>0.8</v>
      </c>
      <c r="BM111" s="220">
        <f t="shared" si="105"/>
        <v>0.8</v>
      </c>
      <c r="BN111" s="220">
        <f t="shared" si="105"/>
        <v>0.8</v>
      </c>
      <c r="BO111" s="220">
        <f t="shared" si="105"/>
        <v>0.8</v>
      </c>
      <c r="BP111" s="220">
        <f t="shared" si="105"/>
        <v>0.8</v>
      </c>
      <c r="BQ111" s="220">
        <f t="shared" si="105"/>
        <v>0.8</v>
      </c>
      <c r="BR111" s="220">
        <f t="shared" si="105"/>
        <v>0.8</v>
      </c>
      <c r="BS111" s="220">
        <f t="shared" si="105"/>
        <v>0.6</v>
      </c>
      <c r="BT111" s="220">
        <f t="shared" si="105"/>
        <v>0.6</v>
      </c>
      <c r="BU111" s="220">
        <f t="shared" si="105"/>
        <v>0.6</v>
      </c>
      <c r="BV111" s="220">
        <f t="shared" si="105"/>
        <v>0.6</v>
      </c>
      <c r="BW111" s="220">
        <f t="shared" si="105"/>
        <v>0.6</v>
      </c>
      <c r="BX111" s="220">
        <f t="shared" si="105"/>
        <v>0.6</v>
      </c>
      <c r="BY111" s="220">
        <f t="shared" si="105"/>
        <v>0.6</v>
      </c>
      <c r="BZ111" s="220">
        <f t="shared" si="105"/>
        <v>0.6</v>
      </c>
      <c r="CA111" s="220">
        <f t="shared" si="105"/>
        <v>0.6</v>
      </c>
      <c r="CB111" s="220">
        <f t="shared" si="105"/>
        <v>0.6</v>
      </c>
      <c r="CC111" s="220">
        <f t="shared" si="105"/>
        <v>0.6</v>
      </c>
      <c r="CD111" s="220">
        <f t="shared" si="105"/>
        <v>0.6</v>
      </c>
      <c r="CE111" s="220">
        <f t="shared" si="105"/>
        <v>0.6</v>
      </c>
      <c r="CF111" s="220">
        <f t="shared" si="105"/>
        <v>0.6</v>
      </c>
      <c r="CG111" s="220">
        <f t="shared" si="105"/>
        <v>0.6</v>
      </c>
      <c r="CH111" s="220">
        <f t="shared" si="105"/>
        <v>0.6</v>
      </c>
      <c r="CI111" s="220">
        <f t="shared" si="105"/>
        <v>0.6</v>
      </c>
      <c r="CJ111" s="220">
        <f t="shared" si="105"/>
        <v>0.6</v>
      </c>
      <c r="CK111" s="220">
        <f t="shared" si="105"/>
        <v>0.6</v>
      </c>
      <c r="CL111" s="220">
        <f t="shared" si="105"/>
        <v>0.6</v>
      </c>
      <c r="CM111" s="220">
        <f t="shared" si="105"/>
        <v>0.6</v>
      </c>
      <c r="CN111" s="220">
        <f t="shared" si="105"/>
        <v>0.6</v>
      </c>
      <c r="CO111" s="220">
        <f t="shared" si="105"/>
        <v>0.6</v>
      </c>
      <c r="CP111" s="220">
        <f t="shared" si="105"/>
        <v>0.6</v>
      </c>
      <c r="CQ111" s="220">
        <f t="shared" si="105"/>
        <v>0.6</v>
      </c>
      <c r="CR111" s="220">
        <f t="shared" si="105"/>
        <v>0.6</v>
      </c>
      <c r="CS111" s="220">
        <f t="shared" si="105"/>
        <v>0.6</v>
      </c>
      <c r="CT111" s="220">
        <f t="shared" si="105"/>
        <v>0.6</v>
      </c>
      <c r="CU111" s="220">
        <f t="shared" si="105"/>
        <v>0.6</v>
      </c>
      <c r="CV111" s="220">
        <f t="shared" si="105"/>
        <v>0.6</v>
      </c>
      <c r="CW111" s="220">
        <f t="shared" si="105"/>
        <v>0.6</v>
      </c>
      <c r="CX111" s="220">
        <f t="shared" si="105"/>
        <v>0.6</v>
      </c>
      <c r="CY111" s="220">
        <f t="shared" si="105"/>
        <v>0.6</v>
      </c>
      <c r="CZ111" s="220">
        <f t="shared" si="105"/>
        <v>0.6</v>
      </c>
      <c r="DA111" s="220">
        <f t="shared" si="105"/>
        <v>0.6</v>
      </c>
      <c r="DB111" s="220">
        <f t="shared" si="105"/>
        <v>0.6</v>
      </c>
      <c r="DC111" s="220">
        <f t="shared" si="105"/>
        <v>0.6</v>
      </c>
      <c r="DD111" s="220">
        <f t="shared" si="105"/>
        <v>0.6</v>
      </c>
      <c r="DE111" s="220">
        <f t="shared" si="105"/>
        <v>0.6</v>
      </c>
      <c r="DF111" s="220">
        <f t="shared" si="105"/>
        <v>0.6</v>
      </c>
      <c r="DG111" s="220">
        <f t="shared" si="105"/>
        <v>0.6</v>
      </c>
      <c r="DH111" s="220">
        <f t="shared" si="105"/>
        <v>0.6</v>
      </c>
      <c r="DI111" s="220">
        <f t="shared" si="105"/>
        <v>0.6</v>
      </c>
      <c r="DJ111" s="220">
        <f t="shared" si="105"/>
        <v>0.6</v>
      </c>
      <c r="DK111" s="220">
        <f t="shared" si="105"/>
        <v>0.6</v>
      </c>
      <c r="DL111" s="220">
        <f t="shared" si="105"/>
        <v>0.6</v>
      </c>
      <c r="DM111" s="220">
        <f t="shared" si="105"/>
        <v>0.6</v>
      </c>
      <c r="DN111" s="220">
        <f t="shared" si="105"/>
        <v>0.6</v>
      </c>
      <c r="DO111" s="220">
        <f t="shared" si="105"/>
        <v>0.6</v>
      </c>
      <c r="DP111" s="220">
        <f t="shared" si="105"/>
        <v>0.6</v>
      </c>
      <c r="DQ111" s="220">
        <f t="shared" si="105"/>
        <v>0.6</v>
      </c>
      <c r="DR111" s="220">
        <f t="shared" si="105"/>
        <v>0.6</v>
      </c>
      <c r="DS111" s="220">
        <f t="shared" si="105"/>
        <v>0.6</v>
      </c>
      <c r="DT111" s="220">
        <f t="shared" si="105"/>
        <v>0.6</v>
      </c>
      <c r="DU111" s="220">
        <f t="shared" si="105"/>
        <v>0.6</v>
      </c>
      <c r="DV111" s="220">
        <f t="shared" si="105"/>
        <v>0.6</v>
      </c>
      <c r="DW111" s="220">
        <f t="shared" si="105"/>
        <v>0.6</v>
      </c>
      <c r="DX111" s="220">
        <f t="shared" si="105"/>
        <v>0.6</v>
      </c>
      <c r="DY111" s="220">
        <f t="shared" si="105"/>
        <v>0.6</v>
      </c>
      <c r="DZ111" s="220">
        <f t="shared" si="105"/>
        <v>0.6</v>
      </c>
    </row>
    <row r="112">
      <c r="A112" s="78"/>
      <c r="B112" s="78"/>
      <c r="C112" s="78"/>
      <c r="D112" s="89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</row>
    <row r="113">
      <c r="A113" s="78"/>
      <c r="B113" s="78"/>
      <c r="C113" s="89"/>
      <c r="D113" s="89"/>
      <c r="E113" s="89"/>
      <c r="F113" s="78"/>
      <c r="G113" s="89"/>
      <c r="H113" s="89"/>
      <c r="I113" s="89"/>
      <c r="J113" s="89"/>
      <c r="K113" s="89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  <c r="CU113" s="78"/>
      <c r="CV113" s="78"/>
      <c r="CW113" s="78"/>
      <c r="CX113" s="78"/>
      <c r="CY113" s="78"/>
      <c r="CZ113" s="78"/>
      <c r="DA113" s="78"/>
      <c r="DB113" s="78"/>
      <c r="DC113" s="78"/>
      <c r="DD113" s="78"/>
      <c r="DE113" s="78"/>
      <c r="DF113" s="78"/>
      <c r="DG113" s="78"/>
      <c r="DH113" s="78"/>
      <c r="DI113" s="78"/>
      <c r="DJ113" s="78"/>
      <c r="DK113" s="78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</row>
    <row r="114">
      <c r="A114" s="78"/>
      <c r="B114" s="89"/>
      <c r="C114" s="92" t="s">
        <v>326</v>
      </c>
      <c r="D114" s="89"/>
      <c r="E114" s="89"/>
      <c r="F114" s="89"/>
      <c r="G114" s="89"/>
      <c r="H114" s="78"/>
      <c r="I114" s="187" t="s">
        <v>148</v>
      </c>
      <c r="J114" s="83"/>
      <c r="K114" s="83" t="s">
        <v>99</v>
      </c>
      <c r="L114" s="83" t="s">
        <v>100</v>
      </c>
      <c r="M114" s="83" t="s">
        <v>101</v>
      </c>
      <c r="N114" s="83" t="s">
        <v>102</v>
      </c>
      <c r="O114" s="83" t="s">
        <v>103</v>
      </c>
      <c r="P114" s="83" t="s">
        <v>104</v>
      </c>
      <c r="Q114" s="83" t="s">
        <v>105</v>
      </c>
      <c r="R114" s="83" t="s">
        <v>106</v>
      </c>
      <c r="S114" s="83" t="s">
        <v>107</v>
      </c>
      <c r="T114" s="83" t="s">
        <v>108</v>
      </c>
      <c r="U114" s="83" t="s">
        <v>109</v>
      </c>
      <c r="V114" s="83" t="s">
        <v>110</v>
      </c>
      <c r="W114" s="83" t="s">
        <v>201</v>
      </c>
      <c r="X114" s="83" t="s">
        <v>202</v>
      </c>
      <c r="Y114" s="83" t="s">
        <v>203</v>
      </c>
      <c r="Z114" s="83" t="s">
        <v>204</v>
      </c>
      <c r="AA114" s="83" t="s">
        <v>205</v>
      </c>
      <c r="AB114" s="83" t="s">
        <v>206</v>
      </c>
      <c r="AC114" s="83" t="s">
        <v>207</v>
      </c>
      <c r="AD114" s="83" t="s">
        <v>208</v>
      </c>
      <c r="AE114" s="83" t="s">
        <v>209</v>
      </c>
      <c r="AF114" s="83" t="s">
        <v>210</v>
      </c>
      <c r="AG114" s="83" t="s">
        <v>211</v>
      </c>
      <c r="AH114" s="83" t="s">
        <v>212</v>
      </c>
      <c r="AI114" s="83" t="s">
        <v>213</v>
      </c>
      <c r="AJ114" s="83" t="s">
        <v>214</v>
      </c>
      <c r="AK114" s="83" t="s">
        <v>215</v>
      </c>
      <c r="AL114" s="83" t="s">
        <v>216</v>
      </c>
      <c r="AM114" s="83" t="s">
        <v>217</v>
      </c>
      <c r="AN114" s="83" t="s">
        <v>218</v>
      </c>
      <c r="AO114" s="83" t="s">
        <v>219</v>
      </c>
      <c r="AP114" s="83" t="s">
        <v>220</v>
      </c>
      <c r="AQ114" s="83" t="s">
        <v>221</v>
      </c>
      <c r="AR114" s="83" t="s">
        <v>222</v>
      </c>
      <c r="AS114" s="83" t="s">
        <v>223</v>
      </c>
      <c r="AT114" s="83" t="s">
        <v>224</v>
      </c>
      <c r="AU114" s="83" t="s">
        <v>225</v>
      </c>
      <c r="AV114" s="83" t="s">
        <v>226</v>
      </c>
      <c r="AW114" s="83" t="s">
        <v>227</v>
      </c>
      <c r="AX114" s="83" t="s">
        <v>228</v>
      </c>
      <c r="AY114" s="83" t="s">
        <v>229</v>
      </c>
      <c r="AZ114" s="83" t="s">
        <v>230</v>
      </c>
      <c r="BA114" s="83" t="s">
        <v>231</v>
      </c>
      <c r="BB114" s="83" t="s">
        <v>232</v>
      </c>
      <c r="BC114" s="83" t="s">
        <v>233</v>
      </c>
      <c r="BD114" s="83" t="s">
        <v>234</v>
      </c>
      <c r="BE114" s="83" t="s">
        <v>235</v>
      </c>
      <c r="BF114" s="83" t="s">
        <v>236</v>
      </c>
      <c r="BG114" s="83" t="s">
        <v>237</v>
      </c>
      <c r="BH114" s="83" t="s">
        <v>238</v>
      </c>
      <c r="BI114" s="83" t="s">
        <v>239</v>
      </c>
      <c r="BJ114" s="83" t="s">
        <v>240</v>
      </c>
      <c r="BK114" s="83" t="s">
        <v>241</v>
      </c>
      <c r="BL114" s="83" t="s">
        <v>242</v>
      </c>
      <c r="BM114" s="83" t="s">
        <v>243</v>
      </c>
      <c r="BN114" s="83" t="s">
        <v>244</v>
      </c>
      <c r="BO114" s="83" t="s">
        <v>245</v>
      </c>
      <c r="BP114" s="83" t="s">
        <v>246</v>
      </c>
      <c r="BQ114" s="83" t="s">
        <v>247</v>
      </c>
      <c r="BR114" s="83" t="s">
        <v>248</v>
      </c>
      <c r="BS114" s="83" t="s">
        <v>249</v>
      </c>
      <c r="BT114" s="83" t="s">
        <v>250</v>
      </c>
      <c r="BU114" s="83" t="s">
        <v>251</v>
      </c>
      <c r="BV114" s="83" t="s">
        <v>252</v>
      </c>
      <c r="BW114" s="83" t="s">
        <v>253</v>
      </c>
      <c r="BX114" s="83" t="s">
        <v>254</v>
      </c>
      <c r="BY114" s="83" t="s">
        <v>255</v>
      </c>
      <c r="BZ114" s="83" t="s">
        <v>256</v>
      </c>
      <c r="CA114" s="83" t="s">
        <v>257</v>
      </c>
      <c r="CB114" s="83" t="s">
        <v>258</v>
      </c>
      <c r="CC114" s="83" t="s">
        <v>259</v>
      </c>
      <c r="CD114" s="83" t="s">
        <v>260</v>
      </c>
      <c r="CE114" s="83" t="s">
        <v>261</v>
      </c>
      <c r="CF114" s="83" t="s">
        <v>262</v>
      </c>
      <c r="CG114" s="83" t="s">
        <v>263</v>
      </c>
      <c r="CH114" s="83" t="s">
        <v>264</v>
      </c>
      <c r="CI114" s="83" t="s">
        <v>265</v>
      </c>
      <c r="CJ114" s="83" t="s">
        <v>266</v>
      </c>
      <c r="CK114" s="83" t="s">
        <v>267</v>
      </c>
      <c r="CL114" s="83" t="s">
        <v>268</v>
      </c>
      <c r="CM114" s="83" t="s">
        <v>269</v>
      </c>
      <c r="CN114" s="83" t="s">
        <v>270</v>
      </c>
      <c r="CO114" s="83" t="s">
        <v>271</v>
      </c>
      <c r="CP114" s="83" t="s">
        <v>272</v>
      </c>
      <c r="CQ114" s="83" t="s">
        <v>273</v>
      </c>
      <c r="CR114" s="83" t="s">
        <v>274</v>
      </c>
      <c r="CS114" s="83" t="s">
        <v>275</v>
      </c>
      <c r="CT114" s="83" t="s">
        <v>276</v>
      </c>
      <c r="CU114" s="83" t="s">
        <v>277</v>
      </c>
      <c r="CV114" s="83" t="s">
        <v>278</v>
      </c>
      <c r="CW114" s="83" t="s">
        <v>279</v>
      </c>
      <c r="CX114" s="83" t="s">
        <v>280</v>
      </c>
      <c r="CY114" s="83" t="s">
        <v>281</v>
      </c>
      <c r="CZ114" s="83" t="s">
        <v>282</v>
      </c>
      <c r="DA114" s="83" t="s">
        <v>283</v>
      </c>
      <c r="DB114" s="83" t="s">
        <v>284</v>
      </c>
      <c r="DC114" s="83" t="s">
        <v>285</v>
      </c>
      <c r="DD114" s="83" t="s">
        <v>286</v>
      </c>
      <c r="DE114" s="83" t="s">
        <v>287</v>
      </c>
      <c r="DF114" s="83" t="s">
        <v>288</v>
      </c>
      <c r="DG114" s="83" t="s">
        <v>289</v>
      </c>
      <c r="DH114" s="83" t="s">
        <v>290</v>
      </c>
      <c r="DI114" s="83" t="s">
        <v>291</v>
      </c>
      <c r="DJ114" s="83" t="s">
        <v>292</v>
      </c>
      <c r="DK114" s="83" t="s">
        <v>293</v>
      </c>
      <c r="DL114" s="83" t="s">
        <v>294</v>
      </c>
      <c r="DM114" s="83" t="s">
        <v>295</v>
      </c>
      <c r="DN114" s="83" t="s">
        <v>296</v>
      </c>
      <c r="DO114" s="83" t="s">
        <v>297</v>
      </c>
      <c r="DP114" s="83" t="s">
        <v>298</v>
      </c>
      <c r="DQ114" s="83" t="s">
        <v>299</v>
      </c>
      <c r="DR114" s="83" t="s">
        <v>300</v>
      </c>
      <c r="DS114" s="83" t="s">
        <v>301</v>
      </c>
      <c r="DT114" s="83" t="s">
        <v>302</v>
      </c>
      <c r="DU114" s="83" t="s">
        <v>303</v>
      </c>
      <c r="DV114" s="83" t="s">
        <v>304</v>
      </c>
      <c r="DW114" s="83" t="s">
        <v>305</v>
      </c>
      <c r="DX114" s="83" t="s">
        <v>306</v>
      </c>
      <c r="DY114" s="83" t="s">
        <v>307</v>
      </c>
      <c r="DZ114" s="83" t="s">
        <v>308</v>
      </c>
    </row>
    <row r="115">
      <c r="A115" s="78"/>
      <c r="B115" s="89"/>
      <c r="C115" s="81"/>
      <c r="D115" s="89"/>
      <c r="E115" s="196"/>
      <c r="F115" s="87"/>
      <c r="G115" s="81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78"/>
      <c r="CW115" s="78"/>
      <c r="CX115" s="78"/>
      <c r="CY115" s="78"/>
      <c r="CZ115" s="78"/>
      <c r="DA115" s="78"/>
      <c r="DB115" s="78"/>
      <c r="DC115" s="78"/>
      <c r="DD115" s="78"/>
      <c r="DE115" s="78"/>
      <c r="DF115" s="78"/>
      <c r="DG115" s="78"/>
      <c r="DH115" s="78"/>
      <c r="DI115" s="78"/>
      <c r="DJ115" s="78"/>
      <c r="DK115" s="78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</row>
    <row r="116">
      <c r="A116" s="78"/>
      <c r="B116" s="89"/>
      <c r="C116" s="89"/>
      <c r="D116" s="89"/>
      <c r="E116" s="89"/>
      <c r="F116" s="89"/>
      <c r="G116" s="89"/>
      <c r="H116" s="78"/>
      <c r="I116" s="88" t="s">
        <v>122</v>
      </c>
      <c r="J116" s="217"/>
      <c r="K116" s="217">
        <f t="shared" ref="K116:DZ116" si="106">K18</f>
        <v>0</v>
      </c>
      <c r="L116" s="217">
        <f t="shared" si="106"/>
        <v>0</v>
      </c>
      <c r="M116" s="217">
        <f t="shared" si="106"/>
        <v>0</v>
      </c>
      <c r="N116" s="217">
        <f t="shared" si="106"/>
        <v>12000</v>
      </c>
      <c r="O116" s="217">
        <f t="shared" si="106"/>
        <v>18000</v>
      </c>
      <c r="P116" s="217">
        <f t="shared" si="106"/>
        <v>24000</v>
      </c>
      <c r="Q116" s="217">
        <f t="shared" si="106"/>
        <v>30000</v>
      </c>
      <c r="R116" s="217">
        <f t="shared" si="106"/>
        <v>36000</v>
      </c>
      <c r="S116" s="217">
        <f t="shared" si="106"/>
        <v>42000</v>
      </c>
      <c r="T116" s="217">
        <f t="shared" si="106"/>
        <v>48000</v>
      </c>
      <c r="U116" s="217">
        <f t="shared" si="106"/>
        <v>54000</v>
      </c>
      <c r="V116" s="217">
        <f t="shared" si="106"/>
        <v>60000</v>
      </c>
      <c r="W116" s="217">
        <f t="shared" si="106"/>
        <v>59907.69231</v>
      </c>
      <c r="X116" s="217">
        <f t="shared" si="106"/>
        <v>59815.38462</v>
      </c>
      <c r="Y116" s="217">
        <f t="shared" si="106"/>
        <v>59723.07692</v>
      </c>
      <c r="Z116" s="217">
        <f t="shared" si="106"/>
        <v>59630.76923</v>
      </c>
      <c r="AA116" s="217">
        <f t="shared" si="106"/>
        <v>59538.46154</v>
      </c>
      <c r="AB116" s="217">
        <f t="shared" si="106"/>
        <v>59446.15385</v>
      </c>
      <c r="AC116" s="217">
        <f t="shared" si="106"/>
        <v>59353.84615</v>
      </c>
      <c r="AD116" s="217">
        <f t="shared" si="106"/>
        <v>59261.53846</v>
      </c>
      <c r="AE116" s="217">
        <f t="shared" si="106"/>
        <v>59169.23077</v>
      </c>
      <c r="AF116" s="217">
        <f t="shared" si="106"/>
        <v>59076.92308</v>
      </c>
      <c r="AG116" s="217">
        <f t="shared" si="106"/>
        <v>58984.61538</v>
      </c>
      <c r="AH116" s="217">
        <f t="shared" si="106"/>
        <v>58892.30769</v>
      </c>
      <c r="AI116" s="217">
        <f t="shared" si="106"/>
        <v>67743.33728</v>
      </c>
      <c r="AJ116" s="217">
        <f t="shared" si="106"/>
        <v>76594.36686</v>
      </c>
      <c r="AK116" s="217">
        <f t="shared" si="106"/>
        <v>85445.39645</v>
      </c>
      <c r="AL116" s="217">
        <f t="shared" si="106"/>
        <v>94296.42604</v>
      </c>
      <c r="AM116" s="217">
        <f t="shared" si="106"/>
        <v>103147.4556</v>
      </c>
      <c r="AN116" s="217">
        <f t="shared" si="106"/>
        <v>111998.4852</v>
      </c>
      <c r="AO116" s="217">
        <f t="shared" si="106"/>
        <v>120849.5148</v>
      </c>
      <c r="AP116" s="217">
        <f t="shared" si="106"/>
        <v>129700.5444</v>
      </c>
      <c r="AQ116" s="217">
        <f t="shared" si="106"/>
        <v>138551.574</v>
      </c>
      <c r="AR116" s="217">
        <f t="shared" si="106"/>
        <v>147402.6036</v>
      </c>
      <c r="AS116" s="217">
        <f t="shared" si="106"/>
        <v>156253.6331</v>
      </c>
      <c r="AT116" s="217">
        <f t="shared" si="106"/>
        <v>165104.6627</v>
      </c>
      <c r="AU116" s="217">
        <f t="shared" si="106"/>
        <v>170511.5269</v>
      </c>
      <c r="AV116" s="217">
        <f t="shared" si="106"/>
        <v>175918.3911</v>
      </c>
      <c r="AW116" s="217">
        <f t="shared" si="106"/>
        <v>181325.2553</v>
      </c>
      <c r="AX116" s="217">
        <f t="shared" si="106"/>
        <v>186732.1195</v>
      </c>
      <c r="AY116" s="217">
        <f t="shared" si="106"/>
        <v>192138.9837</v>
      </c>
      <c r="AZ116" s="217">
        <f t="shared" si="106"/>
        <v>197545.8479</v>
      </c>
      <c r="BA116" s="217">
        <f t="shared" si="106"/>
        <v>202952.7121</v>
      </c>
      <c r="BB116" s="217">
        <f t="shared" si="106"/>
        <v>208359.5763</v>
      </c>
      <c r="BC116" s="217">
        <f t="shared" si="106"/>
        <v>213766.4405</v>
      </c>
      <c r="BD116" s="217">
        <f t="shared" si="106"/>
        <v>219173.3047</v>
      </c>
      <c r="BE116" s="217">
        <f t="shared" si="106"/>
        <v>224580.1689</v>
      </c>
      <c r="BF116" s="217">
        <f t="shared" si="106"/>
        <v>229987.0331</v>
      </c>
      <c r="BG116" s="217">
        <f t="shared" si="106"/>
        <v>247593.4529</v>
      </c>
      <c r="BH116" s="217">
        <f t="shared" si="106"/>
        <v>265199.8726</v>
      </c>
      <c r="BI116" s="217">
        <f t="shared" si="106"/>
        <v>282806.2924</v>
      </c>
      <c r="BJ116" s="217">
        <f t="shared" si="106"/>
        <v>300412.7122</v>
      </c>
      <c r="BK116" s="217">
        <f t="shared" si="106"/>
        <v>318019.1319</v>
      </c>
      <c r="BL116" s="217">
        <f t="shared" si="106"/>
        <v>335625.5517</v>
      </c>
      <c r="BM116" s="217">
        <f t="shared" si="106"/>
        <v>353231.9715</v>
      </c>
      <c r="BN116" s="217">
        <f t="shared" si="106"/>
        <v>370838.3913</v>
      </c>
      <c r="BO116" s="217">
        <f t="shared" si="106"/>
        <v>388444.811</v>
      </c>
      <c r="BP116" s="217">
        <f t="shared" si="106"/>
        <v>406051.2308</v>
      </c>
      <c r="BQ116" s="217">
        <f t="shared" si="106"/>
        <v>423657.6506</v>
      </c>
      <c r="BR116" s="217">
        <f t="shared" si="106"/>
        <v>441264.0703</v>
      </c>
      <c r="BS116" s="217">
        <f t="shared" si="106"/>
        <v>464518.4395</v>
      </c>
      <c r="BT116" s="217">
        <f t="shared" si="106"/>
        <v>487772.8087</v>
      </c>
      <c r="BU116" s="217">
        <f t="shared" si="106"/>
        <v>511027.1779</v>
      </c>
      <c r="BV116" s="217">
        <f t="shared" si="106"/>
        <v>534281.547</v>
      </c>
      <c r="BW116" s="217">
        <f t="shared" si="106"/>
        <v>557535.9162</v>
      </c>
      <c r="BX116" s="217">
        <f t="shared" si="106"/>
        <v>580790.2854</v>
      </c>
      <c r="BY116" s="217">
        <f t="shared" si="106"/>
        <v>604044.6545</v>
      </c>
      <c r="BZ116" s="217">
        <f t="shared" si="106"/>
        <v>627299.0237</v>
      </c>
      <c r="CA116" s="217">
        <f t="shared" si="106"/>
        <v>650553.3929</v>
      </c>
      <c r="CB116" s="217">
        <f t="shared" si="106"/>
        <v>673807.762</v>
      </c>
      <c r="CC116" s="217">
        <f t="shared" si="106"/>
        <v>697062.1312</v>
      </c>
      <c r="CD116" s="217">
        <f t="shared" si="106"/>
        <v>720316.5004</v>
      </c>
      <c r="CE116" s="217">
        <f t="shared" si="106"/>
        <v>766261.3539</v>
      </c>
      <c r="CF116" s="217">
        <f t="shared" si="106"/>
        <v>812206.2074</v>
      </c>
      <c r="CG116" s="217">
        <f t="shared" si="106"/>
        <v>858151.061</v>
      </c>
      <c r="CH116" s="217">
        <f t="shared" si="106"/>
        <v>904095.9145</v>
      </c>
      <c r="CI116" s="217">
        <f t="shared" si="106"/>
        <v>950040.768</v>
      </c>
      <c r="CJ116" s="217">
        <f t="shared" si="106"/>
        <v>995985.6216</v>
      </c>
      <c r="CK116" s="217">
        <f t="shared" si="106"/>
        <v>1041930.475</v>
      </c>
      <c r="CL116" s="217">
        <f t="shared" si="106"/>
        <v>1087875.329</v>
      </c>
      <c r="CM116" s="217">
        <f t="shared" si="106"/>
        <v>1133820.182</v>
      </c>
      <c r="CN116" s="217">
        <f t="shared" si="106"/>
        <v>1179765.036</v>
      </c>
      <c r="CO116" s="217">
        <f t="shared" si="106"/>
        <v>1225709.889</v>
      </c>
      <c r="CP116" s="217">
        <f t="shared" si="106"/>
        <v>1271654.743</v>
      </c>
      <c r="CQ116" s="217">
        <f t="shared" si="106"/>
        <v>1345647.527</v>
      </c>
      <c r="CR116" s="217">
        <f t="shared" si="106"/>
        <v>1419640.312</v>
      </c>
      <c r="CS116" s="217">
        <f t="shared" si="106"/>
        <v>1493633.097</v>
      </c>
      <c r="CT116" s="217">
        <f t="shared" si="106"/>
        <v>1567625.881</v>
      </c>
      <c r="CU116" s="217">
        <f t="shared" si="106"/>
        <v>1641618.666</v>
      </c>
      <c r="CV116" s="217">
        <f t="shared" si="106"/>
        <v>1715611.451</v>
      </c>
      <c r="CW116" s="217">
        <f t="shared" si="106"/>
        <v>1789604.235</v>
      </c>
      <c r="CX116" s="217">
        <f t="shared" si="106"/>
        <v>1863597.02</v>
      </c>
      <c r="CY116" s="217">
        <f t="shared" si="106"/>
        <v>1937589.805</v>
      </c>
      <c r="CZ116" s="217">
        <f t="shared" si="106"/>
        <v>2011582.589</v>
      </c>
      <c r="DA116" s="217">
        <f t="shared" si="106"/>
        <v>2085575.374</v>
      </c>
      <c r="DB116" s="217">
        <f t="shared" si="106"/>
        <v>2159568.159</v>
      </c>
      <c r="DC116" s="217">
        <f t="shared" si="106"/>
        <v>2291093.902</v>
      </c>
      <c r="DD116" s="217">
        <f t="shared" si="106"/>
        <v>2422619.645</v>
      </c>
      <c r="DE116" s="217">
        <f t="shared" si="106"/>
        <v>2554145.389</v>
      </c>
      <c r="DF116" s="217">
        <f t="shared" si="106"/>
        <v>2685671.132</v>
      </c>
      <c r="DG116" s="217">
        <f t="shared" si="106"/>
        <v>2817196.875</v>
      </c>
      <c r="DH116" s="217">
        <f t="shared" si="106"/>
        <v>2948722.619</v>
      </c>
      <c r="DI116" s="217">
        <f t="shared" si="106"/>
        <v>3080248.362</v>
      </c>
      <c r="DJ116" s="217">
        <f t="shared" si="106"/>
        <v>3211774.105</v>
      </c>
      <c r="DK116" s="217">
        <f t="shared" si="106"/>
        <v>3343299.848</v>
      </c>
      <c r="DL116" s="217">
        <f t="shared" si="106"/>
        <v>3474825.592</v>
      </c>
      <c r="DM116" s="217">
        <f t="shared" si="106"/>
        <v>3606351.335</v>
      </c>
      <c r="DN116" s="217">
        <f t="shared" si="106"/>
        <v>3737877.078</v>
      </c>
      <c r="DO116" s="217">
        <f t="shared" si="106"/>
        <v>3960498.304</v>
      </c>
      <c r="DP116" s="217">
        <f t="shared" si="106"/>
        <v>4183119.529</v>
      </c>
      <c r="DQ116" s="217">
        <f t="shared" si="106"/>
        <v>4405740.754</v>
      </c>
      <c r="DR116" s="217">
        <f t="shared" si="106"/>
        <v>4628361.98</v>
      </c>
      <c r="DS116" s="217">
        <f t="shared" si="106"/>
        <v>4850983.205</v>
      </c>
      <c r="DT116" s="217">
        <f t="shared" si="106"/>
        <v>5073604.43</v>
      </c>
      <c r="DU116" s="217">
        <f t="shared" si="106"/>
        <v>5296225.656</v>
      </c>
      <c r="DV116" s="217">
        <f t="shared" si="106"/>
        <v>5518846.881</v>
      </c>
      <c r="DW116" s="217">
        <f t="shared" si="106"/>
        <v>5741468.106</v>
      </c>
      <c r="DX116" s="217">
        <f t="shared" si="106"/>
        <v>5964089.332</v>
      </c>
      <c r="DY116" s="217">
        <f t="shared" si="106"/>
        <v>6186710.557</v>
      </c>
      <c r="DZ116" s="217">
        <f t="shared" si="106"/>
        <v>6409331.783</v>
      </c>
    </row>
    <row r="117">
      <c r="A117" s="78"/>
      <c r="B117" s="89"/>
      <c r="C117" s="89"/>
      <c r="D117" s="89"/>
      <c r="E117" s="89"/>
      <c r="F117" s="89"/>
      <c r="G117" s="89"/>
      <c r="H117" s="78"/>
      <c r="I117" s="88" t="s">
        <v>124</v>
      </c>
      <c r="J117" s="217"/>
      <c r="K117" s="218" t="str">
        <f t="shared" ref="K117:DZ117" si="107">K26</f>
        <v/>
      </c>
      <c r="L117" s="218">
        <f t="shared" si="107"/>
        <v>0</v>
      </c>
      <c r="M117" s="218">
        <f t="shared" si="107"/>
        <v>0</v>
      </c>
      <c r="N117" s="218">
        <f t="shared" si="107"/>
        <v>0</v>
      </c>
      <c r="O117" s="218">
        <f t="shared" si="107"/>
        <v>1000</v>
      </c>
      <c r="P117" s="218">
        <f t="shared" si="107"/>
        <v>1600</v>
      </c>
      <c r="Q117" s="218">
        <f t="shared" si="107"/>
        <v>2160</v>
      </c>
      <c r="R117" s="218">
        <f t="shared" si="107"/>
        <v>2716</v>
      </c>
      <c r="S117" s="218">
        <f t="shared" si="107"/>
        <v>3271.6</v>
      </c>
      <c r="T117" s="218">
        <f t="shared" si="107"/>
        <v>3827.16</v>
      </c>
      <c r="U117" s="218">
        <f t="shared" si="107"/>
        <v>4382.716</v>
      </c>
      <c r="V117" s="218">
        <f t="shared" si="107"/>
        <v>4938.2716</v>
      </c>
      <c r="W117" s="218">
        <f t="shared" si="107"/>
        <v>5493.82716</v>
      </c>
      <c r="X117" s="218">
        <f t="shared" si="107"/>
        <v>5472.459639</v>
      </c>
      <c r="Y117" s="218">
        <f t="shared" si="107"/>
        <v>5393.39981</v>
      </c>
      <c r="Z117" s="218">
        <f t="shared" si="107"/>
        <v>5308.57075</v>
      </c>
      <c r="AA117" s="218">
        <f t="shared" si="107"/>
        <v>5223.164767</v>
      </c>
      <c r="AB117" s="218">
        <f t="shared" si="107"/>
        <v>5137.701092</v>
      </c>
      <c r="AC117" s="218">
        <f t="shared" si="107"/>
        <v>5052.231648</v>
      </c>
      <c r="AD117" s="218">
        <f t="shared" si="107"/>
        <v>4966.761626</v>
      </c>
      <c r="AE117" s="218">
        <f t="shared" si="107"/>
        <v>4881.291547</v>
      </c>
      <c r="AF117" s="218">
        <f t="shared" si="107"/>
        <v>4795.821462</v>
      </c>
      <c r="AG117" s="218">
        <f t="shared" si="107"/>
        <v>4710.351377</v>
      </c>
      <c r="AH117" s="218">
        <f t="shared" si="107"/>
        <v>4624.881292</v>
      </c>
      <c r="AI117" s="218">
        <f t="shared" si="107"/>
        <v>4539.411206</v>
      </c>
      <c r="AJ117" s="218">
        <f t="shared" si="107"/>
        <v>5149.799109</v>
      </c>
      <c r="AK117" s="218">
        <f t="shared" si="107"/>
        <v>5829.77281</v>
      </c>
      <c r="AL117" s="218">
        <f t="shared" si="107"/>
        <v>6516.705092</v>
      </c>
      <c r="AM117" s="218">
        <f t="shared" si="107"/>
        <v>7204.333231</v>
      </c>
      <c r="AN117" s="218">
        <f t="shared" si="107"/>
        <v>7892.030956</v>
      </c>
      <c r="AO117" s="218">
        <f t="shared" si="107"/>
        <v>8579.73564</v>
      </c>
      <c r="AP117" s="218">
        <f t="shared" si="107"/>
        <v>9267.44102</v>
      </c>
      <c r="AQ117" s="218">
        <f t="shared" si="107"/>
        <v>9955.146469</v>
      </c>
      <c r="AR117" s="218">
        <f t="shared" si="107"/>
        <v>10642.85192</v>
      </c>
      <c r="AS117" s="218">
        <f t="shared" si="107"/>
        <v>11330.55738</v>
      </c>
      <c r="AT117" s="218">
        <f t="shared" si="107"/>
        <v>12018.26284</v>
      </c>
      <c r="AU117" s="218">
        <f t="shared" si="107"/>
        <v>12705.9683</v>
      </c>
      <c r="AV117" s="218">
        <f t="shared" si="107"/>
        <v>12998.71699</v>
      </c>
      <c r="AW117" s="218">
        <f t="shared" si="107"/>
        <v>13251.97002</v>
      </c>
      <c r="AX117" s="218">
        <f t="shared" si="107"/>
        <v>13501.27347</v>
      </c>
      <c r="AY117" s="218">
        <f t="shared" si="107"/>
        <v>13750.18197</v>
      </c>
      <c r="AZ117" s="218">
        <f t="shared" si="107"/>
        <v>13999.05097</v>
      </c>
      <c r="BA117" s="218">
        <f t="shared" si="107"/>
        <v>14247.91602</v>
      </c>
      <c r="BB117" s="218">
        <f t="shared" si="107"/>
        <v>14496.78068</v>
      </c>
      <c r="BC117" s="218">
        <f t="shared" si="107"/>
        <v>14745.6453</v>
      </c>
      <c r="BD117" s="218">
        <f t="shared" si="107"/>
        <v>14994.50991</v>
      </c>
      <c r="BE117" s="218">
        <f t="shared" si="107"/>
        <v>15243.37452</v>
      </c>
      <c r="BF117" s="218">
        <f t="shared" si="107"/>
        <v>15492.23914</v>
      </c>
      <c r="BG117" s="218">
        <f t="shared" si="107"/>
        <v>15741.10375</v>
      </c>
      <c r="BH117" s="218">
        <f t="shared" si="107"/>
        <v>16772.77793</v>
      </c>
      <c r="BI117" s="218">
        <f t="shared" si="107"/>
        <v>17882.73306</v>
      </c>
      <c r="BJ117" s="218">
        <f t="shared" si="107"/>
        <v>19000.5163</v>
      </c>
      <c r="BK117" s="218">
        <f t="shared" si="107"/>
        <v>20119.08234</v>
      </c>
      <c r="BL117" s="218">
        <f t="shared" si="107"/>
        <v>21237.72666</v>
      </c>
      <c r="BM117" s="218">
        <f t="shared" si="107"/>
        <v>22356.37881</v>
      </c>
      <c r="BN117" s="218">
        <f t="shared" si="107"/>
        <v>23475.03174</v>
      </c>
      <c r="BO117" s="218">
        <f t="shared" si="107"/>
        <v>24593.68475</v>
      </c>
      <c r="BP117" s="218">
        <f t="shared" si="107"/>
        <v>25712.33777</v>
      </c>
      <c r="BQ117" s="218">
        <f t="shared" si="107"/>
        <v>26830.99079</v>
      </c>
      <c r="BR117" s="218">
        <f t="shared" si="107"/>
        <v>27949.64381</v>
      </c>
      <c r="BS117" s="218">
        <f t="shared" si="107"/>
        <v>29068.29683</v>
      </c>
      <c r="BT117" s="218">
        <f t="shared" si="107"/>
        <v>30242.35714</v>
      </c>
      <c r="BU117" s="218">
        <f t="shared" si="107"/>
        <v>31421.95818</v>
      </c>
      <c r="BV117" s="218">
        <f t="shared" si="107"/>
        <v>32602.11329</v>
      </c>
      <c r="BW117" s="218">
        <f t="shared" si="107"/>
        <v>33782.32381</v>
      </c>
      <c r="BX117" s="218">
        <f t="shared" si="107"/>
        <v>34962.53987</v>
      </c>
      <c r="BY117" s="218">
        <f t="shared" si="107"/>
        <v>36142.75648</v>
      </c>
      <c r="BZ117" s="218">
        <f t="shared" si="107"/>
        <v>37322.97315</v>
      </c>
      <c r="CA117" s="218">
        <f t="shared" si="107"/>
        <v>38503.18983</v>
      </c>
      <c r="CB117" s="218">
        <f t="shared" si="107"/>
        <v>39683.4065</v>
      </c>
      <c r="CC117" s="218">
        <f t="shared" si="107"/>
        <v>40863.62318</v>
      </c>
      <c r="CD117" s="218">
        <f t="shared" si="107"/>
        <v>42043.83986</v>
      </c>
      <c r="CE117" s="218">
        <f t="shared" si="107"/>
        <v>43224.05653</v>
      </c>
      <c r="CF117" s="218">
        <f t="shared" si="107"/>
        <v>45505.8455</v>
      </c>
      <c r="CG117" s="218">
        <f t="shared" si="107"/>
        <v>47897.7917</v>
      </c>
      <c r="CH117" s="218">
        <f t="shared" si="107"/>
        <v>50300.75362</v>
      </c>
      <c r="CI117" s="218">
        <f t="shared" si="107"/>
        <v>52704.81711</v>
      </c>
      <c r="CJ117" s="218">
        <f t="shared" si="107"/>
        <v>55108.99076</v>
      </c>
      <c r="CK117" s="218">
        <f t="shared" si="107"/>
        <v>57513.17543</v>
      </c>
      <c r="CL117" s="218">
        <f t="shared" si="107"/>
        <v>59917.36119</v>
      </c>
      <c r="CM117" s="218">
        <f t="shared" si="107"/>
        <v>62321.54707</v>
      </c>
      <c r="CN117" s="218">
        <f t="shared" si="107"/>
        <v>64725.73296</v>
      </c>
      <c r="CO117" s="218">
        <f t="shared" si="107"/>
        <v>67129.91885</v>
      </c>
      <c r="CP117" s="218">
        <f t="shared" si="107"/>
        <v>69534.10474</v>
      </c>
      <c r="CQ117" s="218">
        <f t="shared" si="107"/>
        <v>71938.29063</v>
      </c>
      <c r="CR117" s="218">
        <f t="shared" si="107"/>
        <v>75247.9055</v>
      </c>
      <c r="CS117" s="218">
        <f t="shared" si="107"/>
        <v>78648.06327</v>
      </c>
      <c r="CT117" s="218">
        <f t="shared" si="107"/>
        <v>82057.27533</v>
      </c>
      <c r="CU117" s="218">
        <f t="shared" si="107"/>
        <v>85467.39282</v>
      </c>
      <c r="CV117" s="218">
        <f t="shared" si="107"/>
        <v>88877.60086</v>
      </c>
      <c r="CW117" s="218">
        <f t="shared" si="107"/>
        <v>92287.81794</v>
      </c>
      <c r="CX117" s="218">
        <f t="shared" si="107"/>
        <v>95698.03594</v>
      </c>
      <c r="CY117" s="218">
        <f t="shared" si="107"/>
        <v>99108.25402</v>
      </c>
      <c r="CZ117" s="218">
        <f t="shared" si="107"/>
        <v>102518.4721</v>
      </c>
      <c r="DA117" s="218">
        <f t="shared" si="107"/>
        <v>105928.6902</v>
      </c>
      <c r="DB117" s="218">
        <f t="shared" si="107"/>
        <v>109338.9083</v>
      </c>
      <c r="DC117" s="218">
        <f t="shared" si="107"/>
        <v>112749.1264</v>
      </c>
      <c r="DD117" s="218">
        <f t="shared" si="107"/>
        <v>118333.2581</v>
      </c>
      <c r="DE117" s="218">
        <f t="shared" si="107"/>
        <v>124134.7811</v>
      </c>
      <c r="DF117" s="218">
        <f t="shared" si="107"/>
        <v>129958.0432</v>
      </c>
      <c r="DG117" s="218">
        <f t="shared" si="107"/>
        <v>135783.4793</v>
      </c>
      <c r="DH117" s="218">
        <f t="shared" si="107"/>
        <v>141609.1328</v>
      </c>
      <c r="DI117" s="218">
        <f t="shared" si="107"/>
        <v>147434.8079</v>
      </c>
      <c r="DJ117" s="218">
        <f t="shared" si="107"/>
        <v>153260.4853</v>
      </c>
      <c r="DK117" s="218">
        <f t="shared" si="107"/>
        <v>159086.1629</v>
      </c>
      <c r="DL117" s="218">
        <f t="shared" si="107"/>
        <v>164911.8405</v>
      </c>
      <c r="DM117" s="218">
        <f t="shared" si="107"/>
        <v>170737.5181</v>
      </c>
      <c r="DN117" s="218">
        <f t="shared" si="107"/>
        <v>176563.1957</v>
      </c>
      <c r="DO117" s="218">
        <f t="shared" si="107"/>
        <v>182388.8734</v>
      </c>
      <c r="DP117" s="218">
        <f t="shared" si="107"/>
        <v>191079.1589</v>
      </c>
      <c r="DQ117" s="218">
        <f t="shared" si="107"/>
        <v>200055.9052</v>
      </c>
      <c r="DR117" s="218">
        <f t="shared" si="107"/>
        <v>209061.2977</v>
      </c>
      <c r="DS117" s="218">
        <f t="shared" si="107"/>
        <v>218069.5547</v>
      </c>
      <c r="DT117" s="218">
        <f t="shared" si="107"/>
        <v>227078.0982</v>
      </c>
      <c r="DU117" s="218">
        <f t="shared" si="107"/>
        <v>236086.6703</v>
      </c>
      <c r="DV117" s="218">
        <f t="shared" si="107"/>
        <v>245095.2453</v>
      </c>
      <c r="DW117" s="218">
        <f t="shared" si="107"/>
        <v>254103.8206</v>
      </c>
      <c r="DX117" s="218">
        <f t="shared" si="107"/>
        <v>263112.3959</v>
      </c>
      <c r="DY117" s="218">
        <f t="shared" si="107"/>
        <v>272120.9712</v>
      </c>
      <c r="DZ117" s="218">
        <f t="shared" si="107"/>
        <v>281129.5465</v>
      </c>
    </row>
    <row r="118">
      <c r="A118" s="78"/>
      <c r="B118" s="89"/>
      <c r="C118" s="89"/>
      <c r="D118" s="89"/>
      <c r="E118" s="89"/>
      <c r="F118" s="89"/>
      <c r="G118" s="89"/>
      <c r="H118" s="78"/>
      <c r="I118" s="88" t="s">
        <v>126</v>
      </c>
      <c r="J118" s="217"/>
      <c r="K118" s="217">
        <f t="shared" ref="K118:DZ118" si="108">sum(K116:K117)</f>
        <v>0</v>
      </c>
      <c r="L118" s="217">
        <f t="shared" si="108"/>
        <v>0</v>
      </c>
      <c r="M118" s="217">
        <f t="shared" si="108"/>
        <v>0</v>
      </c>
      <c r="N118" s="217">
        <f t="shared" si="108"/>
        <v>12000</v>
      </c>
      <c r="O118" s="217">
        <f t="shared" si="108"/>
        <v>19000</v>
      </c>
      <c r="P118" s="217">
        <f t="shared" si="108"/>
        <v>25600</v>
      </c>
      <c r="Q118" s="217">
        <f t="shared" si="108"/>
        <v>32160</v>
      </c>
      <c r="R118" s="217">
        <f t="shared" si="108"/>
        <v>38716</v>
      </c>
      <c r="S118" s="217">
        <f t="shared" si="108"/>
        <v>45271.6</v>
      </c>
      <c r="T118" s="217">
        <f t="shared" si="108"/>
        <v>51827.16</v>
      </c>
      <c r="U118" s="217">
        <f t="shared" si="108"/>
        <v>58382.716</v>
      </c>
      <c r="V118" s="217">
        <f t="shared" si="108"/>
        <v>64938.2716</v>
      </c>
      <c r="W118" s="217">
        <f t="shared" si="108"/>
        <v>65401.51947</v>
      </c>
      <c r="X118" s="217">
        <f t="shared" si="108"/>
        <v>65287.84425</v>
      </c>
      <c r="Y118" s="217">
        <f t="shared" si="108"/>
        <v>65116.47673</v>
      </c>
      <c r="Z118" s="217">
        <f t="shared" si="108"/>
        <v>64939.33998</v>
      </c>
      <c r="AA118" s="217">
        <f t="shared" si="108"/>
        <v>64761.62631</v>
      </c>
      <c r="AB118" s="217">
        <f t="shared" si="108"/>
        <v>64583.85494</v>
      </c>
      <c r="AC118" s="217">
        <f t="shared" si="108"/>
        <v>64406.0778</v>
      </c>
      <c r="AD118" s="217">
        <f t="shared" si="108"/>
        <v>64228.30009</v>
      </c>
      <c r="AE118" s="217">
        <f t="shared" si="108"/>
        <v>64050.52232</v>
      </c>
      <c r="AF118" s="217">
        <f t="shared" si="108"/>
        <v>63872.74454</v>
      </c>
      <c r="AG118" s="217">
        <f t="shared" si="108"/>
        <v>63694.96676</v>
      </c>
      <c r="AH118" s="217">
        <f t="shared" si="108"/>
        <v>63517.18898</v>
      </c>
      <c r="AI118" s="217">
        <f t="shared" si="108"/>
        <v>72282.74848</v>
      </c>
      <c r="AJ118" s="217">
        <f t="shared" si="108"/>
        <v>81744.16597</v>
      </c>
      <c r="AK118" s="217">
        <f t="shared" si="108"/>
        <v>91275.16926</v>
      </c>
      <c r="AL118" s="217">
        <f t="shared" si="108"/>
        <v>100813.1311</v>
      </c>
      <c r="AM118" s="217">
        <f t="shared" si="108"/>
        <v>110351.7889</v>
      </c>
      <c r="AN118" s="217">
        <f t="shared" si="108"/>
        <v>119890.5162</v>
      </c>
      <c r="AO118" s="217">
        <f t="shared" si="108"/>
        <v>129429.2504</v>
      </c>
      <c r="AP118" s="217">
        <f t="shared" si="108"/>
        <v>138967.9854</v>
      </c>
      <c r="AQ118" s="217">
        <f t="shared" si="108"/>
        <v>148506.7204</v>
      </c>
      <c r="AR118" s="217">
        <f t="shared" si="108"/>
        <v>158045.4555</v>
      </c>
      <c r="AS118" s="217">
        <f t="shared" si="108"/>
        <v>167584.1905</v>
      </c>
      <c r="AT118" s="217">
        <f t="shared" si="108"/>
        <v>177122.9256</v>
      </c>
      <c r="AU118" s="217">
        <f t="shared" si="108"/>
        <v>183217.4952</v>
      </c>
      <c r="AV118" s="217">
        <f t="shared" si="108"/>
        <v>188917.1081</v>
      </c>
      <c r="AW118" s="217">
        <f t="shared" si="108"/>
        <v>194577.2253</v>
      </c>
      <c r="AX118" s="217">
        <f t="shared" si="108"/>
        <v>200233.393</v>
      </c>
      <c r="AY118" s="217">
        <f t="shared" si="108"/>
        <v>205889.1657</v>
      </c>
      <c r="AZ118" s="217">
        <f t="shared" si="108"/>
        <v>211544.8989</v>
      </c>
      <c r="BA118" s="217">
        <f t="shared" si="108"/>
        <v>217200.6281</v>
      </c>
      <c r="BB118" s="217">
        <f t="shared" si="108"/>
        <v>222856.357</v>
      </c>
      <c r="BC118" s="217">
        <f t="shared" si="108"/>
        <v>228512.0858</v>
      </c>
      <c r="BD118" s="217">
        <f t="shared" si="108"/>
        <v>234167.8146</v>
      </c>
      <c r="BE118" s="217">
        <f t="shared" si="108"/>
        <v>239823.5434</v>
      </c>
      <c r="BF118" s="217">
        <f t="shared" si="108"/>
        <v>245479.2722</v>
      </c>
      <c r="BG118" s="217">
        <f t="shared" si="108"/>
        <v>263334.5566</v>
      </c>
      <c r="BH118" s="217">
        <f t="shared" si="108"/>
        <v>281972.6506</v>
      </c>
      <c r="BI118" s="217">
        <f t="shared" si="108"/>
        <v>300689.0255</v>
      </c>
      <c r="BJ118" s="217">
        <f t="shared" si="108"/>
        <v>319413.2285</v>
      </c>
      <c r="BK118" s="217">
        <f t="shared" si="108"/>
        <v>338138.2143</v>
      </c>
      <c r="BL118" s="217">
        <f t="shared" si="108"/>
        <v>356863.2784</v>
      </c>
      <c r="BM118" s="217">
        <f t="shared" si="108"/>
        <v>375588.3503</v>
      </c>
      <c r="BN118" s="217">
        <f t="shared" si="108"/>
        <v>394313.423</v>
      </c>
      <c r="BO118" s="217">
        <f t="shared" si="108"/>
        <v>413038.4958</v>
      </c>
      <c r="BP118" s="217">
        <f t="shared" si="108"/>
        <v>431763.5686</v>
      </c>
      <c r="BQ118" s="217">
        <f t="shared" si="108"/>
        <v>450488.6414</v>
      </c>
      <c r="BR118" s="217">
        <f t="shared" si="108"/>
        <v>469213.7142</v>
      </c>
      <c r="BS118" s="217">
        <f t="shared" si="108"/>
        <v>493586.7363</v>
      </c>
      <c r="BT118" s="217">
        <f t="shared" si="108"/>
        <v>518015.1658</v>
      </c>
      <c r="BU118" s="217">
        <f t="shared" si="108"/>
        <v>542449.136</v>
      </c>
      <c r="BV118" s="217">
        <f t="shared" si="108"/>
        <v>566883.6603</v>
      </c>
      <c r="BW118" s="217">
        <f t="shared" si="108"/>
        <v>591318.24</v>
      </c>
      <c r="BX118" s="217">
        <f t="shared" si="108"/>
        <v>615752.8252</v>
      </c>
      <c r="BY118" s="217">
        <f t="shared" si="108"/>
        <v>640187.411</v>
      </c>
      <c r="BZ118" s="217">
        <f t="shared" si="108"/>
        <v>664621.9969</v>
      </c>
      <c r="CA118" s="217">
        <f t="shared" si="108"/>
        <v>689056.5827</v>
      </c>
      <c r="CB118" s="217">
        <f t="shared" si="108"/>
        <v>713491.1686</v>
      </c>
      <c r="CC118" s="217">
        <f t="shared" si="108"/>
        <v>737925.7544</v>
      </c>
      <c r="CD118" s="217">
        <f t="shared" si="108"/>
        <v>762360.3402</v>
      </c>
      <c r="CE118" s="217">
        <f t="shared" si="108"/>
        <v>809485.4104</v>
      </c>
      <c r="CF118" s="217">
        <f t="shared" si="108"/>
        <v>857712.0529</v>
      </c>
      <c r="CG118" s="217">
        <f t="shared" si="108"/>
        <v>906048.8527</v>
      </c>
      <c r="CH118" s="217">
        <f t="shared" si="108"/>
        <v>954396.6681</v>
      </c>
      <c r="CI118" s="217">
        <f t="shared" si="108"/>
        <v>1002745.585</v>
      </c>
      <c r="CJ118" s="217">
        <f t="shared" si="108"/>
        <v>1051094.612</v>
      </c>
      <c r="CK118" s="217">
        <f t="shared" si="108"/>
        <v>1099443.651</v>
      </c>
      <c r="CL118" s="217">
        <f t="shared" si="108"/>
        <v>1147792.69</v>
      </c>
      <c r="CM118" s="217">
        <f t="shared" si="108"/>
        <v>1196141.729</v>
      </c>
      <c r="CN118" s="217">
        <f t="shared" si="108"/>
        <v>1244490.769</v>
      </c>
      <c r="CO118" s="217">
        <f t="shared" si="108"/>
        <v>1292839.808</v>
      </c>
      <c r="CP118" s="217">
        <f t="shared" si="108"/>
        <v>1341188.847</v>
      </c>
      <c r="CQ118" s="217">
        <f t="shared" si="108"/>
        <v>1417585.818</v>
      </c>
      <c r="CR118" s="217">
        <f t="shared" si="108"/>
        <v>1494888.218</v>
      </c>
      <c r="CS118" s="217">
        <f t="shared" si="108"/>
        <v>1572281.16</v>
      </c>
      <c r="CT118" s="217">
        <f t="shared" si="108"/>
        <v>1649683.157</v>
      </c>
      <c r="CU118" s="217">
        <f t="shared" si="108"/>
        <v>1727086.059</v>
      </c>
      <c r="CV118" s="217">
        <f t="shared" si="108"/>
        <v>1804489.052</v>
      </c>
      <c r="CW118" s="217">
        <f t="shared" si="108"/>
        <v>1881892.053</v>
      </c>
      <c r="CX118" s="217">
        <f t="shared" si="108"/>
        <v>1959295.056</v>
      </c>
      <c r="CY118" s="217">
        <f t="shared" si="108"/>
        <v>2036698.059</v>
      </c>
      <c r="CZ118" s="217">
        <f t="shared" si="108"/>
        <v>2114101.062</v>
      </c>
      <c r="DA118" s="217">
        <f t="shared" si="108"/>
        <v>2191504.064</v>
      </c>
      <c r="DB118" s="217">
        <f t="shared" si="108"/>
        <v>2268907.067</v>
      </c>
      <c r="DC118" s="217">
        <f t="shared" si="108"/>
        <v>2403843.028</v>
      </c>
      <c r="DD118" s="217">
        <f t="shared" si="108"/>
        <v>2540952.903</v>
      </c>
      <c r="DE118" s="217">
        <f t="shared" si="108"/>
        <v>2678280.17</v>
      </c>
      <c r="DF118" s="217">
        <f t="shared" si="108"/>
        <v>2815629.175</v>
      </c>
      <c r="DG118" s="217">
        <f t="shared" si="108"/>
        <v>2952980.355</v>
      </c>
      <c r="DH118" s="217">
        <f t="shared" si="108"/>
        <v>3090331.751</v>
      </c>
      <c r="DI118" s="217">
        <f t="shared" si="108"/>
        <v>3227683.17</v>
      </c>
      <c r="DJ118" s="217">
        <f t="shared" si="108"/>
        <v>3365034.59</v>
      </c>
      <c r="DK118" s="217">
        <f t="shared" si="108"/>
        <v>3502386.011</v>
      </c>
      <c r="DL118" s="217">
        <f t="shared" si="108"/>
        <v>3639737.432</v>
      </c>
      <c r="DM118" s="217">
        <f t="shared" si="108"/>
        <v>3777088.853</v>
      </c>
      <c r="DN118" s="217">
        <f t="shared" si="108"/>
        <v>3914440.274</v>
      </c>
      <c r="DO118" s="217">
        <f t="shared" si="108"/>
        <v>4142887.177</v>
      </c>
      <c r="DP118" s="217">
        <f t="shared" si="108"/>
        <v>4374198.688</v>
      </c>
      <c r="DQ118" s="217">
        <f t="shared" si="108"/>
        <v>4605796.66</v>
      </c>
      <c r="DR118" s="217">
        <f t="shared" si="108"/>
        <v>4837423.277</v>
      </c>
      <c r="DS118" s="217">
        <f t="shared" si="108"/>
        <v>5069052.76</v>
      </c>
      <c r="DT118" s="217">
        <f t="shared" si="108"/>
        <v>5300682.529</v>
      </c>
      <c r="DU118" s="217">
        <f t="shared" si="108"/>
        <v>5532312.326</v>
      </c>
      <c r="DV118" s="217">
        <f t="shared" si="108"/>
        <v>5763942.126</v>
      </c>
      <c r="DW118" s="217">
        <f t="shared" si="108"/>
        <v>5995571.927</v>
      </c>
      <c r="DX118" s="217">
        <f t="shared" si="108"/>
        <v>6227201.728</v>
      </c>
      <c r="DY118" s="217">
        <f t="shared" si="108"/>
        <v>6458831.528</v>
      </c>
      <c r="DZ118" s="217">
        <f t="shared" si="108"/>
        <v>6690461.329</v>
      </c>
    </row>
    <row r="119">
      <c r="A119" s="78"/>
      <c r="B119" s="78"/>
      <c r="C119" s="78"/>
      <c r="D119" s="89"/>
      <c r="E119" s="78"/>
      <c r="F119" s="78"/>
      <c r="G119" s="78"/>
      <c r="H119" s="78"/>
      <c r="I119" s="78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</row>
    <row r="120">
      <c r="A120" s="78"/>
      <c r="B120" s="89"/>
      <c r="C120" s="89"/>
      <c r="D120" s="89"/>
      <c r="E120" s="89"/>
      <c r="F120" s="78"/>
      <c r="G120" s="89"/>
      <c r="H120" s="78"/>
      <c r="I120" s="88" t="s">
        <v>128</v>
      </c>
      <c r="J120" s="217"/>
      <c r="K120" s="218">
        <f t="shared" ref="K120:DZ120" si="109">K38</f>
        <v>0</v>
      </c>
      <c r="L120" s="218">
        <f t="shared" si="109"/>
        <v>0</v>
      </c>
      <c r="M120" s="218">
        <f t="shared" si="109"/>
        <v>0</v>
      </c>
      <c r="N120" s="218">
        <f t="shared" si="109"/>
        <v>4800</v>
      </c>
      <c r="O120" s="218">
        <f t="shared" si="109"/>
        <v>7200</v>
      </c>
      <c r="P120" s="218">
        <f t="shared" si="109"/>
        <v>9600</v>
      </c>
      <c r="Q120" s="218">
        <f t="shared" si="109"/>
        <v>12000</v>
      </c>
      <c r="R120" s="218">
        <f t="shared" si="109"/>
        <v>14400</v>
      </c>
      <c r="S120" s="218">
        <f t="shared" si="109"/>
        <v>16800</v>
      </c>
      <c r="T120" s="218">
        <f t="shared" si="109"/>
        <v>19200</v>
      </c>
      <c r="U120" s="218">
        <f t="shared" si="109"/>
        <v>21600</v>
      </c>
      <c r="V120" s="218">
        <f t="shared" si="109"/>
        <v>24000</v>
      </c>
      <c r="W120" s="218">
        <f t="shared" si="109"/>
        <v>23963.07692</v>
      </c>
      <c r="X120" s="218">
        <f t="shared" si="109"/>
        <v>23926.15385</v>
      </c>
      <c r="Y120" s="218">
        <f t="shared" si="109"/>
        <v>23889.23077</v>
      </c>
      <c r="Z120" s="218">
        <f t="shared" si="109"/>
        <v>23852.30769</v>
      </c>
      <c r="AA120" s="218">
        <f t="shared" si="109"/>
        <v>23815.38462</v>
      </c>
      <c r="AB120" s="218">
        <f t="shared" si="109"/>
        <v>23778.46154</v>
      </c>
      <c r="AC120" s="218">
        <f t="shared" si="109"/>
        <v>23741.53846</v>
      </c>
      <c r="AD120" s="218">
        <f t="shared" si="109"/>
        <v>23704.61538</v>
      </c>
      <c r="AE120" s="218">
        <f t="shared" si="109"/>
        <v>23667.69231</v>
      </c>
      <c r="AF120" s="218">
        <f t="shared" si="109"/>
        <v>23630.76923</v>
      </c>
      <c r="AG120" s="218">
        <f t="shared" si="109"/>
        <v>23593.84615</v>
      </c>
      <c r="AH120" s="218">
        <f t="shared" si="109"/>
        <v>23556.92308</v>
      </c>
      <c r="AI120" s="218">
        <f t="shared" si="109"/>
        <v>26909.7026</v>
      </c>
      <c r="AJ120" s="218">
        <f t="shared" si="109"/>
        <v>30214.92077</v>
      </c>
      <c r="AK120" s="218">
        <f t="shared" si="109"/>
        <v>33473.07552</v>
      </c>
      <c r="AL120" s="218">
        <f t="shared" si="109"/>
        <v>36684.66013</v>
      </c>
      <c r="AM120" s="218">
        <f t="shared" si="109"/>
        <v>39850.16332</v>
      </c>
      <c r="AN120" s="218">
        <f t="shared" si="109"/>
        <v>42970.06927</v>
      </c>
      <c r="AO120" s="218">
        <f t="shared" si="109"/>
        <v>46044.85769</v>
      </c>
      <c r="AP120" s="218">
        <f t="shared" si="109"/>
        <v>49075.00379</v>
      </c>
      <c r="AQ120" s="218">
        <f t="shared" si="109"/>
        <v>52060.97839</v>
      </c>
      <c r="AR120" s="218">
        <f t="shared" si="109"/>
        <v>55003.24793</v>
      </c>
      <c r="AS120" s="218">
        <f t="shared" si="109"/>
        <v>57902.2745</v>
      </c>
      <c r="AT120" s="218">
        <f t="shared" si="109"/>
        <v>60758.51588</v>
      </c>
      <c r="AU120" s="218">
        <f t="shared" si="109"/>
        <v>62313.74907</v>
      </c>
      <c r="AV120" s="218">
        <f t="shared" si="109"/>
        <v>63844.53101</v>
      </c>
      <c r="AW120" s="218">
        <f t="shared" si="109"/>
        <v>65351.12574</v>
      </c>
      <c r="AX120" s="218">
        <f t="shared" si="109"/>
        <v>66833.79484</v>
      </c>
      <c r="AY120" s="218">
        <f t="shared" si="109"/>
        <v>68292.79741</v>
      </c>
      <c r="AZ120" s="218">
        <f t="shared" si="109"/>
        <v>69728.3901</v>
      </c>
      <c r="BA120" s="218">
        <f t="shared" si="109"/>
        <v>71140.82718</v>
      </c>
      <c r="BB120" s="218">
        <f t="shared" si="109"/>
        <v>72530.36047</v>
      </c>
      <c r="BC120" s="218">
        <f t="shared" si="109"/>
        <v>73897.23944</v>
      </c>
      <c r="BD120" s="218">
        <f t="shared" si="109"/>
        <v>75241.71121</v>
      </c>
      <c r="BE120" s="218">
        <f t="shared" si="109"/>
        <v>76564.02055</v>
      </c>
      <c r="BF120" s="218">
        <f t="shared" si="109"/>
        <v>77864.40992</v>
      </c>
      <c r="BG120" s="218">
        <f t="shared" si="109"/>
        <v>83244.80137</v>
      </c>
      <c r="BH120" s="218">
        <f t="shared" si="109"/>
        <v>88546.94766</v>
      </c>
      <c r="BI120" s="218">
        <f t="shared" si="109"/>
        <v>93771.67444</v>
      </c>
      <c r="BJ120" s="218">
        <f t="shared" si="109"/>
        <v>98919.79963</v>
      </c>
      <c r="BK120" s="218">
        <f t="shared" si="109"/>
        <v>103992.1336</v>
      </c>
      <c r="BL120" s="218">
        <f t="shared" si="109"/>
        <v>108989.479</v>
      </c>
      <c r="BM120" s="218">
        <f t="shared" si="109"/>
        <v>113912.6313</v>
      </c>
      <c r="BN120" s="218">
        <f t="shared" si="109"/>
        <v>118762.3783</v>
      </c>
      <c r="BO120" s="218">
        <f t="shared" si="109"/>
        <v>123539.5005</v>
      </c>
      <c r="BP120" s="218">
        <f t="shared" si="109"/>
        <v>128244.7711</v>
      </c>
      <c r="BQ120" s="218">
        <f t="shared" si="109"/>
        <v>132878.9562</v>
      </c>
      <c r="BR120" s="218">
        <f t="shared" si="109"/>
        <v>137442.8146</v>
      </c>
      <c r="BS120" s="218">
        <f t="shared" si="109"/>
        <v>143684.1128</v>
      </c>
      <c r="BT120" s="218">
        <f t="shared" si="109"/>
        <v>149832.3868</v>
      </c>
      <c r="BU120" s="218">
        <f t="shared" si="109"/>
        <v>155888.6256</v>
      </c>
      <c r="BV120" s="218">
        <f t="shared" si="109"/>
        <v>161853.8088</v>
      </c>
      <c r="BW120" s="218">
        <f t="shared" si="109"/>
        <v>167728.9073</v>
      </c>
      <c r="BX120" s="218">
        <f t="shared" si="109"/>
        <v>173514.8825</v>
      </c>
      <c r="BY120" s="218">
        <f t="shared" si="109"/>
        <v>179212.687</v>
      </c>
      <c r="BZ120" s="218">
        <f t="shared" si="109"/>
        <v>184823.2644</v>
      </c>
      <c r="CA120" s="218">
        <f t="shared" si="109"/>
        <v>190347.5495</v>
      </c>
      <c r="CB120" s="218">
        <f t="shared" si="109"/>
        <v>195786.4683</v>
      </c>
      <c r="CC120" s="218">
        <f t="shared" si="109"/>
        <v>201140.9382</v>
      </c>
      <c r="CD120" s="218">
        <f t="shared" si="109"/>
        <v>206411.8679</v>
      </c>
      <c r="CE120" s="218">
        <f t="shared" si="109"/>
        <v>218057.2558</v>
      </c>
      <c r="CF120" s="218">
        <f t="shared" si="109"/>
        <v>229531.4726</v>
      </c>
      <c r="CG120" s="218">
        <f t="shared" si="109"/>
        <v>240836.3304</v>
      </c>
      <c r="CH120" s="218">
        <f t="shared" si="109"/>
        <v>251973.6246</v>
      </c>
      <c r="CI120" s="218">
        <f t="shared" si="109"/>
        <v>262945.1335</v>
      </c>
      <c r="CJ120" s="218">
        <f t="shared" si="109"/>
        <v>273752.6193</v>
      </c>
      <c r="CK120" s="218">
        <f t="shared" si="109"/>
        <v>284397.8272</v>
      </c>
      <c r="CL120" s="218">
        <f t="shared" si="109"/>
        <v>294882.4865</v>
      </c>
      <c r="CM120" s="218">
        <f t="shared" si="109"/>
        <v>305208.3102</v>
      </c>
      <c r="CN120" s="218">
        <f t="shared" si="109"/>
        <v>315376.9953</v>
      </c>
      <c r="CO120" s="218">
        <f t="shared" si="109"/>
        <v>325390.2227</v>
      </c>
      <c r="CP120" s="218">
        <f t="shared" si="109"/>
        <v>335249.6579</v>
      </c>
      <c r="CQ120" s="218">
        <f t="shared" si="109"/>
        <v>352300.0986</v>
      </c>
      <c r="CR120" s="218">
        <f t="shared" si="109"/>
        <v>369098.3375</v>
      </c>
      <c r="CS120" s="218">
        <f t="shared" si="109"/>
        <v>385647.0497</v>
      </c>
      <c r="CT120" s="218">
        <f t="shared" si="109"/>
        <v>401948.8856</v>
      </c>
      <c r="CU120" s="218">
        <f t="shared" si="109"/>
        <v>418006.4705</v>
      </c>
      <c r="CV120" s="218">
        <f t="shared" si="109"/>
        <v>433822.4053</v>
      </c>
      <c r="CW120" s="218">
        <f t="shared" si="109"/>
        <v>449399.2669</v>
      </c>
      <c r="CX120" s="218">
        <f t="shared" si="109"/>
        <v>464739.6076</v>
      </c>
      <c r="CY120" s="218">
        <f t="shared" si="109"/>
        <v>479845.9562</v>
      </c>
      <c r="CZ120" s="218">
        <f t="shared" si="109"/>
        <v>494720.8175</v>
      </c>
      <c r="DA120" s="218">
        <f t="shared" si="109"/>
        <v>509366.6733</v>
      </c>
      <c r="DB120" s="218">
        <f t="shared" si="109"/>
        <v>523785.9815</v>
      </c>
      <c r="DC120" s="218">
        <f t="shared" si="109"/>
        <v>551838.7125</v>
      </c>
      <c r="DD120" s="218">
        <f t="shared" si="109"/>
        <v>579477.8338</v>
      </c>
      <c r="DE120" s="218">
        <f t="shared" si="109"/>
        <v>606707.7283</v>
      </c>
      <c r="DF120" s="218">
        <f t="shared" si="109"/>
        <v>633532.7381</v>
      </c>
      <c r="DG120" s="218">
        <f t="shared" si="109"/>
        <v>659957.1648</v>
      </c>
      <c r="DH120" s="218">
        <f t="shared" si="109"/>
        <v>685985.2698</v>
      </c>
      <c r="DI120" s="218">
        <f t="shared" si="109"/>
        <v>711621.2747</v>
      </c>
      <c r="DJ120" s="218">
        <f t="shared" si="109"/>
        <v>736869.3615</v>
      </c>
      <c r="DK120" s="218">
        <f t="shared" si="109"/>
        <v>761733.6734</v>
      </c>
      <c r="DL120" s="218">
        <f t="shared" si="109"/>
        <v>786218.3145</v>
      </c>
      <c r="DM120" s="218">
        <f t="shared" si="109"/>
        <v>810327.3506</v>
      </c>
      <c r="DN120" s="218">
        <f t="shared" si="109"/>
        <v>834064.8096</v>
      </c>
      <c r="DO120" s="218">
        <f t="shared" si="109"/>
        <v>877620.8518</v>
      </c>
      <c r="DP120" s="218">
        <f t="shared" si="109"/>
        <v>920533.7057</v>
      </c>
      <c r="DQ120" s="218">
        <f t="shared" si="109"/>
        <v>962810.1901</v>
      </c>
      <c r="DR120" s="218">
        <f t="shared" si="109"/>
        <v>1004457.061</v>
      </c>
      <c r="DS120" s="218">
        <f t="shared" si="109"/>
        <v>1045481.009</v>
      </c>
      <c r="DT120" s="218">
        <f t="shared" si="109"/>
        <v>1085888.666</v>
      </c>
      <c r="DU120" s="218">
        <f t="shared" si="109"/>
        <v>1125686.599</v>
      </c>
      <c r="DV120" s="218">
        <f t="shared" si="109"/>
        <v>1164881.315</v>
      </c>
      <c r="DW120" s="218">
        <f t="shared" si="109"/>
        <v>1203479.259</v>
      </c>
      <c r="DX120" s="218">
        <f t="shared" si="109"/>
        <v>1241486.816</v>
      </c>
      <c r="DY120" s="218">
        <f t="shared" si="109"/>
        <v>1278910.313</v>
      </c>
      <c r="DZ120" s="218">
        <f t="shared" si="109"/>
        <v>1315756.014</v>
      </c>
    </row>
    <row r="121">
      <c r="A121" s="78"/>
      <c r="B121" s="89"/>
      <c r="C121" s="89"/>
      <c r="D121" s="89"/>
      <c r="E121" s="89"/>
      <c r="F121" s="78"/>
      <c r="G121" s="89"/>
      <c r="H121" s="78"/>
      <c r="I121" s="88" t="s">
        <v>130</v>
      </c>
      <c r="J121" s="217"/>
      <c r="K121" s="217">
        <f t="shared" ref="K121:DZ121" si="110">K118-K120</f>
        <v>0</v>
      </c>
      <c r="L121" s="217">
        <f t="shared" si="110"/>
        <v>0</v>
      </c>
      <c r="M121" s="217">
        <f t="shared" si="110"/>
        <v>0</v>
      </c>
      <c r="N121" s="217">
        <f t="shared" si="110"/>
        <v>7200</v>
      </c>
      <c r="O121" s="217">
        <f t="shared" si="110"/>
        <v>11800</v>
      </c>
      <c r="P121" s="217">
        <f t="shared" si="110"/>
        <v>16000</v>
      </c>
      <c r="Q121" s="217">
        <f t="shared" si="110"/>
        <v>20160</v>
      </c>
      <c r="R121" s="217">
        <f t="shared" si="110"/>
        <v>24316</v>
      </c>
      <c r="S121" s="217">
        <f t="shared" si="110"/>
        <v>28471.6</v>
      </c>
      <c r="T121" s="217">
        <f t="shared" si="110"/>
        <v>32627.16</v>
      </c>
      <c r="U121" s="217">
        <f t="shared" si="110"/>
        <v>36782.716</v>
      </c>
      <c r="V121" s="217">
        <f t="shared" si="110"/>
        <v>40938.2716</v>
      </c>
      <c r="W121" s="217">
        <f t="shared" si="110"/>
        <v>41438.44254</v>
      </c>
      <c r="X121" s="217">
        <f t="shared" si="110"/>
        <v>41361.69041</v>
      </c>
      <c r="Y121" s="217">
        <f t="shared" si="110"/>
        <v>41227.24596</v>
      </c>
      <c r="Z121" s="217">
        <f t="shared" si="110"/>
        <v>41087.03229</v>
      </c>
      <c r="AA121" s="217">
        <f t="shared" si="110"/>
        <v>40946.24169</v>
      </c>
      <c r="AB121" s="217">
        <f t="shared" si="110"/>
        <v>40805.3934</v>
      </c>
      <c r="AC121" s="217">
        <f t="shared" si="110"/>
        <v>40664.53934</v>
      </c>
      <c r="AD121" s="217">
        <f t="shared" si="110"/>
        <v>40523.6847</v>
      </c>
      <c r="AE121" s="217">
        <f t="shared" si="110"/>
        <v>40382.83001</v>
      </c>
      <c r="AF121" s="217">
        <f t="shared" si="110"/>
        <v>40241.97531</v>
      </c>
      <c r="AG121" s="217">
        <f t="shared" si="110"/>
        <v>40101.12061</v>
      </c>
      <c r="AH121" s="217">
        <f t="shared" si="110"/>
        <v>39960.26591</v>
      </c>
      <c r="AI121" s="217">
        <f t="shared" si="110"/>
        <v>45373.04589</v>
      </c>
      <c r="AJ121" s="217">
        <f t="shared" si="110"/>
        <v>51529.2452</v>
      </c>
      <c r="AK121" s="217">
        <f t="shared" si="110"/>
        <v>57802.09374</v>
      </c>
      <c r="AL121" s="217">
        <f t="shared" si="110"/>
        <v>64128.471</v>
      </c>
      <c r="AM121" s="217">
        <f t="shared" si="110"/>
        <v>70501.62554</v>
      </c>
      <c r="AN121" s="217">
        <f t="shared" si="110"/>
        <v>76920.44689</v>
      </c>
      <c r="AO121" s="217">
        <f t="shared" si="110"/>
        <v>83384.39275</v>
      </c>
      <c r="AP121" s="217">
        <f t="shared" si="110"/>
        <v>89892.98161</v>
      </c>
      <c r="AQ121" s="217">
        <f t="shared" si="110"/>
        <v>96445.74204</v>
      </c>
      <c r="AR121" s="217">
        <f t="shared" si="110"/>
        <v>103042.2075</v>
      </c>
      <c r="AS121" s="217">
        <f t="shared" si="110"/>
        <v>109681.916</v>
      </c>
      <c r="AT121" s="217">
        <f t="shared" si="110"/>
        <v>116364.4097</v>
      </c>
      <c r="AU121" s="217">
        <f t="shared" si="110"/>
        <v>120903.7461</v>
      </c>
      <c r="AV121" s="217">
        <f t="shared" si="110"/>
        <v>125072.5771</v>
      </c>
      <c r="AW121" s="217">
        <f t="shared" si="110"/>
        <v>129226.0996</v>
      </c>
      <c r="AX121" s="217">
        <f t="shared" si="110"/>
        <v>133399.5981</v>
      </c>
      <c r="AY121" s="217">
        <f t="shared" si="110"/>
        <v>137596.3683</v>
      </c>
      <c r="AZ121" s="217">
        <f t="shared" si="110"/>
        <v>141816.5088</v>
      </c>
      <c r="BA121" s="217">
        <f t="shared" si="110"/>
        <v>146059.8009</v>
      </c>
      <c r="BB121" s="217">
        <f t="shared" si="110"/>
        <v>150325.9965</v>
      </c>
      <c r="BC121" s="217">
        <f t="shared" si="110"/>
        <v>154614.8463</v>
      </c>
      <c r="BD121" s="217">
        <f t="shared" si="110"/>
        <v>158926.1034</v>
      </c>
      <c r="BE121" s="217">
        <f t="shared" si="110"/>
        <v>163259.5229</v>
      </c>
      <c r="BF121" s="217">
        <f t="shared" si="110"/>
        <v>167614.8623</v>
      </c>
      <c r="BG121" s="217">
        <f t="shared" si="110"/>
        <v>180089.7552</v>
      </c>
      <c r="BH121" s="217">
        <f t="shared" si="110"/>
        <v>193425.7029</v>
      </c>
      <c r="BI121" s="217">
        <f t="shared" si="110"/>
        <v>206917.351</v>
      </c>
      <c r="BJ121" s="217">
        <f t="shared" si="110"/>
        <v>220493.4288</v>
      </c>
      <c r="BK121" s="217">
        <f t="shared" si="110"/>
        <v>234146.0807</v>
      </c>
      <c r="BL121" s="217">
        <f t="shared" si="110"/>
        <v>247873.7993</v>
      </c>
      <c r="BM121" s="217">
        <f t="shared" si="110"/>
        <v>261675.719</v>
      </c>
      <c r="BN121" s="217">
        <f t="shared" si="110"/>
        <v>275551.0447</v>
      </c>
      <c r="BO121" s="217">
        <f t="shared" si="110"/>
        <v>289498.9953</v>
      </c>
      <c r="BP121" s="217">
        <f t="shared" si="110"/>
        <v>303518.7975</v>
      </c>
      <c r="BQ121" s="217">
        <f t="shared" si="110"/>
        <v>317609.6852</v>
      </c>
      <c r="BR121" s="217">
        <f t="shared" si="110"/>
        <v>331770.8996</v>
      </c>
      <c r="BS121" s="217">
        <f t="shared" si="110"/>
        <v>349902.6235</v>
      </c>
      <c r="BT121" s="217">
        <f t="shared" si="110"/>
        <v>368182.779</v>
      </c>
      <c r="BU121" s="217">
        <f t="shared" si="110"/>
        <v>386560.5105</v>
      </c>
      <c r="BV121" s="217">
        <f t="shared" si="110"/>
        <v>405029.8515</v>
      </c>
      <c r="BW121" s="217">
        <f t="shared" si="110"/>
        <v>423589.3327</v>
      </c>
      <c r="BX121" s="217">
        <f t="shared" si="110"/>
        <v>442237.9427</v>
      </c>
      <c r="BY121" s="217">
        <f t="shared" si="110"/>
        <v>460974.724</v>
      </c>
      <c r="BZ121" s="217">
        <f t="shared" si="110"/>
        <v>479798.7325</v>
      </c>
      <c r="CA121" s="217">
        <f t="shared" si="110"/>
        <v>498709.0332</v>
      </c>
      <c r="CB121" s="217">
        <f t="shared" si="110"/>
        <v>517704.7002</v>
      </c>
      <c r="CC121" s="217">
        <f t="shared" si="110"/>
        <v>536784.8162</v>
      </c>
      <c r="CD121" s="217">
        <f t="shared" si="110"/>
        <v>555948.4723</v>
      </c>
      <c r="CE121" s="217">
        <f t="shared" si="110"/>
        <v>591428.1546</v>
      </c>
      <c r="CF121" s="217">
        <f t="shared" si="110"/>
        <v>628180.5804</v>
      </c>
      <c r="CG121" s="217">
        <f t="shared" si="110"/>
        <v>665212.5223</v>
      </c>
      <c r="CH121" s="217">
        <f t="shared" si="110"/>
        <v>702423.0436</v>
      </c>
      <c r="CI121" s="217">
        <f t="shared" si="110"/>
        <v>739800.4516</v>
      </c>
      <c r="CJ121" s="217">
        <f t="shared" si="110"/>
        <v>777341.993</v>
      </c>
      <c r="CK121" s="217">
        <f t="shared" si="110"/>
        <v>815045.8233</v>
      </c>
      <c r="CL121" s="217">
        <f t="shared" si="110"/>
        <v>852910.2033</v>
      </c>
      <c r="CM121" s="217">
        <f t="shared" si="110"/>
        <v>890933.419</v>
      </c>
      <c r="CN121" s="217">
        <f t="shared" si="110"/>
        <v>929113.7734</v>
      </c>
      <c r="CO121" s="217">
        <f t="shared" si="110"/>
        <v>967449.5853</v>
      </c>
      <c r="CP121" s="217">
        <f t="shared" si="110"/>
        <v>1005939.19</v>
      </c>
      <c r="CQ121" s="217">
        <f t="shared" si="110"/>
        <v>1065285.719</v>
      </c>
      <c r="CR121" s="217">
        <f t="shared" si="110"/>
        <v>1125789.88</v>
      </c>
      <c r="CS121" s="217">
        <f t="shared" si="110"/>
        <v>1186634.11</v>
      </c>
      <c r="CT121" s="217">
        <f t="shared" si="110"/>
        <v>1247734.271</v>
      </c>
      <c r="CU121" s="217">
        <f t="shared" si="110"/>
        <v>1309079.588</v>
      </c>
      <c r="CV121" s="217">
        <f t="shared" si="110"/>
        <v>1370666.646</v>
      </c>
      <c r="CW121" s="217">
        <f t="shared" si="110"/>
        <v>1432492.787</v>
      </c>
      <c r="CX121" s="217">
        <f t="shared" si="110"/>
        <v>1494555.448</v>
      </c>
      <c r="CY121" s="217">
        <f t="shared" si="110"/>
        <v>1556852.103</v>
      </c>
      <c r="CZ121" s="217">
        <f t="shared" si="110"/>
        <v>1619380.244</v>
      </c>
      <c r="DA121" s="217">
        <f t="shared" si="110"/>
        <v>1682137.391</v>
      </c>
      <c r="DB121" s="217">
        <f t="shared" si="110"/>
        <v>1745121.086</v>
      </c>
      <c r="DC121" s="217">
        <f t="shared" si="110"/>
        <v>1852004.316</v>
      </c>
      <c r="DD121" s="217">
        <f t="shared" si="110"/>
        <v>1961475.07</v>
      </c>
      <c r="DE121" s="217">
        <f t="shared" si="110"/>
        <v>2071572.441</v>
      </c>
      <c r="DF121" s="217">
        <f t="shared" si="110"/>
        <v>2182096.437</v>
      </c>
      <c r="DG121" s="217">
        <f t="shared" si="110"/>
        <v>2293023.19</v>
      </c>
      <c r="DH121" s="217">
        <f t="shared" si="110"/>
        <v>2404346.481</v>
      </c>
      <c r="DI121" s="217">
        <f t="shared" si="110"/>
        <v>2516061.895</v>
      </c>
      <c r="DJ121" s="217">
        <f t="shared" si="110"/>
        <v>2628165.229</v>
      </c>
      <c r="DK121" s="217">
        <f t="shared" si="110"/>
        <v>2740652.338</v>
      </c>
      <c r="DL121" s="217">
        <f t="shared" si="110"/>
        <v>2853519.118</v>
      </c>
      <c r="DM121" s="217">
        <f t="shared" si="110"/>
        <v>2966761.502</v>
      </c>
      <c r="DN121" s="217">
        <f t="shared" si="110"/>
        <v>3080375.464</v>
      </c>
      <c r="DO121" s="217">
        <f t="shared" si="110"/>
        <v>3265266.325</v>
      </c>
      <c r="DP121" s="217">
        <f t="shared" si="110"/>
        <v>3453664.982</v>
      </c>
      <c r="DQ121" s="217">
        <f t="shared" si="110"/>
        <v>3642986.469</v>
      </c>
      <c r="DR121" s="217">
        <f t="shared" si="110"/>
        <v>3832966.217</v>
      </c>
      <c r="DS121" s="217">
        <f t="shared" si="110"/>
        <v>4023571.75</v>
      </c>
      <c r="DT121" s="217">
        <f t="shared" si="110"/>
        <v>4214793.862</v>
      </c>
      <c r="DU121" s="217">
        <f t="shared" si="110"/>
        <v>4406625.727</v>
      </c>
      <c r="DV121" s="217">
        <f t="shared" si="110"/>
        <v>4599060.811</v>
      </c>
      <c r="DW121" s="217">
        <f t="shared" si="110"/>
        <v>4792092.668</v>
      </c>
      <c r="DX121" s="217">
        <f t="shared" si="110"/>
        <v>4985714.911</v>
      </c>
      <c r="DY121" s="217">
        <f t="shared" si="110"/>
        <v>5179921.216</v>
      </c>
      <c r="DZ121" s="217">
        <f t="shared" si="110"/>
        <v>5374705.315</v>
      </c>
    </row>
    <row r="122">
      <c r="A122" s="78"/>
      <c r="B122" s="89"/>
      <c r="C122" s="89"/>
      <c r="D122" s="89"/>
      <c r="E122" s="89"/>
      <c r="F122" s="78"/>
      <c r="G122" s="89"/>
      <c r="H122" s="78"/>
      <c r="I122" s="78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</row>
    <row r="123">
      <c r="A123" s="78"/>
      <c r="B123" s="89"/>
      <c r="C123" s="89"/>
      <c r="D123" s="89"/>
      <c r="E123" s="89"/>
      <c r="F123" s="78"/>
      <c r="G123" s="89"/>
      <c r="H123" s="78"/>
      <c r="I123" s="88" t="s">
        <v>133</v>
      </c>
      <c r="J123" s="217"/>
      <c r="K123" s="218">
        <f t="shared" ref="K123:DZ123" si="111">K45</f>
        <v>22000</v>
      </c>
      <c r="L123" s="218">
        <f t="shared" si="111"/>
        <v>22000</v>
      </c>
      <c r="M123" s="218">
        <f t="shared" si="111"/>
        <v>22000</v>
      </c>
      <c r="N123" s="218">
        <f t="shared" si="111"/>
        <v>22000</v>
      </c>
      <c r="O123" s="218">
        <f t="shared" si="111"/>
        <v>22000</v>
      </c>
      <c r="P123" s="218">
        <f t="shared" si="111"/>
        <v>22000</v>
      </c>
      <c r="Q123" s="218">
        <f t="shared" si="111"/>
        <v>22000</v>
      </c>
      <c r="R123" s="218">
        <f t="shared" si="111"/>
        <v>44000</v>
      </c>
      <c r="S123" s="218">
        <f t="shared" si="111"/>
        <v>44000</v>
      </c>
      <c r="T123" s="218">
        <f t="shared" si="111"/>
        <v>44000</v>
      </c>
      <c r="U123" s="218">
        <f t="shared" si="111"/>
        <v>44000</v>
      </c>
      <c r="V123" s="218">
        <f t="shared" si="111"/>
        <v>44000</v>
      </c>
      <c r="W123" s="218">
        <f t="shared" si="111"/>
        <v>29115.72408</v>
      </c>
      <c r="X123" s="218">
        <f t="shared" si="111"/>
        <v>29166.98418</v>
      </c>
      <c r="Y123" s="218">
        <f t="shared" si="111"/>
        <v>29139.28792</v>
      </c>
      <c r="Z123" s="218">
        <f t="shared" si="111"/>
        <v>29097.37952</v>
      </c>
      <c r="AA123" s="218">
        <f t="shared" si="111"/>
        <v>29052.91293</v>
      </c>
      <c r="AB123" s="218">
        <f t="shared" si="111"/>
        <v>29007.98587</v>
      </c>
      <c r="AC123" s="218">
        <f t="shared" si="111"/>
        <v>28962.97592</v>
      </c>
      <c r="AD123" s="218">
        <f t="shared" si="111"/>
        <v>28917.95105</v>
      </c>
      <c r="AE123" s="218">
        <f t="shared" si="111"/>
        <v>28872.9235</v>
      </c>
      <c r="AF123" s="218">
        <f t="shared" si="111"/>
        <v>28827.89546</v>
      </c>
      <c r="AG123" s="218">
        <f t="shared" si="111"/>
        <v>28782.86734</v>
      </c>
      <c r="AH123" s="218">
        <f t="shared" si="111"/>
        <v>28737.8392</v>
      </c>
      <c r="AI123" s="218">
        <f t="shared" si="111"/>
        <v>32132.50351</v>
      </c>
      <c r="AJ123" s="218">
        <f t="shared" si="111"/>
        <v>36136.12529</v>
      </c>
      <c r="AK123" s="218">
        <f t="shared" si="111"/>
        <v>40219.43788</v>
      </c>
      <c r="AL123" s="218">
        <f t="shared" si="111"/>
        <v>44287.76913</v>
      </c>
      <c r="AM123" s="218">
        <f t="shared" si="111"/>
        <v>48324.33915</v>
      </c>
      <c r="AN123" s="218">
        <f t="shared" si="111"/>
        <v>52326.32777</v>
      </c>
      <c r="AO123" s="218">
        <f t="shared" si="111"/>
        <v>56293.4158</v>
      </c>
      <c r="AP123" s="218">
        <f t="shared" si="111"/>
        <v>60225.73123</v>
      </c>
      <c r="AQ123" s="218">
        <f t="shared" si="111"/>
        <v>64123.48116</v>
      </c>
      <c r="AR123" s="218">
        <f t="shared" si="111"/>
        <v>67986.8858</v>
      </c>
      <c r="AS123" s="218">
        <f t="shared" si="111"/>
        <v>71816.16665</v>
      </c>
      <c r="AT123" s="218">
        <f t="shared" si="111"/>
        <v>75611.54444</v>
      </c>
      <c r="AU123" s="218">
        <f t="shared" si="111"/>
        <v>78070.03822</v>
      </c>
      <c r="AV123" s="218">
        <f t="shared" si="111"/>
        <v>80272.60834</v>
      </c>
      <c r="AW123" s="218">
        <f t="shared" si="111"/>
        <v>82413.10455</v>
      </c>
      <c r="AX123" s="218">
        <f t="shared" si="111"/>
        <v>84526.37713</v>
      </c>
      <c r="AY123" s="218">
        <f t="shared" si="111"/>
        <v>86618.77796</v>
      </c>
      <c r="AZ123" s="218">
        <f t="shared" si="111"/>
        <v>88691.55045</v>
      </c>
      <c r="BA123" s="218">
        <f t="shared" si="111"/>
        <v>90745.02181</v>
      </c>
      <c r="BB123" s="218">
        <f t="shared" si="111"/>
        <v>92779.35445</v>
      </c>
      <c r="BC123" s="218">
        <f t="shared" si="111"/>
        <v>94794.68064</v>
      </c>
      <c r="BD123" s="218">
        <f t="shared" si="111"/>
        <v>96791.12662</v>
      </c>
      <c r="BE123" s="218">
        <f t="shared" si="111"/>
        <v>98768.81701</v>
      </c>
      <c r="BF123" s="218">
        <f t="shared" si="111"/>
        <v>100727.8755</v>
      </c>
      <c r="BG123" s="218">
        <f t="shared" si="111"/>
        <v>107053.68</v>
      </c>
      <c r="BH123" s="218">
        <f t="shared" si="111"/>
        <v>114109.668</v>
      </c>
      <c r="BI123" s="218">
        <f t="shared" si="111"/>
        <v>121244.389</v>
      </c>
      <c r="BJ123" s="218">
        <f t="shared" si="111"/>
        <v>128341.4192</v>
      </c>
      <c r="BK123" s="218">
        <f t="shared" si="111"/>
        <v>135380.2269</v>
      </c>
      <c r="BL123" s="218">
        <f t="shared" si="111"/>
        <v>142357.4653</v>
      </c>
      <c r="BM123" s="218">
        <f t="shared" si="111"/>
        <v>149272.8657</v>
      </c>
      <c r="BN123" s="218">
        <f t="shared" si="111"/>
        <v>156126.7096</v>
      </c>
      <c r="BO123" s="218">
        <f t="shared" si="111"/>
        <v>162919.3748</v>
      </c>
      <c r="BP123" s="218">
        <f t="shared" si="111"/>
        <v>169651.2546</v>
      </c>
      <c r="BQ123" s="218">
        <f t="shared" si="111"/>
        <v>176322.7434</v>
      </c>
      <c r="BR123" s="218">
        <f t="shared" si="111"/>
        <v>182934.2336</v>
      </c>
      <c r="BS123" s="218">
        <f t="shared" si="111"/>
        <v>191414.8184</v>
      </c>
      <c r="BT123" s="218">
        <f t="shared" si="111"/>
        <v>200165.4158</v>
      </c>
      <c r="BU123" s="218">
        <f t="shared" si="111"/>
        <v>208899.8407</v>
      </c>
      <c r="BV123" s="218">
        <f t="shared" si="111"/>
        <v>217567.2187</v>
      </c>
      <c r="BW123" s="218">
        <f t="shared" si="111"/>
        <v>226158.8483</v>
      </c>
      <c r="BX123" s="218">
        <f t="shared" si="111"/>
        <v>234673.5843</v>
      </c>
      <c r="BY123" s="218">
        <f t="shared" si="111"/>
        <v>243111.6337</v>
      </c>
      <c r="BZ123" s="218">
        <f t="shared" si="111"/>
        <v>251473.4432</v>
      </c>
      <c r="CA123" s="218">
        <f t="shared" si="111"/>
        <v>259759.5002</v>
      </c>
      <c r="CB123" s="218">
        <f t="shared" si="111"/>
        <v>267970.2972</v>
      </c>
      <c r="CC123" s="218">
        <f t="shared" si="111"/>
        <v>276106.3252</v>
      </c>
      <c r="CD123" s="218">
        <f t="shared" si="111"/>
        <v>284168.0725</v>
      </c>
      <c r="CE123" s="218">
        <f t="shared" si="111"/>
        <v>299517.1094</v>
      </c>
      <c r="CF123" s="218">
        <f t="shared" si="111"/>
        <v>316049.3831</v>
      </c>
      <c r="CG123" s="218">
        <f t="shared" si="111"/>
        <v>332671.6459</v>
      </c>
      <c r="CH123" s="218">
        <f t="shared" si="111"/>
        <v>349188.7431</v>
      </c>
      <c r="CI123" s="218">
        <f t="shared" si="111"/>
        <v>365566.483</v>
      </c>
      <c r="CJ123" s="218">
        <f t="shared" si="111"/>
        <v>381799.5191</v>
      </c>
      <c r="CK123" s="218">
        <f t="shared" si="111"/>
        <v>397887.6704</v>
      </c>
      <c r="CL123" s="218">
        <f t="shared" si="111"/>
        <v>413831.6772</v>
      </c>
      <c r="CM123" s="218">
        <f t="shared" si="111"/>
        <v>429632.4405</v>
      </c>
      <c r="CN123" s="218">
        <f t="shared" si="111"/>
        <v>445290.8858</v>
      </c>
      <c r="CO123" s="218">
        <f t="shared" si="111"/>
        <v>460807.9385</v>
      </c>
      <c r="CP123" s="218">
        <f t="shared" si="111"/>
        <v>476184.5198</v>
      </c>
      <c r="CQ123" s="218">
        <f t="shared" si="111"/>
        <v>500065.6994</v>
      </c>
      <c r="CR123" s="218">
        <f t="shared" si="111"/>
        <v>525283.8052</v>
      </c>
      <c r="CS123" s="218">
        <f t="shared" si="111"/>
        <v>550555.3733</v>
      </c>
      <c r="CT123" s="218">
        <f t="shared" si="111"/>
        <v>575651.5727</v>
      </c>
      <c r="CU123" s="218">
        <f t="shared" si="111"/>
        <v>600532.5898</v>
      </c>
      <c r="CV123" s="218">
        <f t="shared" si="111"/>
        <v>625192.4819</v>
      </c>
      <c r="CW123" s="218">
        <f t="shared" si="111"/>
        <v>649631.3706</v>
      </c>
      <c r="CX123" s="218">
        <f t="shared" si="111"/>
        <v>673850.4572</v>
      </c>
      <c r="CY123" s="218">
        <f t="shared" si="111"/>
        <v>697851.1301</v>
      </c>
      <c r="CZ123" s="218">
        <f t="shared" si="111"/>
        <v>721634.8043</v>
      </c>
      <c r="DA123" s="218">
        <f t="shared" si="111"/>
        <v>745202.8929</v>
      </c>
      <c r="DB123" s="218">
        <f t="shared" si="111"/>
        <v>768556.802</v>
      </c>
      <c r="DC123" s="218">
        <f t="shared" si="111"/>
        <v>808542.579</v>
      </c>
      <c r="DD123" s="218">
        <f t="shared" si="111"/>
        <v>851192.3737</v>
      </c>
      <c r="DE123" s="218">
        <f t="shared" si="111"/>
        <v>894004.7495</v>
      </c>
      <c r="DF123" s="218">
        <f t="shared" si="111"/>
        <v>936533.409</v>
      </c>
      <c r="DG123" s="218">
        <f t="shared" si="111"/>
        <v>978700.3905</v>
      </c>
      <c r="DH123" s="218">
        <f t="shared" si="111"/>
        <v>1020493.738</v>
      </c>
      <c r="DI123" s="218">
        <f t="shared" si="111"/>
        <v>1061913.315</v>
      </c>
      <c r="DJ123" s="218">
        <f t="shared" si="111"/>
        <v>1102961.09</v>
      </c>
      <c r="DK123" s="218">
        <f t="shared" si="111"/>
        <v>1143639.401</v>
      </c>
      <c r="DL123" s="218">
        <f t="shared" si="111"/>
        <v>1183950.636</v>
      </c>
      <c r="DM123" s="218">
        <f t="shared" si="111"/>
        <v>1223897.186</v>
      </c>
      <c r="DN123" s="218">
        <f t="shared" si="111"/>
        <v>1263481.426</v>
      </c>
      <c r="DO123" s="218">
        <f t="shared" si="111"/>
        <v>1328043.335</v>
      </c>
      <c r="DP123" s="218">
        <f t="shared" si="111"/>
        <v>1396572.82</v>
      </c>
      <c r="DQ123" s="218">
        <f t="shared" si="111"/>
        <v>1465307.494</v>
      </c>
      <c r="DR123" s="218">
        <f t="shared" si="111"/>
        <v>1533576.296</v>
      </c>
      <c r="DS123" s="218">
        <f t="shared" si="111"/>
        <v>1601262.211</v>
      </c>
      <c r="DT123" s="218">
        <f t="shared" si="111"/>
        <v>1668347.508</v>
      </c>
      <c r="DU123" s="218">
        <f t="shared" si="111"/>
        <v>1734832.233</v>
      </c>
      <c r="DV123" s="218">
        <f t="shared" si="111"/>
        <v>1800719.6</v>
      </c>
      <c r="DW123" s="218">
        <f t="shared" si="111"/>
        <v>1866013.37</v>
      </c>
      <c r="DX123" s="218">
        <f t="shared" si="111"/>
        <v>1930717.388</v>
      </c>
      <c r="DY123" s="218">
        <f t="shared" si="111"/>
        <v>1994835.491</v>
      </c>
      <c r="DZ123" s="218">
        <f t="shared" si="111"/>
        <v>2058371.501</v>
      </c>
    </row>
    <row r="124">
      <c r="A124" s="78"/>
      <c r="B124" s="89"/>
      <c r="C124" s="89"/>
      <c r="D124" s="89"/>
      <c r="E124" s="89"/>
      <c r="F124" s="78"/>
      <c r="G124" s="89"/>
      <c r="H124" s="78"/>
      <c r="I124" s="88" t="s">
        <v>135</v>
      </c>
      <c r="J124" s="217"/>
      <c r="K124" s="217">
        <f t="shared" ref="K124:DZ124" si="112">K121-K123</f>
        <v>-22000</v>
      </c>
      <c r="L124" s="217">
        <f t="shared" si="112"/>
        <v>-22000</v>
      </c>
      <c r="M124" s="217">
        <f t="shared" si="112"/>
        <v>-22000</v>
      </c>
      <c r="N124" s="217">
        <f t="shared" si="112"/>
        <v>-14800</v>
      </c>
      <c r="O124" s="217">
        <f t="shared" si="112"/>
        <v>-10200</v>
      </c>
      <c r="P124" s="217">
        <f t="shared" si="112"/>
        <v>-6000</v>
      </c>
      <c r="Q124" s="217">
        <f t="shared" si="112"/>
        <v>-1840</v>
      </c>
      <c r="R124" s="217">
        <f t="shared" si="112"/>
        <v>-19684</v>
      </c>
      <c r="S124" s="217">
        <f t="shared" si="112"/>
        <v>-15528.4</v>
      </c>
      <c r="T124" s="217">
        <f t="shared" si="112"/>
        <v>-11372.84</v>
      </c>
      <c r="U124" s="217">
        <f t="shared" si="112"/>
        <v>-7217.284</v>
      </c>
      <c r="V124" s="217">
        <f t="shared" si="112"/>
        <v>-3061.7284</v>
      </c>
      <c r="W124" s="217">
        <f t="shared" si="112"/>
        <v>12322.71847</v>
      </c>
      <c r="X124" s="217">
        <f t="shared" si="112"/>
        <v>12194.70623</v>
      </c>
      <c r="Y124" s="217">
        <f t="shared" si="112"/>
        <v>12087.95804</v>
      </c>
      <c r="Z124" s="217">
        <f t="shared" si="112"/>
        <v>11989.65277</v>
      </c>
      <c r="AA124" s="217">
        <f t="shared" si="112"/>
        <v>11893.32876</v>
      </c>
      <c r="AB124" s="217">
        <f t="shared" si="112"/>
        <v>11797.40753</v>
      </c>
      <c r="AC124" s="217">
        <f t="shared" si="112"/>
        <v>11701.56342</v>
      </c>
      <c r="AD124" s="217">
        <f t="shared" si="112"/>
        <v>11605.73365</v>
      </c>
      <c r="AE124" s="217">
        <f t="shared" si="112"/>
        <v>11509.90651</v>
      </c>
      <c r="AF124" s="217">
        <f t="shared" si="112"/>
        <v>11414.07985</v>
      </c>
      <c r="AG124" s="217">
        <f t="shared" si="112"/>
        <v>11318.25327</v>
      </c>
      <c r="AH124" s="217">
        <f t="shared" si="112"/>
        <v>11222.42671</v>
      </c>
      <c r="AI124" s="217">
        <f t="shared" si="112"/>
        <v>13240.54238</v>
      </c>
      <c r="AJ124" s="217">
        <f t="shared" si="112"/>
        <v>15393.11991</v>
      </c>
      <c r="AK124" s="217">
        <f t="shared" si="112"/>
        <v>17582.65586</v>
      </c>
      <c r="AL124" s="217">
        <f t="shared" si="112"/>
        <v>19840.70187</v>
      </c>
      <c r="AM124" s="217">
        <f t="shared" si="112"/>
        <v>22177.28639</v>
      </c>
      <c r="AN124" s="217">
        <f t="shared" si="112"/>
        <v>24594.11912</v>
      </c>
      <c r="AO124" s="217">
        <f t="shared" si="112"/>
        <v>27090.97695</v>
      </c>
      <c r="AP124" s="217">
        <f t="shared" si="112"/>
        <v>29667.25038</v>
      </c>
      <c r="AQ124" s="217">
        <f t="shared" si="112"/>
        <v>32322.26088</v>
      </c>
      <c r="AR124" s="217">
        <f t="shared" si="112"/>
        <v>35055.32175</v>
      </c>
      <c r="AS124" s="217">
        <f t="shared" si="112"/>
        <v>37865.74937</v>
      </c>
      <c r="AT124" s="217">
        <f t="shared" si="112"/>
        <v>40752.86524</v>
      </c>
      <c r="AU124" s="217">
        <f t="shared" si="112"/>
        <v>42833.70792</v>
      </c>
      <c r="AV124" s="217">
        <f t="shared" si="112"/>
        <v>44799.96876</v>
      </c>
      <c r="AW124" s="217">
        <f t="shared" si="112"/>
        <v>46812.99504</v>
      </c>
      <c r="AX124" s="217">
        <f t="shared" si="112"/>
        <v>48873.22101</v>
      </c>
      <c r="AY124" s="217">
        <f t="shared" si="112"/>
        <v>50977.59031</v>
      </c>
      <c r="AZ124" s="217">
        <f t="shared" si="112"/>
        <v>53124.95832</v>
      </c>
      <c r="BA124" s="217">
        <f t="shared" si="112"/>
        <v>55314.77913</v>
      </c>
      <c r="BB124" s="217">
        <f t="shared" si="112"/>
        <v>57546.64205</v>
      </c>
      <c r="BC124" s="217">
        <f t="shared" si="112"/>
        <v>59820.16571</v>
      </c>
      <c r="BD124" s="217">
        <f t="shared" si="112"/>
        <v>62134.97677</v>
      </c>
      <c r="BE124" s="217">
        <f t="shared" si="112"/>
        <v>64490.70585</v>
      </c>
      <c r="BF124" s="217">
        <f t="shared" si="112"/>
        <v>66886.98678</v>
      </c>
      <c r="BG124" s="217">
        <f t="shared" si="112"/>
        <v>73036.0752</v>
      </c>
      <c r="BH124" s="217">
        <f t="shared" si="112"/>
        <v>79316.03494</v>
      </c>
      <c r="BI124" s="217">
        <f t="shared" si="112"/>
        <v>85672.96206</v>
      </c>
      <c r="BJ124" s="217">
        <f t="shared" si="112"/>
        <v>92152.00963</v>
      </c>
      <c r="BK124" s="217">
        <f t="shared" si="112"/>
        <v>98765.85382</v>
      </c>
      <c r="BL124" s="217">
        <f t="shared" si="112"/>
        <v>105516.3341</v>
      </c>
      <c r="BM124" s="217">
        <f t="shared" si="112"/>
        <v>112402.8533</v>
      </c>
      <c r="BN124" s="217">
        <f t="shared" si="112"/>
        <v>119424.3351</v>
      </c>
      <c r="BO124" s="217">
        <f t="shared" si="112"/>
        <v>126579.6206</v>
      </c>
      <c r="BP124" s="217">
        <f t="shared" si="112"/>
        <v>133867.5429</v>
      </c>
      <c r="BQ124" s="217">
        <f t="shared" si="112"/>
        <v>141286.9418</v>
      </c>
      <c r="BR124" s="217">
        <f t="shared" si="112"/>
        <v>148836.6659</v>
      </c>
      <c r="BS124" s="217">
        <f t="shared" si="112"/>
        <v>158487.8052</v>
      </c>
      <c r="BT124" s="217">
        <f t="shared" si="112"/>
        <v>168017.3632</v>
      </c>
      <c r="BU124" s="217">
        <f t="shared" si="112"/>
        <v>177660.6697</v>
      </c>
      <c r="BV124" s="217">
        <f t="shared" si="112"/>
        <v>187462.6327</v>
      </c>
      <c r="BW124" s="217">
        <f t="shared" si="112"/>
        <v>197430.4844</v>
      </c>
      <c r="BX124" s="217">
        <f t="shared" si="112"/>
        <v>207564.3584</v>
      </c>
      <c r="BY124" s="217">
        <f t="shared" si="112"/>
        <v>217863.0903</v>
      </c>
      <c r="BZ124" s="217">
        <f t="shared" si="112"/>
        <v>228325.2893</v>
      </c>
      <c r="CA124" s="217">
        <f t="shared" si="112"/>
        <v>238949.533</v>
      </c>
      <c r="CB124" s="217">
        <f t="shared" si="112"/>
        <v>249734.403</v>
      </c>
      <c r="CC124" s="217">
        <f t="shared" si="112"/>
        <v>260678.491</v>
      </c>
      <c r="CD124" s="217">
        <f t="shared" si="112"/>
        <v>271780.3998</v>
      </c>
      <c r="CE124" s="217">
        <f t="shared" si="112"/>
        <v>291911.0452</v>
      </c>
      <c r="CF124" s="217">
        <f t="shared" si="112"/>
        <v>312131.1972</v>
      </c>
      <c r="CG124" s="217">
        <f t="shared" si="112"/>
        <v>332540.8764</v>
      </c>
      <c r="CH124" s="217">
        <f t="shared" si="112"/>
        <v>353234.3005</v>
      </c>
      <c r="CI124" s="217">
        <f t="shared" si="112"/>
        <v>374233.9686</v>
      </c>
      <c r="CJ124" s="217">
        <f t="shared" si="112"/>
        <v>395542.4739</v>
      </c>
      <c r="CK124" s="217">
        <f t="shared" si="112"/>
        <v>417158.1529</v>
      </c>
      <c r="CL124" s="217">
        <f t="shared" si="112"/>
        <v>439078.5261</v>
      </c>
      <c r="CM124" s="217">
        <f t="shared" si="112"/>
        <v>461300.9785</v>
      </c>
      <c r="CN124" s="217">
        <f t="shared" si="112"/>
        <v>483822.8876</v>
      </c>
      <c r="CO124" s="217">
        <f t="shared" si="112"/>
        <v>506641.6468</v>
      </c>
      <c r="CP124" s="217">
        <f t="shared" si="112"/>
        <v>529754.6697</v>
      </c>
      <c r="CQ124" s="217">
        <f t="shared" si="112"/>
        <v>565220.02</v>
      </c>
      <c r="CR124" s="217">
        <f t="shared" si="112"/>
        <v>600506.0749</v>
      </c>
      <c r="CS124" s="217">
        <f t="shared" si="112"/>
        <v>636078.737</v>
      </c>
      <c r="CT124" s="217">
        <f t="shared" si="112"/>
        <v>672082.6985</v>
      </c>
      <c r="CU124" s="217">
        <f t="shared" si="112"/>
        <v>708546.9987</v>
      </c>
      <c r="CV124" s="217">
        <f t="shared" si="112"/>
        <v>745474.1644</v>
      </c>
      <c r="CW124" s="217">
        <f t="shared" si="112"/>
        <v>782861.4159</v>
      </c>
      <c r="CX124" s="217">
        <f t="shared" si="112"/>
        <v>820704.9912</v>
      </c>
      <c r="CY124" s="217">
        <f t="shared" si="112"/>
        <v>859000.9725</v>
      </c>
      <c r="CZ124" s="217">
        <f t="shared" si="112"/>
        <v>897745.4398</v>
      </c>
      <c r="DA124" s="217">
        <f t="shared" si="112"/>
        <v>936934.4982</v>
      </c>
      <c r="DB124" s="217">
        <f t="shared" si="112"/>
        <v>976564.2836</v>
      </c>
      <c r="DC124" s="217">
        <f t="shared" si="112"/>
        <v>1043461.737</v>
      </c>
      <c r="DD124" s="217">
        <f t="shared" si="112"/>
        <v>1110282.696</v>
      </c>
      <c r="DE124" s="217">
        <f t="shared" si="112"/>
        <v>1177567.692</v>
      </c>
      <c r="DF124" s="217">
        <f t="shared" si="112"/>
        <v>1245563.028</v>
      </c>
      <c r="DG124" s="217">
        <f t="shared" si="112"/>
        <v>1314322.799</v>
      </c>
      <c r="DH124" s="217">
        <f t="shared" si="112"/>
        <v>1383852.743</v>
      </c>
      <c r="DI124" s="217">
        <f t="shared" si="112"/>
        <v>1454148.58</v>
      </c>
      <c r="DJ124" s="217">
        <f t="shared" si="112"/>
        <v>1525204.139</v>
      </c>
      <c r="DK124" s="217">
        <f t="shared" si="112"/>
        <v>1597012.937</v>
      </c>
      <c r="DL124" s="217">
        <f t="shared" si="112"/>
        <v>1669568.482</v>
      </c>
      <c r="DM124" s="217">
        <f t="shared" si="112"/>
        <v>1742864.317</v>
      </c>
      <c r="DN124" s="217">
        <f t="shared" si="112"/>
        <v>1816894.038</v>
      </c>
      <c r="DO124" s="217">
        <f t="shared" si="112"/>
        <v>1937222.991</v>
      </c>
      <c r="DP124" s="217">
        <f t="shared" si="112"/>
        <v>2057092.162</v>
      </c>
      <c r="DQ124" s="217">
        <f t="shared" si="112"/>
        <v>2177678.975</v>
      </c>
      <c r="DR124" s="217">
        <f t="shared" si="112"/>
        <v>2299389.921</v>
      </c>
      <c r="DS124" s="217">
        <f t="shared" si="112"/>
        <v>2422309.539</v>
      </c>
      <c r="DT124" s="217">
        <f t="shared" si="112"/>
        <v>2546446.354</v>
      </c>
      <c r="DU124" s="217">
        <f t="shared" si="112"/>
        <v>2671793.493</v>
      </c>
      <c r="DV124" s="217">
        <f t="shared" si="112"/>
        <v>2798341.212</v>
      </c>
      <c r="DW124" s="217">
        <f t="shared" si="112"/>
        <v>2926079.298</v>
      </c>
      <c r="DX124" s="217">
        <f t="shared" si="112"/>
        <v>3054997.524</v>
      </c>
      <c r="DY124" s="217">
        <f t="shared" si="112"/>
        <v>3185085.725</v>
      </c>
      <c r="DZ124" s="217">
        <f t="shared" si="112"/>
        <v>3316333.814</v>
      </c>
    </row>
    <row r="125">
      <c r="A125" s="78"/>
      <c r="B125" s="78"/>
      <c r="C125" s="89"/>
      <c r="D125" s="89"/>
      <c r="E125" s="89"/>
      <c r="F125" s="78"/>
      <c r="G125" s="89"/>
      <c r="H125" s="78"/>
      <c r="I125" s="78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</row>
    <row r="126">
      <c r="A126" s="78"/>
      <c r="B126" s="78"/>
      <c r="C126" s="89"/>
      <c r="D126" s="89"/>
      <c r="E126" s="89"/>
      <c r="F126" s="78"/>
      <c r="G126" s="89"/>
      <c r="H126" s="78"/>
      <c r="I126" s="88" t="s">
        <v>138</v>
      </c>
      <c r="J126" s="217"/>
      <c r="K126" s="218">
        <f t="shared" ref="K126:DZ126" si="113">K73</f>
        <v>0</v>
      </c>
      <c r="L126" s="218">
        <f t="shared" si="113"/>
        <v>0</v>
      </c>
      <c r="M126" s="218">
        <f t="shared" si="113"/>
        <v>0</v>
      </c>
      <c r="N126" s="218">
        <f t="shared" si="113"/>
        <v>0</v>
      </c>
      <c r="O126" s="218">
        <f t="shared" si="113"/>
        <v>0</v>
      </c>
      <c r="P126" s="218">
        <f t="shared" si="113"/>
        <v>0</v>
      </c>
      <c r="Q126" s="218">
        <f t="shared" si="113"/>
        <v>0</v>
      </c>
      <c r="R126" s="218">
        <f t="shared" si="113"/>
        <v>0</v>
      </c>
      <c r="S126" s="218">
        <f t="shared" si="113"/>
        <v>0</v>
      </c>
      <c r="T126" s="218">
        <f t="shared" si="113"/>
        <v>0</v>
      </c>
      <c r="U126" s="218">
        <f t="shared" si="113"/>
        <v>0</v>
      </c>
      <c r="V126" s="218">
        <f t="shared" si="113"/>
        <v>0</v>
      </c>
      <c r="W126" s="218">
        <f t="shared" si="113"/>
        <v>0</v>
      </c>
      <c r="X126" s="218">
        <f t="shared" si="113"/>
        <v>0</v>
      </c>
      <c r="Y126" s="218">
        <f t="shared" si="113"/>
        <v>0</v>
      </c>
      <c r="Z126" s="218">
        <f t="shared" si="113"/>
        <v>0</v>
      </c>
      <c r="AA126" s="218">
        <f t="shared" si="113"/>
        <v>0</v>
      </c>
      <c r="AB126" s="218">
        <f t="shared" si="113"/>
        <v>0</v>
      </c>
      <c r="AC126" s="218">
        <f t="shared" si="113"/>
        <v>2124.207433</v>
      </c>
      <c r="AD126" s="218">
        <f t="shared" si="113"/>
        <v>2950.846678</v>
      </c>
      <c r="AE126" s="218">
        <f t="shared" si="113"/>
        <v>2946.253941</v>
      </c>
      <c r="AF126" s="218">
        <f t="shared" si="113"/>
        <v>2941.661094</v>
      </c>
      <c r="AG126" s="218">
        <f t="shared" si="113"/>
        <v>2937.068228</v>
      </c>
      <c r="AH126" s="218">
        <f t="shared" si="113"/>
        <v>2932.475358</v>
      </c>
      <c r="AI126" s="218">
        <f t="shared" si="113"/>
        <v>3244.973822</v>
      </c>
      <c r="AJ126" s="218">
        <f t="shared" si="113"/>
        <v>3714.732973</v>
      </c>
      <c r="AK126" s="218">
        <f t="shared" si="113"/>
        <v>4223.062636</v>
      </c>
      <c r="AL126" s="218">
        <f t="shared" si="113"/>
        <v>4748.448653</v>
      </c>
      <c r="AM126" s="218">
        <f t="shared" si="113"/>
        <v>5286.919321</v>
      </c>
      <c r="AN126" s="218">
        <f t="shared" si="113"/>
        <v>5837.670269</v>
      </c>
      <c r="AO126" s="218">
        <f t="shared" si="113"/>
        <v>6400.469565</v>
      </c>
      <c r="AP126" s="218">
        <f t="shared" si="113"/>
        <v>6975.189309</v>
      </c>
      <c r="AQ126" s="218">
        <f t="shared" si="113"/>
        <v>7561.721083</v>
      </c>
      <c r="AR126" s="218">
        <f t="shared" si="113"/>
        <v>8159.960676</v>
      </c>
      <c r="AS126" s="218">
        <f t="shared" si="113"/>
        <v>8769.80533</v>
      </c>
      <c r="AT126" s="218">
        <f t="shared" si="113"/>
        <v>9391.153231</v>
      </c>
      <c r="AU126" s="218">
        <f t="shared" si="113"/>
        <v>9891.560154</v>
      </c>
      <c r="AV126" s="218">
        <f t="shared" si="113"/>
        <v>10341.03085</v>
      </c>
      <c r="AW126" s="218">
        <f t="shared" si="113"/>
        <v>10786.70207</v>
      </c>
      <c r="AX126" s="218">
        <f t="shared" si="113"/>
        <v>11237.03272</v>
      </c>
      <c r="AY126" s="218">
        <f t="shared" si="113"/>
        <v>11693.50178</v>
      </c>
      <c r="AZ126" s="218">
        <f t="shared" si="113"/>
        <v>12156.32896</v>
      </c>
      <c r="BA126" s="218">
        <f t="shared" si="113"/>
        <v>12625.50707</v>
      </c>
      <c r="BB126" s="218">
        <f t="shared" si="113"/>
        <v>13100.9884</v>
      </c>
      <c r="BC126" s="218">
        <f t="shared" si="113"/>
        <v>13582.71828</v>
      </c>
      <c r="BD126" s="218">
        <f t="shared" si="113"/>
        <v>14070.64116</v>
      </c>
      <c r="BE126" s="218">
        <f t="shared" si="113"/>
        <v>14564.70173</v>
      </c>
      <c r="BF126" s="218">
        <f t="shared" si="113"/>
        <v>15064.84507</v>
      </c>
      <c r="BG126" s="218">
        <f t="shared" si="113"/>
        <v>16127.90954</v>
      </c>
      <c r="BH126" s="218">
        <f t="shared" si="113"/>
        <v>17422.57127</v>
      </c>
      <c r="BI126" s="218">
        <f t="shared" si="113"/>
        <v>18776.3258</v>
      </c>
      <c r="BJ126" s="218">
        <f t="shared" si="113"/>
        <v>20157.89636</v>
      </c>
      <c r="BK126" s="218">
        <f t="shared" si="113"/>
        <v>21561.48998</v>
      </c>
      <c r="BL126" s="218">
        <f t="shared" si="113"/>
        <v>22985.91304</v>
      </c>
      <c r="BM126" s="218">
        <f t="shared" si="113"/>
        <v>24430.80301</v>
      </c>
      <c r="BN126" s="218">
        <f t="shared" si="113"/>
        <v>25895.94847</v>
      </c>
      <c r="BO126" s="218">
        <f t="shared" si="113"/>
        <v>27381.16647</v>
      </c>
      <c r="BP126" s="218">
        <f t="shared" si="113"/>
        <v>28886.28036</v>
      </c>
      <c r="BQ126" s="218">
        <f t="shared" si="113"/>
        <v>30411.11581</v>
      </c>
      <c r="BR126" s="218">
        <f t="shared" si="113"/>
        <v>31955.50006</v>
      </c>
      <c r="BS126" s="218">
        <f t="shared" si="113"/>
        <v>33815.09656</v>
      </c>
      <c r="BT126" s="218">
        <f t="shared" si="113"/>
        <v>35800.63943</v>
      </c>
      <c r="BU126" s="218">
        <f t="shared" si="113"/>
        <v>37829.8625</v>
      </c>
      <c r="BV126" s="218">
        <f t="shared" si="113"/>
        <v>39887.74176</v>
      </c>
      <c r="BW126" s="218">
        <f t="shared" si="113"/>
        <v>41971.38535</v>
      </c>
      <c r="BX126" s="218">
        <f t="shared" si="113"/>
        <v>44080.09154</v>
      </c>
      <c r="BY126" s="218">
        <f t="shared" si="113"/>
        <v>46213.55516</v>
      </c>
      <c r="BZ126" s="218">
        <f t="shared" si="113"/>
        <v>48371.54401</v>
      </c>
      <c r="CA126" s="218">
        <f t="shared" si="113"/>
        <v>50553.84051</v>
      </c>
      <c r="CB126" s="218">
        <f t="shared" si="113"/>
        <v>52760.23111</v>
      </c>
      <c r="CC126" s="218">
        <f t="shared" si="113"/>
        <v>54990.50444</v>
      </c>
      <c r="CD126" s="218">
        <f t="shared" si="113"/>
        <v>57244.45091</v>
      </c>
      <c r="CE126" s="218">
        <f t="shared" si="113"/>
        <v>60852.70786</v>
      </c>
      <c r="CF126" s="218">
        <f t="shared" si="113"/>
        <v>64921.79803</v>
      </c>
      <c r="CG126" s="218">
        <f t="shared" si="113"/>
        <v>69113.06946</v>
      </c>
      <c r="CH126" s="218">
        <f t="shared" si="113"/>
        <v>73365.09989</v>
      </c>
      <c r="CI126" s="218">
        <f t="shared" si="113"/>
        <v>77666.47463</v>
      </c>
      <c r="CJ126" s="218">
        <f t="shared" si="113"/>
        <v>82014.80155</v>
      </c>
      <c r="CK126" s="218">
        <f t="shared" si="113"/>
        <v>86409.31864</v>
      </c>
      <c r="CL126" s="218">
        <f t="shared" si="113"/>
        <v>90849.56053</v>
      </c>
      <c r="CM126" s="218">
        <f t="shared" si="113"/>
        <v>95335.11803</v>
      </c>
      <c r="CN126" s="218">
        <f t="shared" si="113"/>
        <v>99865.59471</v>
      </c>
      <c r="CO126" s="218">
        <f t="shared" si="113"/>
        <v>104440.599</v>
      </c>
      <c r="CP126" s="218">
        <f t="shared" si="113"/>
        <v>109059.7429</v>
      </c>
      <c r="CQ126" s="218">
        <f t="shared" si="113"/>
        <v>115531.7359</v>
      </c>
      <c r="CR126" s="218">
        <f t="shared" si="113"/>
        <v>122598.3144</v>
      </c>
      <c r="CS126" s="218">
        <f t="shared" si="113"/>
        <v>129830.6155</v>
      </c>
      <c r="CT126" s="218">
        <f t="shared" si="113"/>
        <v>137150.7897</v>
      </c>
      <c r="CU126" s="218">
        <f t="shared" si="113"/>
        <v>144544.2954</v>
      </c>
      <c r="CV126" s="218">
        <f t="shared" si="113"/>
        <v>152008.0123</v>
      </c>
      <c r="CW126" s="218">
        <f t="shared" si="113"/>
        <v>159540.8839</v>
      </c>
      <c r="CX126" s="218">
        <f t="shared" si="113"/>
        <v>167142.2296</v>
      </c>
      <c r="CY126" s="218">
        <f t="shared" si="113"/>
        <v>174811.4409</v>
      </c>
      <c r="CZ126" s="218">
        <f t="shared" si="113"/>
        <v>182547.9258</v>
      </c>
      <c r="DA126" s="218">
        <f t="shared" si="113"/>
        <v>190351.0996</v>
      </c>
      <c r="DB126" s="218">
        <f t="shared" si="113"/>
        <v>198220.3825</v>
      </c>
      <c r="DC126" s="218">
        <f t="shared" si="113"/>
        <v>210179.8156</v>
      </c>
      <c r="DD126" s="218">
        <f t="shared" si="113"/>
        <v>223355.0774</v>
      </c>
      <c r="DE126" s="218">
        <f t="shared" si="113"/>
        <v>236846.9462</v>
      </c>
      <c r="DF126" s="218">
        <f t="shared" si="113"/>
        <v>250492.4349</v>
      </c>
      <c r="DG126" s="218">
        <f t="shared" si="113"/>
        <v>264261.3223</v>
      </c>
      <c r="DH126" s="218">
        <f t="shared" si="113"/>
        <v>278147.3336</v>
      </c>
      <c r="DI126" s="218">
        <f t="shared" si="113"/>
        <v>292148.5191</v>
      </c>
      <c r="DJ126" s="218">
        <f t="shared" si="113"/>
        <v>306263.7154</v>
      </c>
      <c r="DK126" s="218">
        <f t="shared" si="113"/>
        <v>320491.9071</v>
      </c>
      <c r="DL126" s="218">
        <f t="shared" si="113"/>
        <v>334832.1124</v>
      </c>
      <c r="DM126" s="218">
        <f t="shared" si="113"/>
        <v>349283.3617</v>
      </c>
      <c r="DN126" s="218">
        <f t="shared" si="113"/>
        <v>363844.694</v>
      </c>
      <c r="DO126" s="218">
        <f t="shared" si="113"/>
        <v>385350.9108</v>
      </c>
      <c r="DP126" s="218">
        <f t="shared" si="113"/>
        <v>408818.0475</v>
      </c>
      <c r="DQ126" s="218">
        <f t="shared" si="113"/>
        <v>432792.5853</v>
      </c>
      <c r="DR126" s="218">
        <f t="shared" si="113"/>
        <v>457011.1363</v>
      </c>
      <c r="DS126" s="218">
        <f t="shared" si="113"/>
        <v>481424.9028</v>
      </c>
      <c r="DT126" s="218">
        <f t="shared" si="113"/>
        <v>506023.7878</v>
      </c>
      <c r="DU126" s="218">
        <f t="shared" si="113"/>
        <v>530804.682</v>
      </c>
      <c r="DV126" s="218">
        <f t="shared" si="113"/>
        <v>555765.7462</v>
      </c>
      <c r="DW126" s="218">
        <f t="shared" si="113"/>
        <v>580905.3806</v>
      </c>
      <c r="DX126" s="218">
        <f t="shared" si="113"/>
        <v>606222.0387</v>
      </c>
      <c r="DY126" s="218">
        <f t="shared" si="113"/>
        <v>631714.1935</v>
      </c>
      <c r="DZ126" s="218">
        <f t="shared" si="113"/>
        <v>657380.3317</v>
      </c>
    </row>
    <row r="127">
      <c r="A127" s="78"/>
      <c r="B127" s="78"/>
      <c r="C127" s="89"/>
      <c r="D127" s="89"/>
      <c r="E127" s="89"/>
      <c r="F127" s="78"/>
      <c r="G127" s="89"/>
      <c r="H127" s="78"/>
      <c r="I127" s="88" t="s">
        <v>139</v>
      </c>
      <c r="J127" s="217"/>
      <c r="K127" s="217">
        <f t="shared" ref="K127:DZ127" si="114">K124-K126</f>
        <v>-22000</v>
      </c>
      <c r="L127" s="217">
        <f t="shared" si="114"/>
        <v>-22000</v>
      </c>
      <c r="M127" s="217">
        <f t="shared" si="114"/>
        <v>-22000</v>
      </c>
      <c r="N127" s="217">
        <f t="shared" si="114"/>
        <v>-14800</v>
      </c>
      <c r="O127" s="217">
        <f t="shared" si="114"/>
        <v>-10200</v>
      </c>
      <c r="P127" s="217">
        <f t="shared" si="114"/>
        <v>-6000</v>
      </c>
      <c r="Q127" s="217">
        <f t="shared" si="114"/>
        <v>-1840</v>
      </c>
      <c r="R127" s="217">
        <f t="shared" si="114"/>
        <v>-19684</v>
      </c>
      <c r="S127" s="217">
        <f t="shared" si="114"/>
        <v>-15528.4</v>
      </c>
      <c r="T127" s="217">
        <f t="shared" si="114"/>
        <v>-11372.84</v>
      </c>
      <c r="U127" s="217">
        <f t="shared" si="114"/>
        <v>-7217.284</v>
      </c>
      <c r="V127" s="217">
        <f t="shared" si="114"/>
        <v>-3061.7284</v>
      </c>
      <c r="W127" s="217">
        <f t="shared" si="114"/>
        <v>12322.71847</v>
      </c>
      <c r="X127" s="217">
        <f t="shared" si="114"/>
        <v>12194.70623</v>
      </c>
      <c r="Y127" s="217">
        <f t="shared" si="114"/>
        <v>12087.95804</v>
      </c>
      <c r="Z127" s="217">
        <f t="shared" si="114"/>
        <v>11989.65277</v>
      </c>
      <c r="AA127" s="217">
        <f t="shared" si="114"/>
        <v>11893.32876</v>
      </c>
      <c r="AB127" s="217">
        <f t="shared" si="114"/>
        <v>11797.40753</v>
      </c>
      <c r="AC127" s="217">
        <f t="shared" si="114"/>
        <v>9577.35599</v>
      </c>
      <c r="AD127" s="217">
        <f t="shared" si="114"/>
        <v>8654.886975</v>
      </c>
      <c r="AE127" s="217">
        <f t="shared" si="114"/>
        <v>8563.652572</v>
      </c>
      <c r="AF127" s="217">
        <f t="shared" si="114"/>
        <v>8472.418754</v>
      </c>
      <c r="AG127" s="217">
        <f t="shared" si="114"/>
        <v>8381.185043</v>
      </c>
      <c r="AH127" s="217">
        <f t="shared" si="114"/>
        <v>8289.951352</v>
      </c>
      <c r="AI127" s="217">
        <f t="shared" si="114"/>
        <v>9995.568559</v>
      </c>
      <c r="AJ127" s="217">
        <f t="shared" si="114"/>
        <v>11678.38694</v>
      </c>
      <c r="AK127" s="217">
        <f t="shared" si="114"/>
        <v>13359.59322</v>
      </c>
      <c r="AL127" s="217">
        <f t="shared" si="114"/>
        <v>15092.25322</v>
      </c>
      <c r="AM127" s="217">
        <f t="shared" si="114"/>
        <v>16890.36707</v>
      </c>
      <c r="AN127" s="217">
        <f t="shared" si="114"/>
        <v>18756.44885</v>
      </c>
      <c r="AO127" s="217">
        <f t="shared" si="114"/>
        <v>20690.50738</v>
      </c>
      <c r="AP127" s="217">
        <f t="shared" si="114"/>
        <v>22692.06107</v>
      </c>
      <c r="AQ127" s="217">
        <f t="shared" si="114"/>
        <v>24760.5398</v>
      </c>
      <c r="AR127" s="217">
        <f t="shared" si="114"/>
        <v>26895.36107</v>
      </c>
      <c r="AS127" s="217">
        <f t="shared" si="114"/>
        <v>29095.94404</v>
      </c>
      <c r="AT127" s="217">
        <f t="shared" si="114"/>
        <v>31361.71201</v>
      </c>
      <c r="AU127" s="217">
        <f t="shared" si="114"/>
        <v>32942.14777</v>
      </c>
      <c r="AV127" s="217">
        <f t="shared" si="114"/>
        <v>34458.93791</v>
      </c>
      <c r="AW127" s="217">
        <f t="shared" si="114"/>
        <v>36026.29297</v>
      </c>
      <c r="AX127" s="217">
        <f t="shared" si="114"/>
        <v>37636.18829</v>
      </c>
      <c r="AY127" s="217">
        <f t="shared" si="114"/>
        <v>39284.08853</v>
      </c>
      <c r="AZ127" s="217">
        <f t="shared" si="114"/>
        <v>40968.62936</v>
      </c>
      <c r="BA127" s="217">
        <f t="shared" si="114"/>
        <v>42689.27206</v>
      </c>
      <c r="BB127" s="217">
        <f t="shared" si="114"/>
        <v>44445.65365</v>
      </c>
      <c r="BC127" s="217">
        <f t="shared" si="114"/>
        <v>46237.44743</v>
      </c>
      <c r="BD127" s="217">
        <f t="shared" si="114"/>
        <v>48064.33561</v>
      </c>
      <c r="BE127" s="217">
        <f t="shared" si="114"/>
        <v>49926.00412</v>
      </c>
      <c r="BF127" s="217">
        <f t="shared" si="114"/>
        <v>51822.14171</v>
      </c>
      <c r="BG127" s="217">
        <f t="shared" si="114"/>
        <v>56908.16566</v>
      </c>
      <c r="BH127" s="217">
        <f t="shared" si="114"/>
        <v>61893.46367</v>
      </c>
      <c r="BI127" s="217">
        <f t="shared" si="114"/>
        <v>66896.63626</v>
      </c>
      <c r="BJ127" s="217">
        <f t="shared" si="114"/>
        <v>71994.11327</v>
      </c>
      <c r="BK127" s="217">
        <f t="shared" si="114"/>
        <v>77204.36384</v>
      </c>
      <c r="BL127" s="217">
        <f t="shared" si="114"/>
        <v>82530.42105</v>
      </c>
      <c r="BM127" s="217">
        <f t="shared" si="114"/>
        <v>87972.05024</v>
      </c>
      <c r="BN127" s="217">
        <f t="shared" si="114"/>
        <v>93528.38666</v>
      </c>
      <c r="BO127" s="217">
        <f t="shared" si="114"/>
        <v>99198.45409</v>
      </c>
      <c r="BP127" s="217">
        <f t="shared" si="114"/>
        <v>104981.2625</v>
      </c>
      <c r="BQ127" s="217">
        <f t="shared" si="114"/>
        <v>110875.826</v>
      </c>
      <c r="BR127" s="217">
        <f t="shared" si="114"/>
        <v>116881.1659</v>
      </c>
      <c r="BS127" s="217">
        <f t="shared" si="114"/>
        <v>124672.7086</v>
      </c>
      <c r="BT127" s="217">
        <f t="shared" si="114"/>
        <v>132216.7238</v>
      </c>
      <c r="BU127" s="217">
        <f t="shared" si="114"/>
        <v>139830.8072</v>
      </c>
      <c r="BV127" s="217">
        <f t="shared" si="114"/>
        <v>147574.891</v>
      </c>
      <c r="BW127" s="217">
        <f t="shared" si="114"/>
        <v>155459.099</v>
      </c>
      <c r="BX127" s="217">
        <f t="shared" si="114"/>
        <v>163484.2668</v>
      </c>
      <c r="BY127" s="217">
        <f t="shared" si="114"/>
        <v>171649.5352</v>
      </c>
      <c r="BZ127" s="217">
        <f t="shared" si="114"/>
        <v>179953.7453</v>
      </c>
      <c r="CA127" s="217">
        <f t="shared" si="114"/>
        <v>188395.6925</v>
      </c>
      <c r="CB127" s="217">
        <f t="shared" si="114"/>
        <v>196974.1719</v>
      </c>
      <c r="CC127" s="217">
        <f t="shared" si="114"/>
        <v>205687.9866</v>
      </c>
      <c r="CD127" s="217">
        <f t="shared" si="114"/>
        <v>214535.9489</v>
      </c>
      <c r="CE127" s="217">
        <f t="shared" si="114"/>
        <v>231058.3374</v>
      </c>
      <c r="CF127" s="217">
        <f t="shared" si="114"/>
        <v>247209.3992</v>
      </c>
      <c r="CG127" s="217">
        <f t="shared" si="114"/>
        <v>263427.8069</v>
      </c>
      <c r="CH127" s="217">
        <f t="shared" si="114"/>
        <v>279869.2006</v>
      </c>
      <c r="CI127" s="217">
        <f t="shared" si="114"/>
        <v>296567.494</v>
      </c>
      <c r="CJ127" s="217">
        <f t="shared" si="114"/>
        <v>313527.6724</v>
      </c>
      <c r="CK127" s="217">
        <f t="shared" si="114"/>
        <v>330748.8343</v>
      </c>
      <c r="CL127" s="217">
        <f t="shared" si="114"/>
        <v>348228.9656</v>
      </c>
      <c r="CM127" s="217">
        <f t="shared" si="114"/>
        <v>365965.8605</v>
      </c>
      <c r="CN127" s="217">
        <f t="shared" si="114"/>
        <v>383957.2929</v>
      </c>
      <c r="CO127" s="217">
        <f t="shared" si="114"/>
        <v>402201.0478</v>
      </c>
      <c r="CP127" s="217">
        <f t="shared" si="114"/>
        <v>420694.9268</v>
      </c>
      <c r="CQ127" s="217">
        <f t="shared" si="114"/>
        <v>449688.2841</v>
      </c>
      <c r="CR127" s="217">
        <f t="shared" si="114"/>
        <v>477907.7605</v>
      </c>
      <c r="CS127" s="217">
        <f t="shared" si="114"/>
        <v>506248.1215</v>
      </c>
      <c r="CT127" s="217">
        <f t="shared" si="114"/>
        <v>534931.9088</v>
      </c>
      <c r="CU127" s="217">
        <f t="shared" si="114"/>
        <v>564002.7033</v>
      </c>
      <c r="CV127" s="217">
        <f t="shared" si="114"/>
        <v>593466.152</v>
      </c>
      <c r="CW127" s="217">
        <f t="shared" si="114"/>
        <v>623320.532</v>
      </c>
      <c r="CX127" s="217">
        <f t="shared" si="114"/>
        <v>653562.7616</v>
      </c>
      <c r="CY127" s="217">
        <f t="shared" si="114"/>
        <v>684189.5317</v>
      </c>
      <c r="CZ127" s="217">
        <f t="shared" si="114"/>
        <v>715197.5139</v>
      </c>
      <c r="DA127" s="217">
        <f t="shared" si="114"/>
        <v>746583.3986</v>
      </c>
      <c r="DB127" s="217">
        <f t="shared" si="114"/>
        <v>778343.9011</v>
      </c>
      <c r="DC127" s="217">
        <f t="shared" si="114"/>
        <v>833281.9214</v>
      </c>
      <c r="DD127" s="217">
        <f t="shared" si="114"/>
        <v>886927.6186</v>
      </c>
      <c r="DE127" s="217">
        <f t="shared" si="114"/>
        <v>940720.7458</v>
      </c>
      <c r="DF127" s="217">
        <f t="shared" si="114"/>
        <v>995070.5931</v>
      </c>
      <c r="DG127" s="217">
        <f t="shared" si="114"/>
        <v>1050061.477</v>
      </c>
      <c r="DH127" s="217">
        <f t="shared" si="114"/>
        <v>1105705.41</v>
      </c>
      <c r="DI127" s="217">
        <f t="shared" si="114"/>
        <v>1162000.061</v>
      </c>
      <c r="DJ127" s="217">
        <f t="shared" si="114"/>
        <v>1218940.423</v>
      </c>
      <c r="DK127" s="217">
        <f t="shared" si="114"/>
        <v>1276521.03</v>
      </c>
      <c r="DL127" s="217">
        <f t="shared" si="114"/>
        <v>1334736.369</v>
      </c>
      <c r="DM127" s="217">
        <f t="shared" si="114"/>
        <v>1393580.955</v>
      </c>
      <c r="DN127" s="217">
        <f t="shared" si="114"/>
        <v>1453049.344</v>
      </c>
      <c r="DO127" s="217">
        <f t="shared" si="114"/>
        <v>1551872.08</v>
      </c>
      <c r="DP127" s="217">
        <f t="shared" si="114"/>
        <v>1648274.115</v>
      </c>
      <c r="DQ127" s="217">
        <f t="shared" si="114"/>
        <v>1744886.39</v>
      </c>
      <c r="DR127" s="217">
        <f t="shared" si="114"/>
        <v>1842378.784</v>
      </c>
      <c r="DS127" s="217">
        <f t="shared" si="114"/>
        <v>1940884.636</v>
      </c>
      <c r="DT127" s="217">
        <f t="shared" si="114"/>
        <v>2040422.566</v>
      </c>
      <c r="DU127" s="217">
        <f t="shared" si="114"/>
        <v>2140988.811</v>
      </c>
      <c r="DV127" s="217">
        <f t="shared" si="114"/>
        <v>2242575.465</v>
      </c>
      <c r="DW127" s="217">
        <f t="shared" si="114"/>
        <v>2345173.917</v>
      </c>
      <c r="DX127" s="217">
        <f t="shared" si="114"/>
        <v>2448775.485</v>
      </c>
      <c r="DY127" s="217">
        <f t="shared" si="114"/>
        <v>2553371.531</v>
      </c>
      <c r="DZ127" s="217">
        <f t="shared" si="114"/>
        <v>2658953.482</v>
      </c>
    </row>
    <row r="128">
      <c r="A128" s="78"/>
      <c r="B128" s="78"/>
      <c r="C128" s="89"/>
      <c r="D128" s="89"/>
      <c r="E128" s="89"/>
      <c r="F128" s="78"/>
      <c r="G128" s="89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78"/>
      <c r="DQ128" s="78"/>
      <c r="DR128" s="78"/>
      <c r="DS128" s="78"/>
      <c r="DT128" s="78"/>
      <c r="DU128" s="78"/>
      <c r="DV128" s="78"/>
      <c r="DW128" s="78"/>
      <c r="DX128" s="78"/>
      <c r="DY128" s="78"/>
      <c r="DZ128" s="78"/>
    </row>
    <row r="129">
      <c r="A129" s="78"/>
      <c r="B129" s="78"/>
      <c r="C129" s="78"/>
      <c r="D129" s="89"/>
      <c r="E129" s="78"/>
      <c r="F129" s="78"/>
      <c r="G129" s="78"/>
      <c r="H129" s="78"/>
      <c r="I129" s="88" t="s">
        <v>327</v>
      </c>
      <c r="J129" s="220"/>
      <c r="K129" s="217" t="str">
        <f t="shared" ref="K129:DZ129" si="115">if(K127&gt;0,K127*(1-K130),"")</f>
        <v/>
      </c>
      <c r="L129" s="217" t="str">
        <f t="shared" si="115"/>
        <v/>
      </c>
      <c r="M129" s="217" t="str">
        <f t="shared" si="115"/>
        <v/>
      </c>
      <c r="N129" s="217" t="str">
        <f t="shared" si="115"/>
        <v/>
      </c>
      <c r="O129" s="217" t="str">
        <f t="shared" si="115"/>
        <v/>
      </c>
      <c r="P129" s="217" t="str">
        <f t="shared" si="115"/>
        <v/>
      </c>
      <c r="Q129" s="217" t="str">
        <f t="shared" si="115"/>
        <v/>
      </c>
      <c r="R129" s="217" t="str">
        <f t="shared" si="115"/>
        <v/>
      </c>
      <c r="S129" s="217" t="str">
        <f t="shared" si="115"/>
        <v/>
      </c>
      <c r="T129" s="217" t="str">
        <f t="shared" si="115"/>
        <v/>
      </c>
      <c r="U129" s="217" t="str">
        <f t="shared" si="115"/>
        <v/>
      </c>
      <c r="V129" s="217" t="str">
        <f t="shared" si="115"/>
        <v/>
      </c>
      <c r="W129" s="217">
        <f t="shared" si="115"/>
        <v>1232.271847</v>
      </c>
      <c r="X129" s="217">
        <f t="shared" si="115"/>
        <v>1219.470623</v>
      </c>
      <c r="Y129" s="217">
        <f t="shared" si="115"/>
        <v>1208.795804</v>
      </c>
      <c r="Z129" s="217">
        <f t="shared" si="115"/>
        <v>1198.965277</v>
      </c>
      <c r="AA129" s="217">
        <f t="shared" si="115"/>
        <v>1189.332876</v>
      </c>
      <c r="AB129" s="217">
        <f t="shared" si="115"/>
        <v>1179.740753</v>
      </c>
      <c r="AC129" s="217">
        <f t="shared" si="115"/>
        <v>957.735599</v>
      </c>
      <c r="AD129" s="217">
        <f t="shared" si="115"/>
        <v>865.4886975</v>
      </c>
      <c r="AE129" s="217">
        <f t="shared" si="115"/>
        <v>856.3652572</v>
      </c>
      <c r="AF129" s="217">
        <f t="shared" si="115"/>
        <v>847.2418754</v>
      </c>
      <c r="AG129" s="217">
        <f t="shared" si="115"/>
        <v>838.1185043</v>
      </c>
      <c r="AH129" s="217">
        <f t="shared" si="115"/>
        <v>828.9951352</v>
      </c>
      <c r="AI129" s="217">
        <f t="shared" si="115"/>
        <v>1999.113712</v>
      </c>
      <c r="AJ129" s="217">
        <f t="shared" si="115"/>
        <v>2335.677388</v>
      </c>
      <c r="AK129" s="217">
        <f t="shared" si="115"/>
        <v>2671.918645</v>
      </c>
      <c r="AL129" s="217">
        <f t="shared" si="115"/>
        <v>3018.450643</v>
      </c>
      <c r="AM129" s="217">
        <f t="shared" si="115"/>
        <v>3378.073414</v>
      </c>
      <c r="AN129" s="217">
        <f t="shared" si="115"/>
        <v>3751.28977</v>
      </c>
      <c r="AO129" s="217">
        <f t="shared" si="115"/>
        <v>4138.101476</v>
      </c>
      <c r="AP129" s="217">
        <f t="shared" si="115"/>
        <v>4538.412213</v>
      </c>
      <c r="AQ129" s="217">
        <f t="shared" si="115"/>
        <v>4952.107959</v>
      </c>
      <c r="AR129" s="217">
        <f t="shared" si="115"/>
        <v>5379.072214</v>
      </c>
      <c r="AS129" s="217">
        <f t="shared" si="115"/>
        <v>5819.188808</v>
      </c>
      <c r="AT129" s="217">
        <f t="shared" si="115"/>
        <v>6272.342402</v>
      </c>
      <c r="AU129" s="217">
        <f t="shared" si="115"/>
        <v>6588.429554</v>
      </c>
      <c r="AV129" s="217">
        <f t="shared" si="115"/>
        <v>6891.787582</v>
      </c>
      <c r="AW129" s="217">
        <f t="shared" si="115"/>
        <v>7205.258595</v>
      </c>
      <c r="AX129" s="217">
        <f t="shared" si="115"/>
        <v>7527.237658</v>
      </c>
      <c r="AY129" s="217">
        <f t="shared" si="115"/>
        <v>7856.817705</v>
      </c>
      <c r="AZ129" s="217">
        <f t="shared" si="115"/>
        <v>8193.725872</v>
      </c>
      <c r="BA129" s="217">
        <f t="shared" si="115"/>
        <v>8537.854411</v>
      </c>
      <c r="BB129" s="217">
        <f t="shared" si="115"/>
        <v>8889.13073</v>
      </c>
      <c r="BC129" s="217">
        <f t="shared" si="115"/>
        <v>9247.489487</v>
      </c>
      <c r="BD129" s="217">
        <f t="shared" si="115"/>
        <v>9612.867121</v>
      </c>
      <c r="BE129" s="217">
        <f t="shared" si="115"/>
        <v>9985.200823</v>
      </c>
      <c r="BF129" s="217">
        <f t="shared" si="115"/>
        <v>10364.42834</v>
      </c>
      <c r="BG129" s="217">
        <f t="shared" si="115"/>
        <v>11381.63313</v>
      </c>
      <c r="BH129" s="217">
        <f t="shared" si="115"/>
        <v>12378.69273</v>
      </c>
      <c r="BI129" s="217">
        <f t="shared" si="115"/>
        <v>13379.32725</v>
      </c>
      <c r="BJ129" s="217">
        <f t="shared" si="115"/>
        <v>14398.82265</v>
      </c>
      <c r="BK129" s="217">
        <f t="shared" si="115"/>
        <v>15440.87277</v>
      </c>
      <c r="BL129" s="217">
        <f t="shared" si="115"/>
        <v>16506.08421</v>
      </c>
      <c r="BM129" s="217">
        <f t="shared" si="115"/>
        <v>17594.41005</v>
      </c>
      <c r="BN129" s="217">
        <f t="shared" si="115"/>
        <v>18705.67733</v>
      </c>
      <c r="BO129" s="217">
        <f t="shared" si="115"/>
        <v>19839.69082</v>
      </c>
      <c r="BP129" s="217">
        <f t="shared" si="115"/>
        <v>20996.25251</v>
      </c>
      <c r="BQ129" s="217">
        <f t="shared" si="115"/>
        <v>22175.1652</v>
      </c>
      <c r="BR129" s="217">
        <f t="shared" si="115"/>
        <v>23376.23318</v>
      </c>
      <c r="BS129" s="217">
        <f t="shared" si="115"/>
        <v>49869.08345</v>
      </c>
      <c r="BT129" s="217">
        <f t="shared" si="115"/>
        <v>52886.68951</v>
      </c>
      <c r="BU129" s="217">
        <f t="shared" si="115"/>
        <v>55932.32289</v>
      </c>
      <c r="BV129" s="217">
        <f t="shared" si="115"/>
        <v>59029.95639</v>
      </c>
      <c r="BW129" s="217">
        <f t="shared" si="115"/>
        <v>62183.63962</v>
      </c>
      <c r="BX129" s="217">
        <f t="shared" si="115"/>
        <v>65393.70674</v>
      </c>
      <c r="BY129" s="217">
        <f t="shared" si="115"/>
        <v>68659.81407</v>
      </c>
      <c r="BZ129" s="217">
        <f t="shared" si="115"/>
        <v>71981.49812</v>
      </c>
      <c r="CA129" s="217">
        <f t="shared" si="115"/>
        <v>75358.27701</v>
      </c>
      <c r="CB129" s="217">
        <f t="shared" si="115"/>
        <v>78789.66877</v>
      </c>
      <c r="CC129" s="217">
        <f t="shared" si="115"/>
        <v>82275.19462</v>
      </c>
      <c r="CD129" s="217">
        <f t="shared" si="115"/>
        <v>85814.37957</v>
      </c>
      <c r="CE129" s="217">
        <f t="shared" si="115"/>
        <v>92423.33495</v>
      </c>
      <c r="CF129" s="217">
        <f t="shared" si="115"/>
        <v>98883.75968</v>
      </c>
      <c r="CG129" s="217">
        <f t="shared" si="115"/>
        <v>105371.1228</v>
      </c>
      <c r="CH129" s="217">
        <f t="shared" si="115"/>
        <v>111947.6802</v>
      </c>
      <c r="CI129" s="217">
        <f t="shared" si="115"/>
        <v>118626.9976</v>
      </c>
      <c r="CJ129" s="217">
        <f t="shared" si="115"/>
        <v>125411.0689</v>
      </c>
      <c r="CK129" s="217">
        <f t="shared" si="115"/>
        <v>132299.5337</v>
      </c>
      <c r="CL129" s="217">
        <f t="shared" si="115"/>
        <v>139291.5862</v>
      </c>
      <c r="CM129" s="217">
        <f t="shared" si="115"/>
        <v>146386.3442</v>
      </c>
      <c r="CN129" s="217">
        <f t="shared" si="115"/>
        <v>153582.9172</v>
      </c>
      <c r="CO129" s="217">
        <f t="shared" si="115"/>
        <v>160880.4191</v>
      </c>
      <c r="CP129" s="217">
        <f t="shared" si="115"/>
        <v>168277.9707</v>
      </c>
      <c r="CQ129" s="217">
        <f t="shared" si="115"/>
        <v>179875.3136</v>
      </c>
      <c r="CR129" s="217">
        <f t="shared" si="115"/>
        <v>191163.1042</v>
      </c>
      <c r="CS129" s="217">
        <f t="shared" si="115"/>
        <v>202499.2486</v>
      </c>
      <c r="CT129" s="217">
        <f t="shared" si="115"/>
        <v>213972.7635</v>
      </c>
      <c r="CU129" s="217">
        <f t="shared" si="115"/>
        <v>225601.0813</v>
      </c>
      <c r="CV129" s="217">
        <f t="shared" si="115"/>
        <v>237386.4608</v>
      </c>
      <c r="CW129" s="217">
        <f t="shared" si="115"/>
        <v>249328.2128</v>
      </c>
      <c r="CX129" s="217">
        <f t="shared" si="115"/>
        <v>261425.1047</v>
      </c>
      <c r="CY129" s="217">
        <f t="shared" si="115"/>
        <v>273675.8127</v>
      </c>
      <c r="CZ129" s="217">
        <f t="shared" si="115"/>
        <v>286079.0056</v>
      </c>
      <c r="DA129" s="217">
        <f t="shared" si="115"/>
        <v>298633.3594</v>
      </c>
      <c r="DB129" s="217">
        <f t="shared" si="115"/>
        <v>311337.5604</v>
      </c>
      <c r="DC129" s="217">
        <f t="shared" si="115"/>
        <v>333312.7686</v>
      </c>
      <c r="DD129" s="217">
        <f t="shared" si="115"/>
        <v>354771.0475</v>
      </c>
      <c r="DE129" s="217">
        <f t="shared" si="115"/>
        <v>376288.2983</v>
      </c>
      <c r="DF129" s="217">
        <f t="shared" si="115"/>
        <v>398028.2372</v>
      </c>
      <c r="DG129" s="217">
        <f t="shared" si="115"/>
        <v>420024.5908</v>
      </c>
      <c r="DH129" s="217">
        <f t="shared" si="115"/>
        <v>442282.1639</v>
      </c>
      <c r="DI129" s="217">
        <f t="shared" si="115"/>
        <v>464800.0245</v>
      </c>
      <c r="DJ129" s="217">
        <f t="shared" si="115"/>
        <v>487576.1694</v>
      </c>
      <c r="DK129" s="217">
        <f t="shared" si="115"/>
        <v>510608.4121</v>
      </c>
      <c r="DL129" s="217">
        <f t="shared" si="115"/>
        <v>533894.5476</v>
      </c>
      <c r="DM129" s="217">
        <f t="shared" si="115"/>
        <v>557432.382</v>
      </c>
      <c r="DN129" s="217">
        <f t="shared" si="115"/>
        <v>581219.7377</v>
      </c>
      <c r="DO129" s="217">
        <f t="shared" si="115"/>
        <v>620748.8319</v>
      </c>
      <c r="DP129" s="217">
        <f t="shared" si="115"/>
        <v>659309.646</v>
      </c>
      <c r="DQ129" s="217">
        <f t="shared" si="115"/>
        <v>697954.5561</v>
      </c>
      <c r="DR129" s="217">
        <f t="shared" si="115"/>
        <v>736951.5137</v>
      </c>
      <c r="DS129" s="217">
        <f t="shared" si="115"/>
        <v>776353.8546</v>
      </c>
      <c r="DT129" s="217">
        <f t="shared" si="115"/>
        <v>816169.0264</v>
      </c>
      <c r="DU129" s="217">
        <f t="shared" si="115"/>
        <v>856395.5245</v>
      </c>
      <c r="DV129" s="217">
        <f t="shared" si="115"/>
        <v>897030.1861</v>
      </c>
      <c r="DW129" s="217">
        <f t="shared" si="115"/>
        <v>938069.5669</v>
      </c>
      <c r="DX129" s="217">
        <f t="shared" si="115"/>
        <v>979510.1941</v>
      </c>
      <c r="DY129" s="217">
        <f t="shared" si="115"/>
        <v>1021348.613</v>
      </c>
      <c r="DZ129" s="217">
        <f t="shared" si="115"/>
        <v>1063581.393</v>
      </c>
    </row>
    <row r="130">
      <c r="A130" s="78"/>
      <c r="B130" s="78"/>
      <c r="C130" s="78"/>
      <c r="D130" s="89"/>
      <c r="E130" s="78"/>
      <c r="F130" s="78"/>
      <c r="G130" s="78"/>
      <c r="H130" s="78"/>
      <c r="I130" s="88" t="s">
        <v>143</v>
      </c>
      <c r="J130" s="220"/>
      <c r="K130" s="220">
        <f t="shared" ref="K130:DZ130" si="116">K88</f>
        <v>1</v>
      </c>
      <c r="L130" s="220">
        <f t="shared" si="116"/>
        <v>1</v>
      </c>
      <c r="M130" s="220">
        <f t="shared" si="116"/>
        <v>1</v>
      </c>
      <c r="N130" s="220">
        <f t="shared" si="116"/>
        <v>1</v>
      </c>
      <c r="O130" s="220">
        <f t="shared" si="116"/>
        <v>1</v>
      </c>
      <c r="P130" s="220">
        <f t="shared" si="116"/>
        <v>1</v>
      </c>
      <c r="Q130" s="220">
        <f t="shared" si="116"/>
        <v>1</v>
      </c>
      <c r="R130" s="220">
        <f t="shared" si="116"/>
        <v>1</v>
      </c>
      <c r="S130" s="220">
        <f t="shared" si="116"/>
        <v>1</v>
      </c>
      <c r="T130" s="220">
        <f t="shared" si="116"/>
        <v>1</v>
      </c>
      <c r="U130" s="220">
        <f t="shared" si="116"/>
        <v>1</v>
      </c>
      <c r="V130" s="220">
        <f t="shared" si="116"/>
        <v>1</v>
      </c>
      <c r="W130" s="220">
        <f t="shared" si="116"/>
        <v>0.9</v>
      </c>
      <c r="X130" s="220">
        <f t="shared" si="116"/>
        <v>0.9</v>
      </c>
      <c r="Y130" s="220">
        <f t="shared" si="116"/>
        <v>0.9</v>
      </c>
      <c r="Z130" s="220">
        <f t="shared" si="116"/>
        <v>0.9</v>
      </c>
      <c r="AA130" s="220">
        <f t="shared" si="116"/>
        <v>0.9</v>
      </c>
      <c r="AB130" s="220">
        <f t="shared" si="116"/>
        <v>0.9</v>
      </c>
      <c r="AC130" s="220">
        <f t="shared" si="116"/>
        <v>0.9</v>
      </c>
      <c r="AD130" s="220">
        <f t="shared" si="116"/>
        <v>0.9</v>
      </c>
      <c r="AE130" s="220">
        <f t="shared" si="116"/>
        <v>0.9</v>
      </c>
      <c r="AF130" s="220">
        <f t="shared" si="116"/>
        <v>0.9</v>
      </c>
      <c r="AG130" s="220">
        <f t="shared" si="116"/>
        <v>0.9</v>
      </c>
      <c r="AH130" s="220">
        <f t="shared" si="116"/>
        <v>0.9</v>
      </c>
      <c r="AI130" s="220">
        <f t="shared" si="116"/>
        <v>0.8</v>
      </c>
      <c r="AJ130" s="220">
        <f t="shared" si="116"/>
        <v>0.8</v>
      </c>
      <c r="AK130" s="220">
        <f t="shared" si="116"/>
        <v>0.8</v>
      </c>
      <c r="AL130" s="220">
        <f t="shared" si="116"/>
        <v>0.8</v>
      </c>
      <c r="AM130" s="220">
        <f t="shared" si="116"/>
        <v>0.8</v>
      </c>
      <c r="AN130" s="220">
        <f t="shared" si="116"/>
        <v>0.8</v>
      </c>
      <c r="AO130" s="220">
        <f t="shared" si="116"/>
        <v>0.8</v>
      </c>
      <c r="AP130" s="220">
        <f t="shared" si="116"/>
        <v>0.8</v>
      </c>
      <c r="AQ130" s="220">
        <f t="shared" si="116"/>
        <v>0.8</v>
      </c>
      <c r="AR130" s="220">
        <f t="shared" si="116"/>
        <v>0.8</v>
      </c>
      <c r="AS130" s="220">
        <f t="shared" si="116"/>
        <v>0.8</v>
      </c>
      <c r="AT130" s="220">
        <f t="shared" si="116"/>
        <v>0.8</v>
      </c>
      <c r="AU130" s="220">
        <f t="shared" si="116"/>
        <v>0.8</v>
      </c>
      <c r="AV130" s="220">
        <f t="shared" si="116"/>
        <v>0.8</v>
      </c>
      <c r="AW130" s="220">
        <f t="shared" si="116"/>
        <v>0.8</v>
      </c>
      <c r="AX130" s="220">
        <f t="shared" si="116"/>
        <v>0.8</v>
      </c>
      <c r="AY130" s="220">
        <f t="shared" si="116"/>
        <v>0.8</v>
      </c>
      <c r="AZ130" s="220">
        <f t="shared" si="116"/>
        <v>0.8</v>
      </c>
      <c r="BA130" s="220">
        <f t="shared" si="116"/>
        <v>0.8</v>
      </c>
      <c r="BB130" s="220">
        <f t="shared" si="116"/>
        <v>0.8</v>
      </c>
      <c r="BC130" s="220">
        <f t="shared" si="116"/>
        <v>0.8</v>
      </c>
      <c r="BD130" s="220">
        <f t="shared" si="116"/>
        <v>0.8</v>
      </c>
      <c r="BE130" s="220">
        <f t="shared" si="116"/>
        <v>0.8</v>
      </c>
      <c r="BF130" s="220">
        <f t="shared" si="116"/>
        <v>0.8</v>
      </c>
      <c r="BG130" s="220">
        <f t="shared" si="116"/>
        <v>0.8</v>
      </c>
      <c r="BH130" s="220">
        <f t="shared" si="116"/>
        <v>0.8</v>
      </c>
      <c r="BI130" s="220">
        <f t="shared" si="116"/>
        <v>0.8</v>
      </c>
      <c r="BJ130" s="220">
        <f t="shared" si="116"/>
        <v>0.8</v>
      </c>
      <c r="BK130" s="220">
        <f t="shared" si="116"/>
        <v>0.8</v>
      </c>
      <c r="BL130" s="220">
        <f t="shared" si="116"/>
        <v>0.8</v>
      </c>
      <c r="BM130" s="220">
        <f t="shared" si="116"/>
        <v>0.8</v>
      </c>
      <c r="BN130" s="220">
        <f t="shared" si="116"/>
        <v>0.8</v>
      </c>
      <c r="BO130" s="220">
        <f t="shared" si="116"/>
        <v>0.8</v>
      </c>
      <c r="BP130" s="220">
        <f t="shared" si="116"/>
        <v>0.8</v>
      </c>
      <c r="BQ130" s="220">
        <f t="shared" si="116"/>
        <v>0.8</v>
      </c>
      <c r="BR130" s="220">
        <f t="shared" si="116"/>
        <v>0.8</v>
      </c>
      <c r="BS130" s="220">
        <f t="shared" si="116"/>
        <v>0.6</v>
      </c>
      <c r="BT130" s="220">
        <f t="shared" si="116"/>
        <v>0.6</v>
      </c>
      <c r="BU130" s="220">
        <f t="shared" si="116"/>
        <v>0.6</v>
      </c>
      <c r="BV130" s="220">
        <f t="shared" si="116"/>
        <v>0.6</v>
      </c>
      <c r="BW130" s="220">
        <f t="shared" si="116"/>
        <v>0.6</v>
      </c>
      <c r="BX130" s="220">
        <f t="shared" si="116"/>
        <v>0.6</v>
      </c>
      <c r="BY130" s="220">
        <f t="shared" si="116"/>
        <v>0.6</v>
      </c>
      <c r="BZ130" s="220">
        <f t="shared" si="116"/>
        <v>0.6</v>
      </c>
      <c r="CA130" s="220">
        <f t="shared" si="116"/>
        <v>0.6</v>
      </c>
      <c r="CB130" s="220">
        <f t="shared" si="116"/>
        <v>0.6</v>
      </c>
      <c r="CC130" s="220">
        <f t="shared" si="116"/>
        <v>0.6</v>
      </c>
      <c r="CD130" s="220">
        <f t="shared" si="116"/>
        <v>0.6</v>
      </c>
      <c r="CE130" s="220">
        <f t="shared" si="116"/>
        <v>0.6</v>
      </c>
      <c r="CF130" s="220">
        <f t="shared" si="116"/>
        <v>0.6</v>
      </c>
      <c r="CG130" s="220">
        <f t="shared" si="116"/>
        <v>0.6</v>
      </c>
      <c r="CH130" s="220">
        <f t="shared" si="116"/>
        <v>0.6</v>
      </c>
      <c r="CI130" s="220">
        <f t="shared" si="116"/>
        <v>0.6</v>
      </c>
      <c r="CJ130" s="220">
        <f t="shared" si="116"/>
        <v>0.6</v>
      </c>
      <c r="CK130" s="220">
        <f t="shared" si="116"/>
        <v>0.6</v>
      </c>
      <c r="CL130" s="220">
        <f t="shared" si="116"/>
        <v>0.6</v>
      </c>
      <c r="CM130" s="220">
        <f t="shared" si="116"/>
        <v>0.6</v>
      </c>
      <c r="CN130" s="220">
        <f t="shared" si="116"/>
        <v>0.6</v>
      </c>
      <c r="CO130" s="220">
        <f t="shared" si="116"/>
        <v>0.6</v>
      </c>
      <c r="CP130" s="220">
        <f t="shared" si="116"/>
        <v>0.6</v>
      </c>
      <c r="CQ130" s="220">
        <f t="shared" si="116"/>
        <v>0.6</v>
      </c>
      <c r="CR130" s="220">
        <f t="shared" si="116"/>
        <v>0.6</v>
      </c>
      <c r="CS130" s="220">
        <f t="shared" si="116"/>
        <v>0.6</v>
      </c>
      <c r="CT130" s="220">
        <f t="shared" si="116"/>
        <v>0.6</v>
      </c>
      <c r="CU130" s="220">
        <f t="shared" si="116"/>
        <v>0.6</v>
      </c>
      <c r="CV130" s="220">
        <f t="shared" si="116"/>
        <v>0.6</v>
      </c>
      <c r="CW130" s="220">
        <f t="shared" si="116"/>
        <v>0.6</v>
      </c>
      <c r="CX130" s="220">
        <f t="shared" si="116"/>
        <v>0.6</v>
      </c>
      <c r="CY130" s="220">
        <f t="shared" si="116"/>
        <v>0.6</v>
      </c>
      <c r="CZ130" s="220">
        <f t="shared" si="116"/>
        <v>0.6</v>
      </c>
      <c r="DA130" s="220">
        <f t="shared" si="116"/>
        <v>0.6</v>
      </c>
      <c r="DB130" s="220">
        <f t="shared" si="116"/>
        <v>0.6</v>
      </c>
      <c r="DC130" s="220">
        <f t="shared" si="116"/>
        <v>0.6</v>
      </c>
      <c r="DD130" s="220">
        <f t="shared" si="116"/>
        <v>0.6</v>
      </c>
      <c r="DE130" s="220">
        <f t="shared" si="116"/>
        <v>0.6</v>
      </c>
      <c r="DF130" s="220">
        <f t="shared" si="116"/>
        <v>0.6</v>
      </c>
      <c r="DG130" s="220">
        <f t="shared" si="116"/>
        <v>0.6</v>
      </c>
      <c r="DH130" s="220">
        <f t="shared" si="116"/>
        <v>0.6</v>
      </c>
      <c r="DI130" s="220">
        <f t="shared" si="116"/>
        <v>0.6</v>
      </c>
      <c r="DJ130" s="220">
        <f t="shared" si="116"/>
        <v>0.6</v>
      </c>
      <c r="DK130" s="220">
        <f t="shared" si="116"/>
        <v>0.6</v>
      </c>
      <c r="DL130" s="220">
        <f t="shared" si="116"/>
        <v>0.6</v>
      </c>
      <c r="DM130" s="220">
        <f t="shared" si="116"/>
        <v>0.6</v>
      </c>
      <c r="DN130" s="220">
        <f t="shared" si="116"/>
        <v>0.6</v>
      </c>
      <c r="DO130" s="220">
        <f t="shared" si="116"/>
        <v>0.6</v>
      </c>
      <c r="DP130" s="220">
        <f t="shared" si="116"/>
        <v>0.6</v>
      </c>
      <c r="DQ130" s="220">
        <f t="shared" si="116"/>
        <v>0.6</v>
      </c>
      <c r="DR130" s="220">
        <f t="shared" si="116"/>
        <v>0.6</v>
      </c>
      <c r="DS130" s="220">
        <f t="shared" si="116"/>
        <v>0.6</v>
      </c>
      <c r="DT130" s="220">
        <f t="shared" si="116"/>
        <v>0.6</v>
      </c>
      <c r="DU130" s="220">
        <f t="shared" si="116"/>
        <v>0.6</v>
      </c>
      <c r="DV130" s="220">
        <f t="shared" si="116"/>
        <v>0.6</v>
      </c>
      <c r="DW130" s="220">
        <f t="shared" si="116"/>
        <v>0.6</v>
      </c>
      <c r="DX130" s="220">
        <f t="shared" si="116"/>
        <v>0.6</v>
      </c>
      <c r="DY130" s="220">
        <f t="shared" si="116"/>
        <v>0.6</v>
      </c>
      <c r="DZ130" s="220">
        <f t="shared" si="116"/>
        <v>0.6</v>
      </c>
    </row>
    <row r="13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</row>
    <row r="13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</row>
    <row r="133">
      <c r="A133" s="78"/>
      <c r="B133" s="89"/>
      <c r="C133" s="92" t="s">
        <v>326</v>
      </c>
      <c r="D133" s="89"/>
      <c r="E133" s="89"/>
      <c r="F133" s="89"/>
      <c r="G133" s="89"/>
      <c r="H133" s="78"/>
      <c r="I133" s="187" t="s">
        <v>151</v>
      </c>
      <c r="J133" s="83"/>
      <c r="K133" s="83" t="s">
        <v>99</v>
      </c>
      <c r="L133" s="83" t="s">
        <v>100</v>
      </c>
      <c r="M133" s="83" t="s">
        <v>101</v>
      </c>
      <c r="N133" s="83" t="s">
        <v>102</v>
      </c>
      <c r="O133" s="83" t="s">
        <v>103</v>
      </c>
      <c r="P133" s="83" t="s">
        <v>104</v>
      </c>
      <c r="Q133" s="83" t="s">
        <v>105</v>
      </c>
      <c r="R133" s="83" t="s">
        <v>106</v>
      </c>
      <c r="S133" s="83" t="s">
        <v>107</v>
      </c>
      <c r="T133" s="83" t="s">
        <v>108</v>
      </c>
      <c r="U133" s="83" t="s">
        <v>109</v>
      </c>
      <c r="V133" s="83" t="s">
        <v>110</v>
      </c>
      <c r="W133" s="83" t="s">
        <v>201</v>
      </c>
      <c r="X133" s="83" t="s">
        <v>202</v>
      </c>
      <c r="Y133" s="83" t="s">
        <v>203</v>
      </c>
      <c r="Z133" s="83" t="s">
        <v>204</v>
      </c>
      <c r="AA133" s="83" t="s">
        <v>205</v>
      </c>
      <c r="AB133" s="83" t="s">
        <v>206</v>
      </c>
      <c r="AC133" s="83" t="s">
        <v>207</v>
      </c>
      <c r="AD133" s="83" t="s">
        <v>208</v>
      </c>
      <c r="AE133" s="83" t="s">
        <v>209</v>
      </c>
      <c r="AF133" s="83" t="s">
        <v>210</v>
      </c>
      <c r="AG133" s="83" t="s">
        <v>211</v>
      </c>
      <c r="AH133" s="83" t="s">
        <v>212</v>
      </c>
      <c r="AI133" s="83" t="s">
        <v>213</v>
      </c>
      <c r="AJ133" s="83" t="s">
        <v>214</v>
      </c>
      <c r="AK133" s="83" t="s">
        <v>215</v>
      </c>
      <c r="AL133" s="83" t="s">
        <v>216</v>
      </c>
      <c r="AM133" s="83" t="s">
        <v>217</v>
      </c>
      <c r="AN133" s="83" t="s">
        <v>218</v>
      </c>
      <c r="AO133" s="83" t="s">
        <v>219</v>
      </c>
      <c r="AP133" s="83" t="s">
        <v>220</v>
      </c>
      <c r="AQ133" s="83" t="s">
        <v>221</v>
      </c>
      <c r="AR133" s="83" t="s">
        <v>222</v>
      </c>
      <c r="AS133" s="83" t="s">
        <v>223</v>
      </c>
      <c r="AT133" s="83" t="s">
        <v>224</v>
      </c>
      <c r="AU133" s="83" t="s">
        <v>225</v>
      </c>
      <c r="AV133" s="83" t="s">
        <v>226</v>
      </c>
      <c r="AW133" s="83" t="s">
        <v>227</v>
      </c>
      <c r="AX133" s="83" t="s">
        <v>228</v>
      </c>
      <c r="AY133" s="83" t="s">
        <v>229</v>
      </c>
      <c r="AZ133" s="83" t="s">
        <v>230</v>
      </c>
      <c r="BA133" s="83" t="s">
        <v>231</v>
      </c>
      <c r="BB133" s="83" t="s">
        <v>232</v>
      </c>
      <c r="BC133" s="83" t="s">
        <v>233</v>
      </c>
      <c r="BD133" s="83" t="s">
        <v>234</v>
      </c>
      <c r="BE133" s="83" t="s">
        <v>235</v>
      </c>
      <c r="BF133" s="83" t="s">
        <v>236</v>
      </c>
      <c r="BG133" s="83" t="s">
        <v>237</v>
      </c>
      <c r="BH133" s="83" t="s">
        <v>238</v>
      </c>
      <c r="BI133" s="83" t="s">
        <v>239</v>
      </c>
      <c r="BJ133" s="83" t="s">
        <v>240</v>
      </c>
      <c r="BK133" s="83" t="s">
        <v>241</v>
      </c>
      <c r="BL133" s="83" t="s">
        <v>242</v>
      </c>
      <c r="BM133" s="83" t="s">
        <v>243</v>
      </c>
      <c r="BN133" s="83" t="s">
        <v>244</v>
      </c>
      <c r="BO133" s="83" t="s">
        <v>245</v>
      </c>
      <c r="BP133" s="83" t="s">
        <v>246</v>
      </c>
      <c r="BQ133" s="83" t="s">
        <v>247</v>
      </c>
      <c r="BR133" s="83" t="s">
        <v>248</v>
      </c>
      <c r="BS133" s="83" t="s">
        <v>249</v>
      </c>
      <c r="BT133" s="83" t="s">
        <v>250</v>
      </c>
      <c r="BU133" s="83" t="s">
        <v>251</v>
      </c>
      <c r="BV133" s="83" t="s">
        <v>252</v>
      </c>
      <c r="BW133" s="83" t="s">
        <v>253</v>
      </c>
      <c r="BX133" s="83" t="s">
        <v>254</v>
      </c>
      <c r="BY133" s="83" t="s">
        <v>255</v>
      </c>
      <c r="BZ133" s="83" t="s">
        <v>256</v>
      </c>
      <c r="CA133" s="83" t="s">
        <v>257</v>
      </c>
      <c r="CB133" s="83" t="s">
        <v>258</v>
      </c>
      <c r="CC133" s="83" t="s">
        <v>259</v>
      </c>
      <c r="CD133" s="83" t="s">
        <v>260</v>
      </c>
      <c r="CE133" s="83" t="s">
        <v>261</v>
      </c>
      <c r="CF133" s="83" t="s">
        <v>262</v>
      </c>
      <c r="CG133" s="83" t="s">
        <v>263</v>
      </c>
      <c r="CH133" s="83" t="s">
        <v>264</v>
      </c>
      <c r="CI133" s="83" t="s">
        <v>265</v>
      </c>
      <c r="CJ133" s="83" t="s">
        <v>266</v>
      </c>
      <c r="CK133" s="83" t="s">
        <v>267</v>
      </c>
      <c r="CL133" s="83" t="s">
        <v>268</v>
      </c>
      <c r="CM133" s="83" t="s">
        <v>269</v>
      </c>
      <c r="CN133" s="83" t="s">
        <v>270</v>
      </c>
      <c r="CO133" s="83" t="s">
        <v>271</v>
      </c>
      <c r="CP133" s="83" t="s">
        <v>272</v>
      </c>
      <c r="CQ133" s="83" t="s">
        <v>273</v>
      </c>
      <c r="CR133" s="83" t="s">
        <v>274</v>
      </c>
      <c r="CS133" s="83" t="s">
        <v>275</v>
      </c>
      <c r="CT133" s="83" t="s">
        <v>276</v>
      </c>
      <c r="CU133" s="83" t="s">
        <v>277</v>
      </c>
      <c r="CV133" s="83" t="s">
        <v>278</v>
      </c>
      <c r="CW133" s="83" t="s">
        <v>279</v>
      </c>
      <c r="CX133" s="83" t="s">
        <v>280</v>
      </c>
      <c r="CY133" s="83" t="s">
        <v>281</v>
      </c>
      <c r="CZ133" s="83" t="s">
        <v>282</v>
      </c>
      <c r="DA133" s="83" t="s">
        <v>283</v>
      </c>
      <c r="DB133" s="83" t="s">
        <v>284</v>
      </c>
      <c r="DC133" s="83" t="s">
        <v>285</v>
      </c>
      <c r="DD133" s="83" t="s">
        <v>286</v>
      </c>
      <c r="DE133" s="83" t="s">
        <v>287</v>
      </c>
      <c r="DF133" s="83" t="s">
        <v>288</v>
      </c>
      <c r="DG133" s="83" t="s">
        <v>289</v>
      </c>
      <c r="DH133" s="83" t="s">
        <v>290</v>
      </c>
      <c r="DI133" s="83" t="s">
        <v>291</v>
      </c>
      <c r="DJ133" s="83" t="s">
        <v>292</v>
      </c>
      <c r="DK133" s="83" t="s">
        <v>293</v>
      </c>
      <c r="DL133" s="83" t="s">
        <v>294</v>
      </c>
      <c r="DM133" s="83" t="s">
        <v>295</v>
      </c>
      <c r="DN133" s="83" t="s">
        <v>296</v>
      </c>
      <c r="DO133" s="83" t="s">
        <v>297</v>
      </c>
      <c r="DP133" s="83" t="s">
        <v>298</v>
      </c>
      <c r="DQ133" s="83" t="s">
        <v>299</v>
      </c>
      <c r="DR133" s="83" t="s">
        <v>300</v>
      </c>
      <c r="DS133" s="83" t="s">
        <v>301</v>
      </c>
      <c r="DT133" s="83" t="s">
        <v>302</v>
      </c>
      <c r="DU133" s="83" t="s">
        <v>303</v>
      </c>
      <c r="DV133" s="83" t="s">
        <v>304</v>
      </c>
      <c r="DW133" s="83" t="s">
        <v>305</v>
      </c>
      <c r="DX133" s="83" t="s">
        <v>306</v>
      </c>
      <c r="DY133" s="83" t="s">
        <v>307</v>
      </c>
      <c r="DZ133" s="83" t="s">
        <v>308</v>
      </c>
    </row>
    <row r="134">
      <c r="A134" s="78"/>
      <c r="B134" s="89"/>
      <c r="C134" s="81"/>
      <c r="D134" s="89"/>
      <c r="E134" s="196"/>
      <c r="F134" s="87"/>
      <c r="G134" s="81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  <c r="CU134" s="78"/>
      <c r="CV134" s="78"/>
      <c r="CW134" s="78"/>
      <c r="CX134" s="78"/>
      <c r="CY134" s="78"/>
      <c r="CZ134" s="78"/>
      <c r="DA134" s="78"/>
      <c r="DB134" s="78"/>
      <c r="DC134" s="78"/>
      <c r="DD134" s="78"/>
      <c r="DE134" s="78"/>
      <c r="DF134" s="78"/>
      <c r="DG134" s="78"/>
      <c r="DH134" s="78"/>
      <c r="DI134" s="78"/>
      <c r="DJ134" s="78"/>
      <c r="DK134" s="78"/>
      <c r="DL134" s="78"/>
      <c r="DM134" s="78"/>
      <c r="DN134" s="78"/>
      <c r="DO134" s="78"/>
      <c r="DP134" s="78"/>
      <c r="DQ134" s="78"/>
      <c r="DR134" s="78"/>
      <c r="DS134" s="78"/>
      <c r="DT134" s="78"/>
      <c r="DU134" s="78"/>
      <c r="DV134" s="78"/>
      <c r="DW134" s="78"/>
      <c r="DX134" s="78"/>
      <c r="DY134" s="78"/>
      <c r="DZ134" s="78"/>
    </row>
    <row r="135">
      <c r="A135" s="78"/>
      <c r="B135" s="89"/>
      <c r="C135" s="89"/>
      <c r="D135" s="89"/>
      <c r="E135" s="89"/>
      <c r="F135" s="89"/>
      <c r="G135" s="89"/>
      <c r="H135" s="78"/>
      <c r="I135" s="88" t="s">
        <v>122</v>
      </c>
      <c r="J135" s="217"/>
      <c r="K135" s="217">
        <f t="shared" ref="K135:DZ135" si="117">K20</f>
        <v>0</v>
      </c>
      <c r="L135" s="217">
        <f t="shared" si="117"/>
        <v>0</v>
      </c>
      <c r="M135" s="217">
        <f t="shared" si="117"/>
        <v>0</v>
      </c>
      <c r="N135" s="217">
        <f t="shared" si="117"/>
        <v>8000</v>
      </c>
      <c r="O135" s="217">
        <f t="shared" si="117"/>
        <v>12000</v>
      </c>
      <c r="P135" s="217">
        <f t="shared" si="117"/>
        <v>16000</v>
      </c>
      <c r="Q135" s="217">
        <f t="shared" si="117"/>
        <v>20000</v>
      </c>
      <c r="R135" s="217">
        <f t="shared" si="117"/>
        <v>24000</v>
      </c>
      <c r="S135" s="217">
        <f t="shared" si="117"/>
        <v>28000</v>
      </c>
      <c r="T135" s="217">
        <f t="shared" si="117"/>
        <v>32000</v>
      </c>
      <c r="U135" s="217">
        <f t="shared" si="117"/>
        <v>36000</v>
      </c>
      <c r="V135" s="217">
        <f t="shared" si="117"/>
        <v>40000</v>
      </c>
      <c r="W135" s="217">
        <f t="shared" si="117"/>
        <v>38830.76923</v>
      </c>
      <c r="X135" s="217">
        <f t="shared" si="117"/>
        <v>37661.53846</v>
      </c>
      <c r="Y135" s="217">
        <f t="shared" si="117"/>
        <v>36492.30769</v>
      </c>
      <c r="Z135" s="217">
        <f t="shared" si="117"/>
        <v>35323.07692</v>
      </c>
      <c r="AA135" s="217">
        <f t="shared" si="117"/>
        <v>34153.84615</v>
      </c>
      <c r="AB135" s="217">
        <f t="shared" si="117"/>
        <v>32984.61538</v>
      </c>
      <c r="AC135" s="217">
        <f t="shared" si="117"/>
        <v>31815.38462</v>
      </c>
      <c r="AD135" s="217">
        <f t="shared" si="117"/>
        <v>30646.15385</v>
      </c>
      <c r="AE135" s="217">
        <f t="shared" si="117"/>
        <v>29476.92308</v>
      </c>
      <c r="AF135" s="217">
        <f t="shared" si="117"/>
        <v>28307.69231</v>
      </c>
      <c r="AG135" s="217">
        <f t="shared" si="117"/>
        <v>27138.46154</v>
      </c>
      <c r="AH135" s="217">
        <f t="shared" si="117"/>
        <v>25969.23077</v>
      </c>
      <c r="AI135" s="217">
        <f t="shared" si="117"/>
        <v>30148.73373</v>
      </c>
      <c r="AJ135" s="217">
        <f t="shared" si="117"/>
        <v>34328.23669</v>
      </c>
      <c r="AK135" s="217">
        <f t="shared" si="117"/>
        <v>38507.73964</v>
      </c>
      <c r="AL135" s="217">
        <f t="shared" si="117"/>
        <v>42687.2426</v>
      </c>
      <c r="AM135" s="217">
        <f t="shared" si="117"/>
        <v>46866.74556</v>
      </c>
      <c r="AN135" s="217">
        <f t="shared" si="117"/>
        <v>51046.24852</v>
      </c>
      <c r="AO135" s="217">
        <f t="shared" si="117"/>
        <v>55225.75148</v>
      </c>
      <c r="AP135" s="217">
        <f t="shared" si="117"/>
        <v>59405.25444</v>
      </c>
      <c r="AQ135" s="217">
        <f t="shared" si="117"/>
        <v>63584.7574</v>
      </c>
      <c r="AR135" s="217">
        <f t="shared" si="117"/>
        <v>67764.26036</v>
      </c>
      <c r="AS135" s="217">
        <f t="shared" si="117"/>
        <v>71943.76331</v>
      </c>
      <c r="AT135" s="217">
        <f t="shared" si="117"/>
        <v>76123.26627</v>
      </c>
      <c r="AU135" s="217">
        <f t="shared" si="117"/>
        <v>76510.653</v>
      </c>
      <c r="AV135" s="217">
        <f t="shared" si="117"/>
        <v>76898.03973</v>
      </c>
      <c r="AW135" s="217">
        <f t="shared" si="117"/>
        <v>77285.42645</v>
      </c>
      <c r="AX135" s="217">
        <f t="shared" si="117"/>
        <v>77672.81318</v>
      </c>
      <c r="AY135" s="217">
        <f t="shared" si="117"/>
        <v>78060.19991</v>
      </c>
      <c r="AZ135" s="217">
        <f t="shared" si="117"/>
        <v>78447.58664</v>
      </c>
      <c r="BA135" s="217">
        <f t="shared" si="117"/>
        <v>78834.97336</v>
      </c>
      <c r="BB135" s="217">
        <f t="shared" si="117"/>
        <v>79222.36009</v>
      </c>
      <c r="BC135" s="217">
        <f t="shared" si="117"/>
        <v>79609.74682</v>
      </c>
      <c r="BD135" s="217">
        <f t="shared" si="117"/>
        <v>79997.13355</v>
      </c>
      <c r="BE135" s="217">
        <f t="shared" si="117"/>
        <v>80384.52027</v>
      </c>
      <c r="BF135" s="217">
        <f t="shared" si="117"/>
        <v>80771.907</v>
      </c>
      <c r="BG135" s="217">
        <f t="shared" si="117"/>
        <v>86251.47429</v>
      </c>
      <c r="BH135" s="217">
        <f t="shared" si="117"/>
        <v>91731.04158</v>
      </c>
      <c r="BI135" s="217">
        <f t="shared" si="117"/>
        <v>97210.60888</v>
      </c>
      <c r="BJ135" s="217">
        <f t="shared" si="117"/>
        <v>102690.1762</v>
      </c>
      <c r="BK135" s="217">
        <f t="shared" si="117"/>
        <v>108169.7435</v>
      </c>
      <c r="BL135" s="217">
        <f t="shared" si="117"/>
        <v>113649.3108</v>
      </c>
      <c r="BM135" s="217">
        <f t="shared" si="117"/>
        <v>119128.878</v>
      </c>
      <c r="BN135" s="217">
        <f t="shared" si="117"/>
        <v>124608.4453</v>
      </c>
      <c r="BO135" s="217">
        <f t="shared" si="117"/>
        <v>130088.0126</v>
      </c>
      <c r="BP135" s="217">
        <f t="shared" si="117"/>
        <v>135567.5799</v>
      </c>
      <c r="BQ135" s="217">
        <f t="shared" si="117"/>
        <v>141047.1472</v>
      </c>
      <c r="BR135" s="217">
        <f t="shared" si="117"/>
        <v>146526.7145</v>
      </c>
      <c r="BS135" s="217">
        <f t="shared" si="117"/>
        <v>150485.0445</v>
      </c>
      <c r="BT135" s="217">
        <f t="shared" si="117"/>
        <v>154443.3746</v>
      </c>
      <c r="BU135" s="217">
        <f t="shared" si="117"/>
        <v>158401.7046</v>
      </c>
      <c r="BV135" s="217">
        <f t="shared" si="117"/>
        <v>162360.0346</v>
      </c>
      <c r="BW135" s="217">
        <f t="shared" si="117"/>
        <v>166318.3647</v>
      </c>
      <c r="BX135" s="217">
        <f t="shared" si="117"/>
        <v>170276.6947</v>
      </c>
      <c r="BY135" s="217">
        <f t="shared" si="117"/>
        <v>174235.0247</v>
      </c>
      <c r="BZ135" s="217">
        <f t="shared" si="117"/>
        <v>178193.3548</v>
      </c>
      <c r="CA135" s="217">
        <f t="shared" si="117"/>
        <v>182151.6848</v>
      </c>
      <c r="CB135" s="217">
        <f t="shared" si="117"/>
        <v>186110.0148</v>
      </c>
      <c r="CC135" s="217">
        <f t="shared" si="117"/>
        <v>190068.3449</v>
      </c>
      <c r="CD135" s="217">
        <f t="shared" si="117"/>
        <v>194026.6749</v>
      </c>
      <c r="CE135" s="217">
        <f t="shared" si="117"/>
        <v>203397.7514</v>
      </c>
      <c r="CF135" s="217">
        <f t="shared" si="117"/>
        <v>212768.828</v>
      </c>
      <c r="CG135" s="217">
        <f t="shared" si="117"/>
        <v>222139.9045</v>
      </c>
      <c r="CH135" s="217">
        <f t="shared" si="117"/>
        <v>231510.981</v>
      </c>
      <c r="CI135" s="217">
        <f t="shared" si="117"/>
        <v>240882.0576</v>
      </c>
      <c r="CJ135" s="217">
        <f t="shared" si="117"/>
        <v>250253.1341</v>
      </c>
      <c r="CK135" s="217">
        <f t="shared" si="117"/>
        <v>259624.2106</v>
      </c>
      <c r="CL135" s="217">
        <f t="shared" si="117"/>
        <v>268995.2872</v>
      </c>
      <c r="CM135" s="217">
        <f t="shared" si="117"/>
        <v>278366.3637</v>
      </c>
      <c r="CN135" s="217">
        <f t="shared" si="117"/>
        <v>287737.4403</v>
      </c>
      <c r="CO135" s="217">
        <f t="shared" si="117"/>
        <v>297108.5168</v>
      </c>
      <c r="CP135" s="217">
        <f t="shared" si="117"/>
        <v>306479.5933</v>
      </c>
      <c r="CQ135" s="217">
        <f t="shared" si="117"/>
        <v>317376.4613</v>
      </c>
      <c r="CR135" s="217">
        <f t="shared" si="117"/>
        <v>328273.3293</v>
      </c>
      <c r="CS135" s="217">
        <f t="shared" si="117"/>
        <v>339170.1972</v>
      </c>
      <c r="CT135" s="217">
        <f t="shared" si="117"/>
        <v>350067.0652</v>
      </c>
      <c r="CU135" s="217">
        <f t="shared" si="117"/>
        <v>360963.9332</v>
      </c>
      <c r="CV135" s="217">
        <f t="shared" si="117"/>
        <v>371860.8011</v>
      </c>
      <c r="CW135" s="217">
        <f t="shared" si="117"/>
        <v>382757.6691</v>
      </c>
      <c r="CX135" s="217">
        <f t="shared" si="117"/>
        <v>393654.5371</v>
      </c>
      <c r="CY135" s="217">
        <f t="shared" si="117"/>
        <v>404551.405</v>
      </c>
      <c r="CZ135" s="217">
        <f t="shared" si="117"/>
        <v>415448.273</v>
      </c>
      <c r="DA135" s="217">
        <f t="shared" si="117"/>
        <v>426345.141</v>
      </c>
      <c r="DB135" s="217">
        <f t="shared" si="117"/>
        <v>437242.0089</v>
      </c>
      <c r="DC135" s="217">
        <f t="shared" si="117"/>
        <v>455884.418</v>
      </c>
      <c r="DD135" s="217">
        <f t="shared" si="117"/>
        <v>474526.8271</v>
      </c>
      <c r="DE135" s="217">
        <f t="shared" si="117"/>
        <v>493169.2362</v>
      </c>
      <c r="DF135" s="217">
        <f t="shared" si="117"/>
        <v>511811.6453</v>
      </c>
      <c r="DG135" s="217">
        <f t="shared" si="117"/>
        <v>530454.0543</v>
      </c>
      <c r="DH135" s="217">
        <f t="shared" si="117"/>
        <v>549096.4634</v>
      </c>
      <c r="DI135" s="217">
        <f t="shared" si="117"/>
        <v>567738.8725</v>
      </c>
      <c r="DJ135" s="217">
        <f t="shared" si="117"/>
        <v>586381.2816</v>
      </c>
      <c r="DK135" s="217">
        <f t="shared" si="117"/>
        <v>605023.6907</v>
      </c>
      <c r="DL135" s="217">
        <f t="shared" si="117"/>
        <v>623666.0998</v>
      </c>
      <c r="DM135" s="217">
        <f t="shared" si="117"/>
        <v>642308.5088</v>
      </c>
      <c r="DN135" s="217">
        <f t="shared" si="117"/>
        <v>660950.9179</v>
      </c>
      <c r="DO135" s="217">
        <f t="shared" si="117"/>
        <v>686413.5688</v>
      </c>
      <c r="DP135" s="217">
        <f t="shared" si="117"/>
        <v>711876.2197</v>
      </c>
      <c r="DQ135" s="217">
        <f t="shared" si="117"/>
        <v>737338.8705</v>
      </c>
      <c r="DR135" s="217">
        <f t="shared" si="117"/>
        <v>762801.5214</v>
      </c>
      <c r="DS135" s="217">
        <f t="shared" si="117"/>
        <v>788264.1723</v>
      </c>
      <c r="DT135" s="217">
        <f t="shared" si="117"/>
        <v>813726.8232</v>
      </c>
      <c r="DU135" s="217">
        <f t="shared" si="117"/>
        <v>839189.474</v>
      </c>
      <c r="DV135" s="217">
        <f t="shared" si="117"/>
        <v>864652.1249</v>
      </c>
      <c r="DW135" s="217">
        <f t="shared" si="117"/>
        <v>890114.7758</v>
      </c>
      <c r="DX135" s="217">
        <f t="shared" si="117"/>
        <v>915577.4266</v>
      </c>
      <c r="DY135" s="217">
        <f t="shared" si="117"/>
        <v>941040.0775</v>
      </c>
      <c r="DZ135" s="217">
        <f t="shared" si="117"/>
        <v>966502.7284</v>
      </c>
    </row>
    <row r="136">
      <c r="A136" s="78"/>
      <c r="B136" s="89"/>
      <c r="C136" s="89"/>
      <c r="D136" s="89"/>
      <c r="E136" s="89"/>
      <c r="F136" s="89"/>
      <c r="G136" s="89"/>
      <c r="H136" s="78"/>
      <c r="I136" s="88" t="s">
        <v>124</v>
      </c>
      <c r="J136" s="217"/>
      <c r="K136" s="218" t="str">
        <f t="shared" ref="K136:DZ136" si="118">K27</f>
        <v/>
      </c>
      <c r="L136" s="218">
        <f t="shared" si="118"/>
        <v>0</v>
      </c>
      <c r="M136" s="218">
        <f t="shared" si="118"/>
        <v>0</v>
      </c>
      <c r="N136" s="218">
        <f t="shared" si="118"/>
        <v>0</v>
      </c>
      <c r="O136" s="218">
        <f t="shared" si="118"/>
        <v>-1200</v>
      </c>
      <c r="P136" s="218">
        <f t="shared" si="118"/>
        <v>-1620</v>
      </c>
      <c r="Q136" s="218">
        <f t="shared" si="118"/>
        <v>-2157</v>
      </c>
      <c r="R136" s="218">
        <f t="shared" si="118"/>
        <v>-2676.45</v>
      </c>
      <c r="S136" s="218">
        <f t="shared" si="118"/>
        <v>-3198.5325</v>
      </c>
      <c r="T136" s="218">
        <f t="shared" si="118"/>
        <v>-3720.220125</v>
      </c>
      <c r="U136" s="218">
        <f t="shared" si="118"/>
        <v>-4241.966981</v>
      </c>
      <c r="V136" s="218">
        <f t="shared" si="118"/>
        <v>-4763.704953</v>
      </c>
      <c r="W136" s="218">
        <f t="shared" si="118"/>
        <v>-5285.444257</v>
      </c>
      <c r="X136" s="218">
        <f t="shared" si="118"/>
        <v>-5031.798746</v>
      </c>
      <c r="Y136" s="218">
        <f t="shared" si="118"/>
        <v>-4894.460957</v>
      </c>
      <c r="Z136" s="218">
        <f t="shared" si="118"/>
        <v>-4739.67701</v>
      </c>
      <c r="AA136" s="218">
        <f t="shared" si="118"/>
        <v>-4587.509987</v>
      </c>
      <c r="AB136" s="218">
        <f t="shared" si="118"/>
        <v>-4434.950425</v>
      </c>
      <c r="AC136" s="218">
        <f t="shared" si="118"/>
        <v>-4282.449744</v>
      </c>
      <c r="AD136" s="218">
        <f t="shared" si="118"/>
        <v>-4129.940231</v>
      </c>
      <c r="AE136" s="218">
        <f t="shared" si="118"/>
        <v>-3977.432042</v>
      </c>
      <c r="AF136" s="218">
        <f t="shared" si="118"/>
        <v>-3824.923655</v>
      </c>
      <c r="AG136" s="218">
        <f t="shared" si="118"/>
        <v>-3672.415298</v>
      </c>
      <c r="AH136" s="218">
        <f t="shared" si="118"/>
        <v>-3519.906936</v>
      </c>
      <c r="AI136" s="218">
        <f t="shared" si="118"/>
        <v>-3367.398575</v>
      </c>
      <c r="AJ136" s="218">
        <f t="shared" si="118"/>
        <v>-4017.200273</v>
      </c>
      <c r="AK136" s="218">
        <f t="shared" si="118"/>
        <v>-4546.655462</v>
      </c>
      <c r="AL136" s="218">
        <f t="shared" si="118"/>
        <v>-5094.162627</v>
      </c>
      <c r="AM136" s="218">
        <f t="shared" si="118"/>
        <v>-5638.961996</v>
      </c>
      <c r="AN136" s="218">
        <f t="shared" si="118"/>
        <v>-6184.167535</v>
      </c>
      <c r="AO136" s="218">
        <f t="shared" si="118"/>
        <v>-6729.312148</v>
      </c>
      <c r="AP136" s="218">
        <f t="shared" si="118"/>
        <v>-7274.4659</v>
      </c>
      <c r="AQ136" s="218">
        <f t="shared" si="118"/>
        <v>-7819.618281</v>
      </c>
      <c r="AR136" s="218">
        <f t="shared" si="118"/>
        <v>-8364.770867</v>
      </c>
      <c r="AS136" s="218">
        <f t="shared" si="118"/>
        <v>-8909.923423</v>
      </c>
      <c r="AT136" s="218">
        <f t="shared" si="118"/>
        <v>-9455.075984</v>
      </c>
      <c r="AU136" s="218">
        <f t="shared" si="118"/>
        <v>-10000.22854</v>
      </c>
      <c r="AV136" s="218">
        <f t="shared" si="118"/>
        <v>-9976.563668</v>
      </c>
      <c r="AW136" s="218">
        <f t="shared" si="118"/>
        <v>-10038.22141</v>
      </c>
      <c r="AX136" s="218">
        <f t="shared" si="118"/>
        <v>-10087.08076</v>
      </c>
      <c r="AY136" s="218">
        <f t="shared" si="118"/>
        <v>-10137.85986</v>
      </c>
      <c r="AZ136" s="218">
        <f t="shared" si="118"/>
        <v>-10188.35101</v>
      </c>
      <c r="BA136" s="218">
        <f t="shared" si="118"/>
        <v>-10238.88534</v>
      </c>
      <c r="BB136" s="218">
        <f t="shared" si="118"/>
        <v>-10289.4132</v>
      </c>
      <c r="BC136" s="218">
        <f t="shared" si="118"/>
        <v>-10339.94203</v>
      </c>
      <c r="BD136" s="218">
        <f t="shared" si="118"/>
        <v>-10390.47072</v>
      </c>
      <c r="BE136" s="218">
        <f t="shared" si="118"/>
        <v>-10440.99942</v>
      </c>
      <c r="BF136" s="218">
        <f t="shared" si="118"/>
        <v>-10491.52813</v>
      </c>
      <c r="BG136" s="218">
        <f t="shared" si="118"/>
        <v>-10542.05683</v>
      </c>
      <c r="BH136" s="218">
        <f t="shared" si="118"/>
        <v>-11356.41262</v>
      </c>
      <c r="BI136" s="218">
        <f t="shared" si="118"/>
        <v>-12056.19434</v>
      </c>
      <c r="BJ136" s="218">
        <f t="shared" si="118"/>
        <v>-12773.16218</v>
      </c>
      <c r="BK136" s="218">
        <f t="shared" si="118"/>
        <v>-13487.5521</v>
      </c>
      <c r="BL136" s="218">
        <f t="shared" si="118"/>
        <v>-14202.3287</v>
      </c>
      <c r="BM136" s="218">
        <f t="shared" si="118"/>
        <v>-14917.04731</v>
      </c>
      <c r="BN136" s="218">
        <f t="shared" si="118"/>
        <v>-15631.77461</v>
      </c>
      <c r="BO136" s="218">
        <f t="shared" si="118"/>
        <v>-16346.50061</v>
      </c>
      <c r="BP136" s="218">
        <f t="shared" si="118"/>
        <v>-17061.2268</v>
      </c>
      <c r="BQ136" s="218">
        <f t="shared" si="118"/>
        <v>-17775.95297</v>
      </c>
      <c r="BR136" s="218">
        <f t="shared" si="118"/>
        <v>-18490.67914</v>
      </c>
      <c r="BS136" s="218">
        <f t="shared" si="118"/>
        <v>-19205.40531</v>
      </c>
      <c r="BT136" s="218">
        <f t="shared" si="118"/>
        <v>-19691.94588</v>
      </c>
      <c r="BU136" s="218">
        <f t="shared" si="118"/>
        <v>-20212.7143</v>
      </c>
      <c r="BV136" s="218">
        <f t="shared" si="118"/>
        <v>-20728.34854</v>
      </c>
      <c r="BW136" s="218">
        <f t="shared" si="118"/>
        <v>-21244.75291</v>
      </c>
      <c r="BX136" s="218">
        <f t="shared" si="118"/>
        <v>-21761.04176</v>
      </c>
      <c r="BY136" s="218">
        <f t="shared" si="118"/>
        <v>-22277.34794</v>
      </c>
      <c r="BZ136" s="218">
        <f t="shared" si="118"/>
        <v>-22793.65152</v>
      </c>
      <c r="CA136" s="218">
        <f t="shared" si="118"/>
        <v>-23309.95549</v>
      </c>
      <c r="CB136" s="218">
        <f t="shared" si="118"/>
        <v>-23826.2594</v>
      </c>
      <c r="CC136" s="218">
        <f t="shared" si="118"/>
        <v>-24342.56331</v>
      </c>
      <c r="CD136" s="218">
        <f t="shared" si="118"/>
        <v>-24858.86723</v>
      </c>
      <c r="CE136" s="218">
        <f t="shared" si="118"/>
        <v>-25375.17115</v>
      </c>
      <c r="CF136" s="218">
        <f t="shared" si="118"/>
        <v>-26703.38704</v>
      </c>
      <c r="CG136" s="218">
        <f t="shared" si="118"/>
        <v>-27909.81614</v>
      </c>
      <c r="CH136" s="218">
        <f t="shared" si="118"/>
        <v>-29134.51325</v>
      </c>
      <c r="CI136" s="218">
        <f t="shared" si="118"/>
        <v>-30356.47017</v>
      </c>
      <c r="CJ136" s="218">
        <f t="shared" si="118"/>
        <v>-31578.83811</v>
      </c>
      <c r="CK136" s="218">
        <f t="shared" si="118"/>
        <v>-32801.1444</v>
      </c>
      <c r="CL136" s="218">
        <f t="shared" si="118"/>
        <v>-34023.45994</v>
      </c>
      <c r="CM136" s="218">
        <f t="shared" si="118"/>
        <v>-35245.77409</v>
      </c>
      <c r="CN136" s="218">
        <f t="shared" si="118"/>
        <v>-36468.08844</v>
      </c>
      <c r="CO136" s="218">
        <f t="shared" si="118"/>
        <v>-37690.40277</v>
      </c>
      <c r="CP136" s="218">
        <f t="shared" si="118"/>
        <v>-38912.7171</v>
      </c>
      <c r="CQ136" s="218">
        <f t="shared" si="118"/>
        <v>-40135.03143</v>
      </c>
      <c r="CR136" s="218">
        <f t="shared" si="118"/>
        <v>-41586.21448</v>
      </c>
      <c r="CS136" s="218">
        <f t="shared" si="118"/>
        <v>-43003.06722</v>
      </c>
      <c r="CT136" s="218">
        <f t="shared" si="118"/>
        <v>-44425.0695</v>
      </c>
      <c r="CU136" s="218">
        <f t="shared" si="118"/>
        <v>-45846.29935</v>
      </c>
      <c r="CV136" s="218">
        <f t="shared" si="118"/>
        <v>-47267.64507</v>
      </c>
      <c r="CW136" s="218">
        <f t="shared" si="118"/>
        <v>-48688.97341</v>
      </c>
      <c r="CX136" s="218">
        <f t="shared" si="118"/>
        <v>-50110.30435</v>
      </c>
      <c r="CY136" s="218">
        <f t="shared" si="118"/>
        <v>-51531.63491</v>
      </c>
      <c r="CZ136" s="218">
        <f t="shared" si="118"/>
        <v>-52952.96552</v>
      </c>
      <c r="DA136" s="218">
        <f t="shared" si="118"/>
        <v>-54374.29612</v>
      </c>
      <c r="DB136" s="218">
        <f t="shared" si="118"/>
        <v>-55795.62673</v>
      </c>
      <c r="DC136" s="218">
        <f t="shared" si="118"/>
        <v>-57216.95733</v>
      </c>
      <c r="DD136" s="218">
        <f t="shared" si="118"/>
        <v>-59800.1191</v>
      </c>
      <c r="DE136" s="218">
        <f t="shared" si="118"/>
        <v>-62209.0062</v>
      </c>
      <c r="DF136" s="218">
        <f t="shared" si="118"/>
        <v>-64644.0345</v>
      </c>
      <c r="DG136" s="218">
        <f t="shared" si="118"/>
        <v>-67075.14161</v>
      </c>
      <c r="DH136" s="218">
        <f t="shared" si="118"/>
        <v>-69506.83691</v>
      </c>
      <c r="DI136" s="218">
        <f t="shared" si="118"/>
        <v>-71938.44398</v>
      </c>
      <c r="DJ136" s="218">
        <f t="shared" si="118"/>
        <v>-74370.06428</v>
      </c>
      <c r="DK136" s="218">
        <f t="shared" si="118"/>
        <v>-76801.6826</v>
      </c>
      <c r="DL136" s="218">
        <f t="shared" si="118"/>
        <v>-79233.30121</v>
      </c>
      <c r="DM136" s="218">
        <f t="shared" si="118"/>
        <v>-81664.91978</v>
      </c>
      <c r="DN136" s="218">
        <f t="shared" si="118"/>
        <v>-84096.53836</v>
      </c>
      <c r="DO136" s="218">
        <f t="shared" si="118"/>
        <v>-86528.15693</v>
      </c>
      <c r="DP136" s="218">
        <f t="shared" si="118"/>
        <v>-89982.81178</v>
      </c>
      <c r="DQ136" s="218">
        <f t="shared" si="118"/>
        <v>-93284.01118</v>
      </c>
      <c r="DR136" s="218">
        <f t="shared" si="118"/>
        <v>-96608.2289</v>
      </c>
      <c r="DS136" s="218">
        <f t="shared" si="118"/>
        <v>-99928.99388</v>
      </c>
      <c r="DT136" s="218">
        <f t="shared" si="118"/>
        <v>-103250.2768</v>
      </c>
      <c r="DU136" s="218">
        <f t="shared" si="118"/>
        <v>-106571.482</v>
      </c>
      <c r="DV136" s="218">
        <f t="shared" si="118"/>
        <v>-109892.6988</v>
      </c>
      <c r="DW136" s="218">
        <f t="shared" si="118"/>
        <v>-113213.9139</v>
      </c>
      <c r="DX136" s="218">
        <f t="shared" si="118"/>
        <v>-116535.1293</v>
      </c>
      <c r="DY136" s="218">
        <f t="shared" si="118"/>
        <v>-119856.3446</v>
      </c>
      <c r="DZ136" s="218">
        <f t="shared" si="118"/>
        <v>-123177.5599</v>
      </c>
    </row>
    <row r="137">
      <c r="A137" s="78"/>
      <c r="B137" s="89"/>
      <c r="C137" s="89"/>
      <c r="D137" s="89"/>
      <c r="E137" s="89"/>
      <c r="F137" s="89"/>
      <c r="G137" s="89"/>
      <c r="H137" s="78"/>
      <c r="I137" s="88" t="s">
        <v>126</v>
      </c>
      <c r="J137" s="217"/>
      <c r="K137" s="217">
        <f t="shared" ref="K137:DZ137" si="119">sum(K135:K136)</f>
        <v>0</v>
      </c>
      <c r="L137" s="217">
        <f t="shared" si="119"/>
        <v>0</v>
      </c>
      <c r="M137" s="217">
        <f t="shared" si="119"/>
        <v>0</v>
      </c>
      <c r="N137" s="217">
        <f t="shared" si="119"/>
        <v>8000</v>
      </c>
      <c r="O137" s="217">
        <f t="shared" si="119"/>
        <v>10800</v>
      </c>
      <c r="P137" s="217">
        <f t="shared" si="119"/>
        <v>14380</v>
      </c>
      <c r="Q137" s="217">
        <f t="shared" si="119"/>
        <v>17843</v>
      </c>
      <c r="R137" s="217">
        <f t="shared" si="119"/>
        <v>21323.55</v>
      </c>
      <c r="S137" s="217">
        <f t="shared" si="119"/>
        <v>24801.4675</v>
      </c>
      <c r="T137" s="217">
        <f t="shared" si="119"/>
        <v>28279.77988</v>
      </c>
      <c r="U137" s="217">
        <f t="shared" si="119"/>
        <v>31758.03302</v>
      </c>
      <c r="V137" s="217">
        <f t="shared" si="119"/>
        <v>35236.29505</v>
      </c>
      <c r="W137" s="217">
        <f t="shared" si="119"/>
        <v>33545.32497</v>
      </c>
      <c r="X137" s="217">
        <f t="shared" si="119"/>
        <v>32629.73972</v>
      </c>
      <c r="Y137" s="217">
        <f t="shared" si="119"/>
        <v>31597.84673</v>
      </c>
      <c r="Z137" s="217">
        <f t="shared" si="119"/>
        <v>30583.39991</v>
      </c>
      <c r="AA137" s="217">
        <f t="shared" si="119"/>
        <v>29566.33617</v>
      </c>
      <c r="AB137" s="217">
        <f t="shared" si="119"/>
        <v>28549.66496</v>
      </c>
      <c r="AC137" s="217">
        <f t="shared" si="119"/>
        <v>27532.93487</v>
      </c>
      <c r="AD137" s="217">
        <f t="shared" si="119"/>
        <v>26516.21362</v>
      </c>
      <c r="AE137" s="217">
        <f t="shared" si="119"/>
        <v>25499.49103</v>
      </c>
      <c r="AF137" s="217">
        <f t="shared" si="119"/>
        <v>24482.76865</v>
      </c>
      <c r="AG137" s="217">
        <f t="shared" si="119"/>
        <v>23466.04624</v>
      </c>
      <c r="AH137" s="217">
        <f t="shared" si="119"/>
        <v>22449.32383</v>
      </c>
      <c r="AI137" s="217">
        <f t="shared" si="119"/>
        <v>26781.33515</v>
      </c>
      <c r="AJ137" s="217">
        <f t="shared" si="119"/>
        <v>30311.03641</v>
      </c>
      <c r="AK137" s="217">
        <f t="shared" si="119"/>
        <v>33961.08418</v>
      </c>
      <c r="AL137" s="217">
        <f t="shared" si="119"/>
        <v>37593.07998</v>
      </c>
      <c r="AM137" s="217">
        <f t="shared" si="119"/>
        <v>41227.78357</v>
      </c>
      <c r="AN137" s="217">
        <f t="shared" si="119"/>
        <v>44862.08099</v>
      </c>
      <c r="AO137" s="217">
        <f t="shared" si="119"/>
        <v>48496.43933</v>
      </c>
      <c r="AP137" s="217">
        <f t="shared" si="119"/>
        <v>52130.78854</v>
      </c>
      <c r="AQ137" s="217">
        <f t="shared" si="119"/>
        <v>55765.13912</v>
      </c>
      <c r="AR137" s="217">
        <f t="shared" si="119"/>
        <v>59399.48949</v>
      </c>
      <c r="AS137" s="217">
        <f t="shared" si="119"/>
        <v>63033.83989</v>
      </c>
      <c r="AT137" s="217">
        <f t="shared" si="119"/>
        <v>66668.19029</v>
      </c>
      <c r="AU137" s="217">
        <f t="shared" si="119"/>
        <v>66510.42446</v>
      </c>
      <c r="AV137" s="217">
        <f t="shared" si="119"/>
        <v>66921.47606</v>
      </c>
      <c r="AW137" s="217">
        <f t="shared" si="119"/>
        <v>67247.20505</v>
      </c>
      <c r="AX137" s="217">
        <f t="shared" si="119"/>
        <v>67585.73242</v>
      </c>
      <c r="AY137" s="217">
        <f t="shared" si="119"/>
        <v>67922.34005</v>
      </c>
      <c r="AZ137" s="217">
        <f t="shared" si="119"/>
        <v>68259.23563</v>
      </c>
      <c r="BA137" s="217">
        <f t="shared" si="119"/>
        <v>68596.08802</v>
      </c>
      <c r="BB137" s="217">
        <f t="shared" si="119"/>
        <v>68932.94689</v>
      </c>
      <c r="BC137" s="217">
        <f t="shared" si="119"/>
        <v>69269.80479</v>
      </c>
      <c r="BD137" s="217">
        <f t="shared" si="119"/>
        <v>69606.66283</v>
      </c>
      <c r="BE137" s="217">
        <f t="shared" si="119"/>
        <v>69943.52085</v>
      </c>
      <c r="BF137" s="217">
        <f t="shared" si="119"/>
        <v>70280.37887</v>
      </c>
      <c r="BG137" s="217">
        <f t="shared" si="119"/>
        <v>75709.41746</v>
      </c>
      <c r="BH137" s="217">
        <f t="shared" si="119"/>
        <v>80374.62897</v>
      </c>
      <c r="BI137" s="217">
        <f t="shared" si="119"/>
        <v>85154.41453</v>
      </c>
      <c r="BJ137" s="217">
        <f t="shared" si="119"/>
        <v>89917.01399</v>
      </c>
      <c r="BK137" s="217">
        <f t="shared" si="119"/>
        <v>94682.19136</v>
      </c>
      <c r="BL137" s="217">
        <f t="shared" si="119"/>
        <v>99446.98205</v>
      </c>
      <c r="BM137" s="217">
        <f t="shared" si="119"/>
        <v>104211.8307</v>
      </c>
      <c r="BN137" s="217">
        <f t="shared" si="119"/>
        <v>108976.6707</v>
      </c>
      <c r="BO137" s="217">
        <f t="shared" si="119"/>
        <v>113741.512</v>
      </c>
      <c r="BP137" s="217">
        <f t="shared" si="119"/>
        <v>118506.3531</v>
      </c>
      <c r="BQ137" s="217">
        <f t="shared" si="119"/>
        <v>123271.1942</v>
      </c>
      <c r="BR137" s="217">
        <f t="shared" si="119"/>
        <v>128036.0354</v>
      </c>
      <c r="BS137" s="217">
        <f t="shared" si="119"/>
        <v>131279.6392</v>
      </c>
      <c r="BT137" s="217">
        <f t="shared" si="119"/>
        <v>134751.4287</v>
      </c>
      <c r="BU137" s="217">
        <f t="shared" si="119"/>
        <v>138188.9903</v>
      </c>
      <c r="BV137" s="217">
        <f t="shared" si="119"/>
        <v>141631.6861</v>
      </c>
      <c r="BW137" s="217">
        <f t="shared" si="119"/>
        <v>145073.6118</v>
      </c>
      <c r="BX137" s="217">
        <f t="shared" si="119"/>
        <v>148515.6529</v>
      </c>
      <c r="BY137" s="217">
        <f t="shared" si="119"/>
        <v>151957.6768</v>
      </c>
      <c r="BZ137" s="217">
        <f t="shared" si="119"/>
        <v>155399.7032</v>
      </c>
      <c r="CA137" s="217">
        <f t="shared" si="119"/>
        <v>158841.7293</v>
      </c>
      <c r="CB137" s="217">
        <f t="shared" si="119"/>
        <v>162283.7554</v>
      </c>
      <c r="CC137" s="217">
        <f t="shared" si="119"/>
        <v>165725.7815</v>
      </c>
      <c r="CD137" s="217">
        <f t="shared" si="119"/>
        <v>169167.8077</v>
      </c>
      <c r="CE137" s="217">
        <f t="shared" si="119"/>
        <v>178022.5803</v>
      </c>
      <c r="CF137" s="217">
        <f t="shared" si="119"/>
        <v>186065.4409</v>
      </c>
      <c r="CG137" s="217">
        <f t="shared" si="119"/>
        <v>194230.0884</v>
      </c>
      <c r="CH137" s="217">
        <f t="shared" si="119"/>
        <v>202376.4678</v>
      </c>
      <c r="CI137" s="217">
        <f t="shared" si="119"/>
        <v>210525.5874</v>
      </c>
      <c r="CJ137" s="217">
        <f t="shared" si="119"/>
        <v>218674.296</v>
      </c>
      <c r="CK137" s="217">
        <f t="shared" si="119"/>
        <v>226823.0662</v>
      </c>
      <c r="CL137" s="217">
        <f t="shared" si="119"/>
        <v>234971.8272</v>
      </c>
      <c r="CM137" s="217">
        <f t="shared" si="119"/>
        <v>243120.5896</v>
      </c>
      <c r="CN137" s="217">
        <f t="shared" si="119"/>
        <v>251269.3518</v>
      </c>
      <c r="CO137" s="217">
        <f t="shared" si="119"/>
        <v>259418.114</v>
      </c>
      <c r="CP137" s="217">
        <f t="shared" si="119"/>
        <v>267566.8762</v>
      </c>
      <c r="CQ137" s="217">
        <f t="shared" si="119"/>
        <v>277241.4299</v>
      </c>
      <c r="CR137" s="217">
        <f t="shared" si="119"/>
        <v>286687.1148</v>
      </c>
      <c r="CS137" s="217">
        <f t="shared" si="119"/>
        <v>296167.13</v>
      </c>
      <c r="CT137" s="217">
        <f t="shared" si="119"/>
        <v>305641.9957</v>
      </c>
      <c r="CU137" s="217">
        <f t="shared" si="119"/>
        <v>315117.6338</v>
      </c>
      <c r="CV137" s="217">
        <f t="shared" si="119"/>
        <v>324593.1561</v>
      </c>
      <c r="CW137" s="217">
        <f t="shared" si="119"/>
        <v>334068.6957</v>
      </c>
      <c r="CX137" s="217">
        <f t="shared" si="119"/>
        <v>343544.2327</v>
      </c>
      <c r="CY137" s="217">
        <f t="shared" si="119"/>
        <v>353019.7701</v>
      </c>
      <c r="CZ137" s="217">
        <f t="shared" si="119"/>
        <v>362495.3075</v>
      </c>
      <c r="DA137" s="217">
        <f t="shared" si="119"/>
        <v>371970.8448</v>
      </c>
      <c r="DB137" s="217">
        <f t="shared" si="119"/>
        <v>381446.3822</v>
      </c>
      <c r="DC137" s="217">
        <f t="shared" si="119"/>
        <v>398667.4607</v>
      </c>
      <c r="DD137" s="217">
        <f t="shared" si="119"/>
        <v>414726.708</v>
      </c>
      <c r="DE137" s="217">
        <f t="shared" si="119"/>
        <v>430960.23</v>
      </c>
      <c r="DF137" s="217">
        <f t="shared" si="119"/>
        <v>447167.6108</v>
      </c>
      <c r="DG137" s="217">
        <f t="shared" si="119"/>
        <v>463378.9127</v>
      </c>
      <c r="DH137" s="217">
        <f t="shared" si="119"/>
        <v>479589.6265</v>
      </c>
      <c r="DI137" s="217">
        <f t="shared" si="119"/>
        <v>495800.4285</v>
      </c>
      <c r="DJ137" s="217">
        <f t="shared" si="119"/>
        <v>512011.2173</v>
      </c>
      <c r="DK137" s="217">
        <f t="shared" si="119"/>
        <v>528222.0081</v>
      </c>
      <c r="DL137" s="217">
        <f t="shared" si="119"/>
        <v>544432.7985</v>
      </c>
      <c r="DM137" s="217">
        <f t="shared" si="119"/>
        <v>560643.5891</v>
      </c>
      <c r="DN137" s="217">
        <f t="shared" si="119"/>
        <v>576854.3796</v>
      </c>
      <c r="DO137" s="217">
        <f t="shared" si="119"/>
        <v>599885.4119</v>
      </c>
      <c r="DP137" s="217">
        <f t="shared" si="119"/>
        <v>621893.4079</v>
      </c>
      <c r="DQ137" s="217">
        <f t="shared" si="119"/>
        <v>644054.8594</v>
      </c>
      <c r="DR137" s="217">
        <f t="shared" si="119"/>
        <v>666193.2925</v>
      </c>
      <c r="DS137" s="217">
        <f t="shared" si="119"/>
        <v>688335.1784</v>
      </c>
      <c r="DT137" s="217">
        <f t="shared" si="119"/>
        <v>710476.5464</v>
      </c>
      <c r="DU137" s="217">
        <f t="shared" si="119"/>
        <v>732617.9921</v>
      </c>
      <c r="DV137" s="217">
        <f t="shared" si="119"/>
        <v>754759.4261</v>
      </c>
      <c r="DW137" s="217">
        <f t="shared" si="119"/>
        <v>776900.8619</v>
      </c>
      <c r="DX137" s="217">
        <f t="shared" si="119"/>
        <v>799042.2974</v>
      </c>
      <c r="DY137" s="217">
        <f t="shared" si="119"/>
        <v>821183.7329</v>
      </c>
      <c r="DZ137" s="217">
        <f t="shared" si="119"/>
        <v>843325.1685</v>
      </c>
    </row>
    <row r="138">
      <c r="A138" s="78"/>
      <c r="B138" s="78"/>
      <c r="C138" s="78"/>
      <c r="D138" s="89"/>
      <c r="E138" s="78"/>
      <c r="F138" s="78"/>
      <c r="G138" s="78"/>
      <c r="H138" s="78"/>
      <c r="I138" s="78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</row>
    <row r="139">
      <c r="A139" s="78"/>
      <c r="B139" s="89"/>
      <c r="C139" s="89"/>
      <c r="D139" s="89"/>
      <c r="E139" s="89"/>
      <c r="F139" s="78"/>
      <c r="G139" s="89"/>
      <c r="H139" s="78"/>
      <c r="I139" s="88" t="s">
        <v>128</v>
      </c>
      <c r="J139" s="217"/>
      <c r="K139" s="218">
        <f t="shared" ref="K139:DZ139" si="120">K40</f>
        <v>0</v>
      </c>
      <c r="L139" s="218">
        <f t="shared" si="120"/>
        <v>0</v>
      </c>
      <c r="M139" s="218">
        <f t="shared" si="120"/>
        <v>0</v>
      </c>
      <c r="N139" s="218">
        <f t="shared" si="120"/>
        <v>3200</v>
      </c>
      <c r="O139" s="218">
        <f t="shared" si="120"/>
        <v>4800</v>
      </c>
      <c r="P139" s="218">
        <f t="shared" si="120"/>
        <v>6400</v>
      </c>
      <c r="Q139" s="218">
        <f t="shared" si="120"/>
        <v>8000</v>
      </c>
      <c r="R139" s="218">
        <f t="shared" si="120"/>
        <v>9600</v>
      </c>
      <c r="S139" s="218">
        <f t="shared" si="120"/>
        <v>11200</v>
      </c>
      <c r="T139" s="218">
        <f t="shared" si="120"/>
        <v>12800</v>
      </c>
      <c r="U139" s="218">
        <f t="shared" si="120"/>
        <v>14400</v>
      </c>
      <c r="V139" s="218">
        <f t="shared" si="120"/>
        <v>16000</v>
      </c>
      <c r="W139" s="218">
        <f t="shared" si="120"/>
        <v>15532.30769</v>
      </c>
      <c r="X139" s="218">
        <f t="shared" si="120"/>
        <v>15064.61538</v>
      </c>
      <c r="Y139" s="218">
        <f t="shared" si="120"/>
        <v>14596.92308</v>
      </c>
      <c r="Z139" s="218">
        <f t="shared" si="120"/>
        <v>14129.23077</v>
      </c>
      <c r="AA139" s="218">
        <f t="shared" si="120"/>
        <v>13661.53846</v>
      </c>
      <c r="AB139" s="218">
        <f t="shared" si="120"/>
        <v>13193.84615</v>
      </c>
      <c r="AC139" s="218">
        <f t="shared" si="120"/>
        <v>12726.15385</v>
      </c>
      <c r="AD139" s="218">
        <f t="shared" si="120"/>
        <v>12258.46154</v>
      </c>
      <c r="AE139" s="218">
        <f t="shared" si="120"/>
        <v>11790.76923</v>
      </c>
      <c r="AF139" s="218">
        <f t="shared" si="120"/>
        <v>11323.07692</v>
      </c>
      <c r="AG139" s="218">
        <f t="shared" si="120"/>
        <v>10855.38462</v>
      </c>
      <c r="AH139" s="218">
        <f t="shared" si="120"/>
        <v>10387.69231</v>
      </c>
      <c r="AI139" s="218">
        <f t="shared" si="120"/>
        <v>12049.39756</v>
      </c>
      <c r="AJ139" s="218">
        <f t="shared" si="120"/>
        <v>13708.31324</v>
      </c>
      <c r="AK139" s="218">
        <f t="shared" si="120"/>
        <v>15364.44287</v>
      </c>
      <c r="AL139" s="218">
        <f t="shared" si="120"/>
        <v>17017.78994</v>
      </c>
      <c r="AM139" s="218">
        <f t="shared" si="120"/>
        <v>18668.35795</v>
      </c>
      <c r="AN139" s="218">
        <f t="shared" si="120"/>
        <v>20316.1504</v>
      </c>
      <c r="AO139" s="218">
        <f t="shared" si="120"/>
        <v>21961.17077</v>
      </c>
      <c r="AP139" s="218">
        <f t="shared" si="120"/>
        <v>23603.42256</v>
      </c>
      <c r="AQ139" s="218">
        <f t="shared" si="120"/>
        <v>25242.90924</v>
      </c>
      <c r="AR139" s="218">
        <f t="shared" si="120"/>
        <v>26879.6343</v>
      </c>
      <c r="AS139" s="218">
        <f t="shared" si="120"/>
        <v>28513.60121</v>
      </c>
      <c r="AT139" s="218">
        <f t="shared" si="120"/>
        <v>30144.81344</v>
      </c>
      <c r="AU139" s="218">
        <f t="shared" si="120"/>
        <v>30272.85361</v>
      </c>
      <c r="AV139" s="218">
        <f t="shared" si="120"/>
        <v>30400.65825</v>
      </c>
      <c r="AW139" s="218">
        <f t="shared" si="120"/>
        <v>30528.2277</v>
      </c>
      <c r="AX139" s="218">
        <f t="shared" si="120"/>
        <v>30655.56223</v>
      </c>
      <c r="AY139" s="218">
        <f t="shared" si="120"/>
        <v>30782.66217</v>
      </c>
      <c r="AZ139" s="218">
        <f t="shared" si="120"/>
        <v>30909.52782</v>
      </c>
      <c r="BA139" s="218">
        <f t="shared" si="120"/>
        <v>31036.15947</v>
      </c>
      <c r="BB139" s="218">
        <f t="shared" si="120"/>
        <v>31162.55743</v>
      </c>
      <c r="BC139" s="218">
        <f t="shared" si="120"/>
        <v>31288.722</v>
      </c>
      <c r="BD139" s="218">
        <f t="shared" si="120"/>
        <v>31414.65349</v>
      </c>
      <c r="BE139" s="218">
        <f t="shared" si="120"/>
        <v>31540.3522</v>
      </c>
      <c r="BF139" s="218">
        <f t="shared" si="120"/>
        <v>31665.81842</v>
      </c>
      <c r="BG139" s="218">
        <f t="shared" si="120"/>
        <v>33785.71964</v>
      </c>
      <c r="BH139" s="218">
        <f t="shared" si="120"/>
        <v>35902.04921</v>
      </c>
      <c r="BI139" s="218">
        <f t="shared" si="120"/>
        <v>38014.8116</v>
      </c>
      <c r="BJ139" s="218">
        <f t="shared" si="120"/>
        <v>40124.01132</v>
      </c>
      <c r="BK139" s="218">
        <f t="shared" si="120"/>
        <v>42229.65285</v>
      </c>
      <c r="BL139" s="218">
        <f t="shared" si="120"/>
        <v>44331.74067</v>
      </c>
      <c r="BM139" s="218">
        <f t="shared" si="120"/>
        <v>46430.27925</v>
      </c>
      <c r="BN139" s="218">
        <f t="shared" si="120"/>
        <v>48525.27306</v>
      </c>
      <c r="BO139" s="218">
        <f t="shared" si="120"/>
        <v>50616.72656</v>
      </c>
      <c r="BP139" s="218">
        <f t="shared" si="120"/>
        <v>52704.64422</v>
      </c>
      <c r="BQ139" s="218">
        <f t="shared" si="120"/>
        <v>54789.03049</v>
      </c>
      <c r="BR139" s="218">
        <f t="shared" si="120"/>
        <v>56869.88982</v>
      </c>
      <c r="BS139" s="218">
        <f t="shared" si="120"/>
        <v>58357.29895</v>
      </c>
      <c r="BT139" s="218">
        <f t="shared" si="120"/>
        <v>59842.17776</v>
      </c>
      <c r="BU139" s="218">
        <f t="shared" si="120"/>
        <v>61324.52946</v>
      </c>
      <c r="BV139" s="218">
        <f t="shared" si="120"/>
        <v>62804.35724</v>
      </c>
      <c r="BW139" s="218">
        <f t="shared" si="120"/>
        <v>64281.66428</v>
      </c>
      <c r="BX139" s="218">
        <f t="shared" si="120"/>
        <v>65756.45377</v>
      </c>
      <c r="BY139" s="218">
        <f t="shared" si="120"/>
        <v>67228.72888</v>
      </c>
      <c r="BZ139" s="218">
        <f t="shared" si="120"/>
        <v>68698.4928</v>
      </c>
      <c r="CA139" s="218">
        <f t="shared" si="120"/>
        <v>70165.74869</v>
      </c>
      <c r="CB139" s="218">
        <f t="shared" si="120"/>
        <v>71630.49973</v>
      </c>
      <c r="CC139" s="218">
        <f t="shared" si="120"/>
        <v>73092.74907</v>
      </c>
      <c r="CD139" s="218">
        <f t="shared" si="120"/>
        <v>74552.49989</v>
      </c>
      <c r="CE139" s="218">
        <f t="shared" si="120"/>
        <v>78087.79927</v>
      </c>
      <c r="CF139" s="218">
        <f t="shared" si="120"/>
        <v>81617.12705</v>
      </c>
      <c r="CG139" s="218">
        <f t="shared" si="120"/>
        <v>85140.49076</v>
      </c>
      <c r="CH139" s="218">
        <f t="shared" si="120"/>
        <v>88657.89791</v>
      </c>
      <c r="CI139" s="218">
        <f t="shared" si="120"/>
        <v>92169.35599</v>
      </c>
      <c r="CJ139" s="218">
        <f t="shared" si="120"/>
        <v>95674.87251</v>
      </c>
      <c r="CK139" s="218">
        <f t="shared" si="120"/>
        <v>99174.45496</v>
      </c>
      <c r="CL139" s="218">
        <f t="shared" si="120"/>
        <v>102668.1108</v>
      </c>
      <c r="CM139" s="218">
        <f t="shared" si="120"/>
        <v>106155.8475</v>
      </c>
      <c r="CN139" s="218">
        <f t="shared" si="120"/>
        <v>109637.6726</v>
      </c>
      <c r="CO139" s="218">
        <f t="shared" si="120"/>
        <v>113113.5934</v>
      </c>
      <c r="CP139" s="218">
        <f t="shared" si="120"/>
        <v>116583.6175</v>
      </c>
      <c r="CQ139" s="218">
        <f t="shared" si="120"/>
        <v>120627.6713</v>
      </c>
      <c r="CR139" s="218">
        <f t="shared" si="120"/>
        <v>124664.8723</v>
      </c>
      <c r="CS139" s="218">
        <f t="shared" si="120"/>
        <v>128695.229</v>
      </c>
      <c r="CT139" s="218">
        <f t="shared" si="120"/>
        <v>132718.75</v>
      </c>
      <c r="CU139" s="218">
        <f t="shared" si="120"/>
        <v>136735.4441</v>
      </c>
      <c r="CV139" s="218">
        <f t="shared" si="120"/>
        <v>140745.3198</v>
      </c>
      <c r="CW139" s="218">
        <f t="shared" si="120"/>
        <v>144748.3857</v>
      </c>
      <c r="CX139" s="218">
        <f t="shared" si="120"/>
        <v>148744.6504</v>
      </c>
      <c r="CY139" s="218">
        <f t="shared" si="120"/>
        <v>152734.1225</v>
      </c>
      <c r="CZ139" s="218">
        <f t="shared" si="120"/>
        <v>156716.8105</v>
      </c>
      <c r="DA139" s="218">
        <f t="shared" si="120"/>
        <v>160692.7231</v>
      </c>
      <c r="DB139" s="218">
        <f t="shared" si="120"/>
        <v>164661.8688</v>
      </c>
      <c r="DC139" s="218">
        <f t="shared" si="120"/>
        <v>171538.7233</v>
      </c>
      <c r="DD139" s="218">
        <f t="shared" si="120"/>
        <v>178403.9482</v>
      </c>
      <c r="DE139" s="218">
        <f t="shared" si="120"/>
        <v>185257.558</v>
      </c>
      <c r="DF139" s="218">
        <f t="shared" si="120"/>
        <v>192099.5674</v>
      </c>
      <c r="DG139" s="218">
        <f t="shared" si="120"/>
        <v>198929.9911</v>
      </c>
      <c r="DH139" s="218">
        <f t="shared" si="120"/>
        <v>205748.8435</v>
      </c>
      <c r="DI139" s="218">
        <f t="shared" si="120"/>
        <v>212556.1393</v>
      </c>
      <c r="DJ139" s="218">
        <f t="shared" si="120"/>
        <v>219351.8931</v>
      </c>
      <c r="DK139" s="218">
        <f t="shared" si="120"/>
        <v>226136.1195</v>
      </c>
      <c r="DL139" s="218">
        <f t="shared" si="120"/>
        <v>232908.8329</v>
      </c>
      <c r="DM139" s="218">
        <f t="shared" si="120"/>
        <v>239670.0478</v>
      </c>
      <c r="DN139" s="218">
        <f t="shared" si="120"/>
        <v>246419.7789</v>
      </c>
      <c r="DO139" s="218">
        <f t="shared" si="120"/>
        <v>255698.6762</v>
      </c>
      <c r="DP139" s="218">
        <f t="shared" si="120"/>
        <v>264961.8647</v>
      </c>
      <c r="DQ139" s="218">
        <f t="shared" si="120"/>
        <v>274209.364</v>
      </c>
      <c r="DR139" s="218">
        <f t="shared" si="120"/>
        <v>283441.1941</v>
      </c>
      <c r="DS139" s="218">
        <f t="shared" si="120"/>
        <v>292657.3746</v>
      </c>
      <c r="DT139" s="218">
        <f t="shared" si="120"/>
        <v>301857.9253</v>
      </c>
      <c r="DU139" s="218">
        <f t="shared" si="120"/>
        <v>311042.866</v>
      </c>
      <c r="DV139" s="218">
        <f t="shared" si="120"/>
        <v>320212.2162</v>
      </c>
      <c r="DW139" s="218">
        <f t="shared" si="120"/>
        <v>329365.9956</v>
      </c>
      <c r="DX139" s="218">
        <f t="shared" si="120"/>
        <v>338504.224</v>
      </c>
      <c r="DY139" s="218">
        <f t="shared" si="120"/>
        <v>347626.9209</v>
      </c>
      <c r="DZ139" s="218">
        <f t="shared" si="120"/>
        <v>356734.1059</v>
      </c>
    </row>
    <row r="140">
      <c r="A140" s="78"/>
      <c r="B140" s="89"/>
      <c r="C140" s="89"/>
      <c r="D140" s="89"/>
      <c r="E140" s="89"/>
      <c r="F140" s="78"/>
      <c r="G140" s="89"/>
      <c r="H140" s="78"/>
      <c r="I140" s="88" t="s">
        <v>130</v>
      </c>
      <c r="J140" s="217"/>
      <c r="K140" s="217">
        <f t="shared" ref="K140:DZ140" si="121">K137-K139</f>
        <v>0</v>
      </c>
      <c r="L140" s="217">
        <f t="shared" si="121"/>
        <v>0</v>
      </c>
      <c r="M140" s="217">
        <f t="shared" si="121"/>
        <v>0</v>
      </c>
      <c r="N140" s="217">
        <f t="shared" si="121"/>
        <v>4800</v>
      </c>
      <c r="O140" s="217">
        <f t="shared" si="121"/>
        <v>6000</v>
      </c>
      <c r="P140" s="217">
        <f t="shared" si="121"/>
        <v>7980</v>
      </c>
      <c r="Q140" s="217">
        <f t="shared" si="121"/>
        <v>9843</v>
      </c>
      <c r="R140" s="217">
        <f t="shared" si="121"/>
        <v>11723.55</v>
      </c>
      <c r="S140" s="217">
        <f t="shared" si="121"/>
        <v>13601.4675</v>
      </c>
      <c r="T140" s="217">
        <f t="shared" si="121"/>
        <v>15479.77988</v>
      </c>
      <c r="U140" s="217">
        <f t="shared" si="121"/>
        <v>17358.03302</v>
      </c>
      <c r="V140" s="217">
        <f t="shared" si="121"/>
        <v>19236.29505</v>
      </c>
      <c r="W140" s="217">
        <f t="shared" si="121"/>
        <v>18013.01728</v>
      </c>
      <c r="X140" s="217">
        <f t="shared" si="121"/>
        <v>17565.12433</v>
      </c>
      <c r="Y140" s="217">
        <f t="shared" si="121"/>
        <v>17000.92366</v>
      </c>
      <c r="Z140" s="217">
        <f t="shared" si="121"/>
        <v>16454.16914</v>
      </c>
      <c r="AA140" s="217">
        <f t="shared" si="121"/>
        <v>15904.79771</v>
      </c>
      <c r="AB140" s="217">
        <f t="shared" si="121"/>
        <v>15355.81881</v>
      </c>
      <c r="AC140" s="217">
        <f t="shared" si="121"/>
        <v>14806.78103</v>
      </c>
      <c r="AD140" s="217">
        <f t="shared" si="121"/>
        <v>14257.75208</v>
      </c>
      <c r="AE140" s="217">
        <f t="shared" si="121"/>
        <v>13708.7218</v>
      </c>
      <c r="AF140" s="217">
        <f t="shared" si="121"/>
        <v>13159.69173</v>
      </c>
      <c r="AG140" s="217">
        <f t="shared" si="121"/>
        <v>12610.66163</v>
      </c>
      <c r="AH140" s="217">
        <f t="shared" si="121"/>
        <v>12061.63153</v>
      </c>
      <c r="AI140" s="217">
        <f t="shared" si="121"/>
        <v>14731.9376</v>
      </c>
      <c r="AJ140" s="217">
        <f t="shared" si="121"/>
        <v>16602.72317</v>
      </c>
      <c r="AK140" s="217">
        <f t="shared" si="121"/>
        <v>18596.64132</v>
      </c>
      <c r="AL140" s="217">
        <f t="shared" si="121"/>
        <v>20575.29004</v>
      </c>
      <c r="AM140" s="217">
        <f t="shared" si="121"/>
        <v>22559.42562</v>
      </c>
      <c r="AN140" s="217">
        <f t="shared" si="121"/>
        <v>24545.93059</v>
      </c>
      <c r="AO140" s="217">
        <f t="shared" si="121"/>
        <v>26535.26856</v>
      </c>
      <c r="AP140" s="217">
        <f t="shared" si="121"/>
        <v>28527.36598</v>
      </c>
      <c r="AQ140" s="217">
        <f t="shared" si="121"/>
        <v>30522.22987</v>
      </c>
      <c r="AR140" s="217">
        <f t="shared" si="121"/>
        <v>32519.85518</v>
      </c>
      <c r="AS140" s="217">
        <f t="shared" si="121"/>
        <v>34520.23868</v>
      </c>
      <c r="AT140" s="217">
        <f t="shared" si="121"/>
        <v>36523.37684</v>
      </c>
      <c r="AU140" s="217">
        <f t="shared" si="121"/>
        <v>36237.57085</v>
      </c>
      <c r="AV140" s="217">
        <f t="shared" si="121"/>
        <v>36520.8178</v>
      </c>
      <c r="AW140" s="217">
        <f t="shared" si="121"/>
        <v>36718.97735</v>
      </c>
      <c r="AX140" s="217">
        <f t="shared" si="121"/>
        <v>36930.17019</v>
      </c>
      <c r="AY140" s="217">
        <f t="shared" si="121"/>
        <v>37139.67787</v>
      </c>
      <c r="AZ140" s="217">
        <f t="shared" si="121"/>
        <v>37349.70781</v>
      </c>
      <c r="BA140" s="217">
        <f t="shared" si="121"/>
        <v>37559.92855</v>
      </c>
      <c r="BB140" s="217">
        <f t="shared" si="121"/>
        <v>37770.38946</v>
      </c>
      <c r="BC140" s="217">
        <f t="shared" si="121"/>
        <v>37981.08278</v>
      </c>
      <c r="BD140" s="217">
        <f t="shared" si="121"/>
        <v>38192.00934</v>
      </c>
      <c r="BE140" s="217">
        <f t="shared" si="121"/>
        <v>38403.16865</v>
      </c>
      <c r="BF140" s="217">
        <f t="shared" si="121"/>
        <v>38614.56045</v>
      </c>
      <c r="BG140" s="217">
        <f t="shared" si="121"/>
        <v>41923.69782</v>
      </c>
      <c r="BH140" s="217">
        <f t="shared" si="121"/>
        <v>44472.57976</v>
      </c>
      <c r="BI140" s="217">
        <f t="shared" si="121"/>
        <v>47139.60293</v>
      </c>
      <c r="BJ140" s="217">
        <f t="shared" si="121"/>
        <v>49793.00267</v>
      </c>
      <c r="BK140" s="217">
        <f t="shared" si="121"/>
        <v>52452.53851</v>
      </c>
      <c r="BL140" s="217">
        <f t="shared" si="121"/>
        <v>55115.24138</v>
      </c>
      <c r="BM140" s="217">
        <f t="shared" si="121"/>
        <v>57781.55149</v>
      </c>
      <c r="BN140" s="217">
        <f t="shared" si="121"/>
        <v>60451.39767</v>
      </c>
      <c r="BO140" s="217">
        <f t="shared" si="121"/>
        <v>63124.78546</v>
      </c>
      <c r="BP140" s="217">
        <f t="shared" si="121"/>
        <v>65801.7089</v>
      </c>
      <c r="BQ140" s="217">
        <f t="shared" si="121"/>
        <v>68482.16375</v>
      </c>
      <c r="BR140" s="217">
        <f t="shared" si="121"/>
        <v>71166.14555</v>
      </c>
      <c r="BS140" s="217">
        <f t="shared" si="121"/>
        <v>72922.34029</v>
      </c>
      <c r="BT140" s="217">
        <f t="shared" si="121"/>
        <v>74909.25092</v>
      </c>
      <c r="BU140" s="217">
        <f t="shared" si="121"/>
        <v>76864.46083</v>
      </c>
      <c r="BV140" s="217">
        <f t="shared" si="121"/>
        <v>78827.32885</v>
      </c>
      <c r="BW140" s="217">
        <f t="shared" si="121"/>
        <v>80791.94747</v>
      </c>
      <c r="BX140" s="217">
        <f t="shared" si="121"/>
        <v>82759.19916</v>
      </c>
      <c r="BY140" s="217">
        <f t="shared" si="121"/>
        <v>84728.94791</v>
      </c>
      <c r="BZ140" s="217">
        <f t="shared" si="121"/>
        <v>86701.21044</v>
      </c>
      <c r="CA140" s="217">
        <f t="shared" si="121"/>
        <v>88675.98062</v>
      </c>
      <c r="CB140" s="217">
        <f t="shared" si="121"/>
        <v>90653.2557</v>
      </c>
      <c r="CC140" s="217">
        <f t="shared" si="121"/>
        <v>92633.03247</v>
      </c>
      <c r="CD140" s="217">
        <f t="shared" si="121"/>
        <v>94615.30776</v>
      </c>
      <c r="CE140" s="217">
        <f t="shared" si="121"/>
        <v>99934.781</v>
      </c>
      <c r="CF140" s="217">
        <f t="shared" si="121"/>
        <v>104448.3139</v>
      </c>
      <c r="CG140" s="217">
        <f t="shared" si="121"/>
        <v>109089.5976</v>
      </c>
      <c r="CH140" s="217">
        <f t="shared" si="121"/>
        <v>113718.5699</v>
      </c>
      <c r="CI140" s="217">
        <f t="shared" si="121"/>
        <v>118356.2314</v>
      </c>
      <c r="CJ140" s="217">
        <f t="shared" si="121"/>
        <v>122999.4235</v>
      </c>
      <c r="CK140" s="217">
        <f t="shared" si="121"/>
        <v>127648.6113</v>
      </c>
      <c r="CL140" s="217">
        <f t="shared" si="121"/>
        <v>132303.7164</v>
      </c>
      <c r="CM140" s="217">
        <f t="shared" si="121"/>
        <v>136964.7421</v>
      </c>
      <c r="CN140" s="217">
        <f t="shared" si="121"/>
        <v>141631.6792</v>
      </c>
      <c r="CO140" s="217">
        <f t="shared" si="121"/>
        <v>146304.5206</v>
      </c>
      <c r="CP140" s="217">
        <f t="shared" si="121"/>
        <v>150983.2587</v>
      </c>
      <c r="CQ140" s="217">
        <f t="shared" si="121"/>
        <v>156613.7585</v>
      </c>
      <c r="CR140" s="217">
        <f t="shared" si="121"/>
        <v>162022.2425</v>
      </c>
      <c r="CS140" s="217">
        <f t="shared" si="121"/>
        <v>167471.901</v>
      </c>
      <c r="CT140" s="217">
        <f t="shared" si="121"/>
        <v>172923.2456</v>
      </c>
      <c r="CU140" s="217">
        <f t="shared" si="121"/>
        <v>178382.1897</v>
      </c>
      <c r="CV140" s="217">
        <f t="shared" si="121"/>
        <v>183847.8362</v>
      </c>
      <c r="CW140" s="217">
        <f t="shared" si="121"/>
        <v>189320.31</v>
      </c>
      <c r="CX140" s="217">
        <f t="shared" si="121"/>
        <v>194799.5823</v>
      </c>
      <c r="CY140" s="217">
        <f t="shared" si="121"/>
        <v>200285.6476</v>
      </c>
      <c r="CZ140" s="217">
        <f t="shared" si="121"/>
        <v>205778.4969</v>
      </c>
      <c r="DA140" s="217">
        <f t="shared" si="121"/>
        <v>211278.1217</v>
      </c>
      <c r="DB140" s="217">
        <f t="shared" si="121"/>
        <v>216784.5134</v>
      </c>
      <c r="DC140" s="217">
        <f t="shared" si="121"/>
        <v>227128.7374</v>
      </c>
      <c r="DD140" s="217">
        <f t="shared" si="121"/>
        <v>236322.7598</v>
      </c>
      <c r="DE140" s="217">
        <f t="shared" si="121"/>
        <v>245702.6719</v>
      </c>
      <c r="DF140" s="217">
        <f t="shared" si="121"/>
        <v>255068.0433</v>
      </c>
      <c r="DG140" s="217">
        <f t="shared" si="121"/>
        <v>264448.9217</v>
      </c>
      <c r="DH140" s="217">
        <f t="shared" si="121"/>
        <v>273840.783</v>
      </c>
      <c r="DI140" s="217">
        <f t="shared" si="121"/>
        <v>283244.2892</v>
      </c>
      <c r="DJ140" s="217">
        <f t="shared" si="121"/>
        <v>292659.3242</v>
      </c>
      <c r="DK140" s="217">
        <f t="shared" si="121"/>
        <v>302085.8886</v>
      </c>
      <c r="DL140" s="217">
        <f t="shared" si="121"/>
        <v>311523.9657</v>
      </c>
      <c r="DM140" s="217">
        <f t="shared" si="121"/>
        <v>320973.5412</v>
      </c>
      <c r="DN140" s="217">
        <f t="shared" si="121"/>
        <v>330434.6007</v>
      </c>
      <c r="DO140" s="217">
        <f t="shared" si="121"/>
        <v>344186.7356</v>
      </c>
      <c r="DP140" s="217">
        <f t="shared" si="121"/>
        <v>356931.5432</v>
      </c>
      <c r="DQ140" s="217">
        <f t="shared" si="121"/>
        <v>369845.4953</v>
      </c>
      <c r="DR140" s="217">
        <f t="shared" si="121"/>
        <v>382752.0984</v>
      </c>
      <c r="DS140" s="217">
        <f t="shared" si="121"/>
        <v>395677.8038</v>
      </c>
      <c r="DT140" s="217">
        <f t="shared" si="121"/>
        <v>408618.621</v>
      </c>
      <c r="DU140" s="217">
        <f t="shared" si="121"/>
        <v>421575.1261</v>
      </c>
      <c r="DV140" s="217">
        <f t="shared" si="121"/>
        <v>434547.2099</v>
      </c>
      <c r="DW140" s="217">
        <f t="shared" si="121"/>
        <v>447534.8662</v>
      </c>
      <c r="DX140" s="217">
        <f t="shared" si="121"/>
        <v>460538.0734</v>
      </c>
      <c r="DY140" s="217">
        <f t="shared" si="121"/>
        <v>473556.812</v>
      </c>
      <c r="DZ140" s="217">
        <f t="shared" si="121"/>
        <v>486591.0625</v>
      </c>
    </row>
    <row r="141">
      <c r="A141" s="78"/>
      <c r="B141" s="89"/>
      <c r="C141" s="89"/>
      <c r="D141" s="89"/>
      <c r="E141" s="89"/>
      <c r="F141" s="78"/>
      <c r="G141" s="89"/>
      <c r="H141" s="78"/>
      <c r="I141" s="78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</row>
    <row r="142">
      <c r="A142" s="78"/>
      <c r="B142" s="89"/>
      <c r="C142" s="89"/>
      <c r="D142" s="89"/>
      <c r="E142" s="89"/>
      <c r="F142" s="78"/>
      <c r="G142" s="89"/>
      <c r="H142" s="78"/>
      <c r="I142" s="88" t="s">
        <v>133</v>
      </c>
      <c r="J142" s="217"/>
      <c r="K142" s="218">
        <f t="shared" ref="K142:DZ142" si="122">K47</f>
        <v>18000</v>
      </c>
      <c r="L142" s="218">
        <f t="shared" si="122"/>
        <v>18000</v>
      </c>
      <c r="M142" s="218">
        <f t="shared" si="122"/>
        <v>18000</v>
      </c>
      <c r="N142" s="218">
        <f t="shared" si="122"/>
        <v>18000</v>
      </c>
      <c r="O142" s="218">
        <f t="shared" si="122"/>
        <v>18000</v>
      </c>
      <c r="P142" s="218">
        <f t="shared" si="122"/>
        <v>18000</v>
      </c>
      <c r="Q142" s="218">
        <f t="shared" si="122"/>
        <v>18000</v>
      </c>
      <c r="R142" s="218">
        <f t="shared" si="122"/>
        <v>36000</v>
      </c>
      <c r="S142" s="218">
        <f t="shared" si="122"/>
        <v>36000</v>
      </c>
      <c r="T142" s="218">
        <f t="shared" si="122"/>
        <v>36000</v>
      </c>
      <c r="U142" s="218">
        <f t="shared" si="122"/>
        <v>36000</v>
      </c>
      <c r="V142" s="218">
        <f t="shared" si="122"/>
        <v>36000</v>
      </c>
      <c r="W142" s="218">
        <f t="shared" si="122"/>
        <v>20127.19498</v>
      </c>
      <c r="X142" s="218">
        <f t="shared" si="122"/>
        <v>19577.84383</v>
      </c>
      <c r="Y142" s="218">
        <f t="shared" si="122"/>
        <v>18958.70804</v>
      </c>
      <c r="Z142" s="218">
        <f t="shared" si="122"/>
        <v>18350.03995</v>
      </c>
      <c r="AA142" s="218">
        <f t="shared" si="122"/>
        <v>17739.8017</v>
      </c>
      <c r="AB142" s="218">
        <f t="shared" si="122"/>
        <v>17129.79898</v>
      </c>
      <c r="AC142" s="218">
        <f t="shared" si="122"/>
        <v>16519.76092</v>
      </c>
      <c r="AD142" s="218">
        <f t="shared" si="122"/>
        <v>15909.72817</v>
      </c>
      <c r="AE142" s="218">
        <f t="shared" si="122"/>
        <v>15299.69462</v>
      </c>
      <c r="AF142" s="218">
        <f t="shared" si="122"/>
        <v>14689.66119</v>
      </c>
      <c r="AG142" s="218">
        <f t="shared" si="122"/>
        <v>14079.62774</v>
      </c>
      <c r="AH142" s="218">
        <f t="shared" si="122"/>
        <v>13469.5943</v>
      </c>
      <c r="AI142" s="218">
        <f t="shared" si="122"/>
        <v>16000.26253</v>
      </c>
      <c r="AJ142" s="218">
        <f t="shared" si="122"/>
        <v>18031.80924</v>
      </c>
      <c r="AK142" s="218">
        <f t="shared" si="122"/>
        <v>20117.02233</v>
      </c>
      <c r="AL142" s="218">
        <f t="shared" si="122"/>
        <v>22173.47161</v>
      </c>
      <c r="AM142" s="218">
        <f t="shared" si="122"/>
        <v>24213.6024</v>
      </c>
      <c r="AN142" s="218">
        <f t="shared" si="122"/>
        <v>26235.68863</v>
      </c>
      <c r="AO142" s="218">
        <f t="shared" si="122"/>
        <v>28240.12015</v>
      </c>
      <c r="AP142" s="218">
        <f t="shared" si="122"/>
        <v>30226.96998</v>
      </c>
      <c r="AQ142" s="218">
        <f t="shared" si="122"/>
        <v>32196.35774</v>
      </c>
      <c r="AR142" s="218">
        <f t="shared" si="122"/>
        <v>34148.39533</v>
      </c>
      <c r="AS142" s="218">
        <f t="shared" si="122"/>
        <v>36083.19507</v>
      </c>
      <c r="AT142" s="218">
        <f t="shared" si="122"/>
        <v>38000.86846</v>
      </c>
      <c r="AU142" s="218">
        <f t="shared" si="122"/>
        <v>37749.23969</v>
      </c>
      <c r="AV142" s="218">
        <f t="shared" si="122"/>
        <v>37820.5321</v>
      </c>
      <c r="AW142" s="218">
        <f t="shared" si="122"/>
        <v>37842.51535</v>
      </c>
      <c r="AX142" s="218">
        <f t="shared" si="122"/>
        <v>37870.79441</v>
      </c>
      <c r="AY142" s="218">
        <f t="shared" si="122"/>
        <v>37897.07265</v>
      </c>
      <c r="AZ142" s="218">
        <f t="shared" si="122"/>
        <v>37922.59771</v>
      </c>
      <c r="BA142" s="218">
        <f t="shared" si="122"/>
        <v>37947.19168</v>
      </c>
      <c r="BB142" s="218">
        <f t="shared" si="122"/>
        <v>37970.88949</v>
      </c>
      <c r="BC142" s="218">
        <f t="shared" si="122"/>
        <v>37993.69424</v>
      </c>
      <c r="BD142" s="218">
        <f t="shared" si="122"/>
        <v>38015.61373</v>
      </c>
      <c r="BE142" s="218">
        <f t="shared" si="122"/>
        <v>38036.655</v>
      </c>
      <c r="BF142" s="218">
        <f t="shared" si="122"/>
        <v>38056.82516</v>
      </c>
      <c r="BG142" s="218">
        <f t="shared" si="122"/>
        <v>40821.78578</v>
      </c>
      <c r="BH142" s="218">
        <f t="shared" si="122"/>
        <v>43152.37564</v>
      </c>
      <c r="BI142" s="218">
        <f t="shared" si="122"/>
        <v>45523.59276</v>
      </c>
      <c r="BJ142" s="218">
        <f t="shared" si="122"/>
        <v>47864.64831</v>
      </c>
      <c r="BK142" s="218">
        <f t="shared" si="122"/>
        <v>50186.27138</v>
      </c>
      <c r="BL142" s="218">
        <f t="shared" si="122"/>
        <v>52487.01463</v>
      </c>
      <c r="BM142" s="218">
        <f t="shared" si="122"/>
        <v>54767.24853</v>
      </c>
      <c r="BN142" s="218">
        <f t="shared" si="122"/>
        <v>57027.07113</v>
      </c>
      <c r="BO142" s="218">
        <f t="shared" si="122"/>
        <v>59266.6203</v>
      </c>
      <c r="BP142" s="218">
        <f t="shared" si="122"/>
        <v>61486.0271</v>
      </c>
      <c r="BQ142" s="218">
        <f t="shared" si="122"/>
        <v>63685.42273</v>
      </c>
      <c r="BR142" s="218">
        <f t="shared" si="122"/>
        <v>65864.9375</v>
      </c>
      <c r="BS142" s="218">
        <f t="shared" si="122"/>
        <v>67245.47639</v>
      </c>
      <c r="BT142" s="218">
        <f t="shared" si="122"/>
        <v>68729.42527</v>
      </c>
      <c r="BU142" s="218">
        <f t="shared" si="122"/>
        <v>70182.10841</v>
      </c>
      <c r="BV142" s="218">
        <f t="shared" si="122"/>
        <v>71623.74523</v>
      </c>
      <c r="BW142" s="218">
        <f t="shared" si="122"/>
        <v>73051.41936</v>
      </c>
      <c r="BX142" s="218">
        <f t="shared" si="122"/>
        <v>74465.66938</v>
      </c>
      <c r="BY142" s="218">
        <f t="shared" si="122"/>
        <v>75866.51728</v>
      </c>
      <c r="BZ142" s="218">
        <f t="shared" si="122"/>
        <v>77254.0616</v>
      </c>
      <c r="CA142" s="218">
        <f t="shared" si="122"/>
        <v>78628.38885</v>
      </c>
      <c r="CB142" s="218">
        <f t="shared" si="122"/>
        <v>79989.58677</v>
      </c>
      <c r="CC142" s="218">
        <f t="shared" si="122"/>
        <v>81337.74231</v>
      </c>
      <c r="CD142" s="218">
        <f t="shared" si="122"/>
        <v>82672.94198</v>
      </c>
      <c r="CE142" s="218">
        <f t="shared" si="122"/>
        <v>86629.21854</v>
      </c>
      <c r="CF142" s="218">
        <f t="shared" si="122"/>
        <v>90156.83465</v>
      </c>
      <c r="CG142" s="218">
        <f t="shared" si="122"/>
        <v>93711.54123</v>
      </c>
      <c r="CH142" s="218">
        <f t="shared" si="122"/>
        <v>97225.50738</v>
      </c>
      <c r="CI142" s="218">
        <f t="shared" si="122"/>
        <v>100709.1031</v>
      </c>
      <c r="CJ142" s="218">
        <f t="shared" si="122"/>
        <v>104161.0169</v>
      </c>
      <c r="CK142" s="218">
        <f t="shared" si="122"/>
        <v>107581.6808</v>
      </c>
      <c r="CL142" s="218">
        <f t="shared" si="122"/>
        <v>110971.2648</v>
      </c>
      <c r="CM142" s="218">
        <f t="shared" si="122"/>
        <v>114329.9769</v>
      </c>
      <c r="CN142" s="218">
        <f t="shared" si="122"/>
        <v>117658.0181</v>
      </c>
      <c r="CO142" s="218">
        <f t="shared" si="122"/>
        <v>120955.589</v>
      </c>
      <c r="CP142" s="218">
        <f t="shared" si="122"/>
        <v>124222.889</v>
      </c>
      <c r="CQ142" s="218">
        <f t="shared" si="122"/>
        <v>128165.4718</v>
      </c>
      <c r="CR142" s="218">
        <f t="shared" si="122"/>
        <v>131966.8099</v>
      </c>
      <c r="CS142" s="218">
        <f t="shared" si="122"/>
        <v>135749.1238</v>
      </c>
      <c r="CT142" s="218">
        <f t="shared" si="122"/>
        <v>139494.421</v>
      </c>
      <c r="CU142" s="218">
        <f t="shared" si="122"/>
        <v>143205.6499</v>
      </c>
      <c r="CV142" s="218">
        <f t="shared" si="122"/>
        <v>146882.6293</v>
      </c>
      <c r="CW142" s="218">
        <f t="shared" si="122"/>
        <v>150525.6443</v>
      </c>
      <c r="CX142" s="218">
        <f t="shared" si="122"/>
        <v>154134.9086</v>
      </c>
      <c r="CY142" s="218">
        <f t="shared" si="122"/>
        <v>157710.6453</v>
      </c>
      <c r="CZ142" s="218">
        <f t="shared" si="122"/>
        <v>161253.0744</v>
      </c>
      <c r="DA142" s="218">
        <f t="shared" si="122"/>
        <v>164762.4152</v>
      </c>
      <c r="DB142" s="218">
        <f t="shared" si="122"/>
        <v>168238.8854</v>
      </c>
      <c r="DC142" s="218">
        <f t="shared" si="122"/>
        <v>175084.341</v>
      </c>
      <c r="DD142" s="218">
        <f t="shared" si="122"/>
        <v>181360.2702</v>
      </c>
      <c r="DE142" s="218">
        <f t="shared" si="122"/>
        <v>187655.3618</v>
      </c>
      <c r="DF142" s="218">
        <f t="shared" si="122"/>
        <v>193882.1185</v>
      </c>
      <c r="DG142" s="218">
        <f t="shared" si="122"/>
        <v>200054.0359</v>
      </c>
      <c r="DH142" s="218">
        <f t="shared" si="122"/>
        <v>206169.5227</v>
      </c>
      <c r="DI142" s="218">
        <f t="shared" si="122"/>
        <v>212229.2388</v>
      </c>
      <c r="DJ142" s="218">
        <f t="shared" si="122"/>
        <v>218233.5051</v>
      </c>
      <c r="DK142" s="218">
        <f t="shared" si="122"/>
        <v>224182.691</v>
      </c>
      <c r="DL142" s="218">
        <f t="shared" si="122"/>
        <v>230077.1561</v>
      </c>
      <c r="DM142" s="218">
        <f t="shared" si="122"/>
        <v>235917.2591</v>
      </c>
      <c r="DN142" s="218">
        <f t="shared" si="122"/>
        <v>241703.3566</v>
      </c>
      <c r="DO142" s="218">
        <f t="shared" si="122"/>
        <v>250281.3115</v>
      </c>
      <c r="DP142" s="218">
        <f t="shared" si="122"/>
        <v>258356.6879</v>
      </c>
      <c r="DQ142" s="218">
        <f t="shared" si="122"/>
        <v>266422.1017</v>
      </c>
      <c r="DR142" s="218">
        <f t="shared" si="122"/>
        <v>274404.531</v>
      </c>
      <c r="DS142" s="218">
        <f t="shared" si="122"/>
        <v>282315.4342</v>
      </c>
      <c r="DT142" s="218">
        <f t="shared" si="122"/>
        <v>290153.6486</v>
      </c>
      <c r="DU142" s="218">
        <f t="shared" si="122"/>
        <v>297919.8934</v>
      </c>
      <c r="DV142" s="218">
        <f t="shared" si="122"/>
        <v>305614.6038</v>
      </c>
      <c r="DW142" s="218">
        <f t="shared" si="122"/>
        <v>313238.2541</v>
      </c>
      <c r="DX142" s="218">
        <f t="shared" si="122"/>
        <v>320791.3096</v>
      </c>
      <c r="DY142" s="218">
        <f t="shared" si="122"/>
        <v>328274.234</v>
      </c>
      <c r="DZ142" s="218">
        <f t="shared" si="122"/>
        <v>335687.4882</v>
      </c>
    </row>
    <row r="143">
      <c r="A143" s="78"/>
      <c r="B143" s="89"/>
      <c r="C143" s="89"/>
      <c r="D143" s="89"/>
      <c r="E143" s="89"/>
      <c r="F143" s="78"/>
      <c r="G143" s="89"/>
      <c r="H143" s="78"/>
      <c r="I143" s="88" t="s">
        <v>135</v>
      </c>
      <c r="J143" s="217"/>
      <c r="K143" s="217">
        <f t="shared" ref="K143:DZ143" si="123">K140-K142</f>
        <v>-18000</v>
      </c>
      <c r="L143" s="217">
        <f t="shared" si="123"/>
        <v>-18000</v>
      </c>
      <c r="M143" s="217">
        <f t="shared" si="123"/>
        <v>-18000</v>
      </c>
      <c r="N143" s="217">
        <f t="shared" si="123"/>
        <v>-13200</v>
      </c>
      <c r="O143" s="217">
        <f t="shared" si="123"/>
        <v>-12000</v>
      </c>
      <c r="P143" s="217">
        <f t="shared" si="123"/>
        <v>-10020</v>
      </c>
      <c r="Q143" s="217">
        <f t="shared" si="123"/>
        <v>-8157</v>
      </c>
      <c r="R143" s="217">
        <f t="shared" si="123"/>
        <v>-24276.45</v>
      </c>
      <c r="S143" s="217">
        <f t="shared" si="123"/>
        <v>-22398.5325</v>
      </c>
      <c r="T143" s="217">
        <f t="shared" si="123"/>
        <v>-20520.22013</v>
      </c>
      <c r="U143" s="217">
        <f t="shared" si="123"/>
        <v>-18641.96698</v>
      </c>
      <c r="V143" s="217">
        <f t="shared" si="123"/>
        <v>-16763.70495</v>
      </c>
      <c r="W143" s="217">
        <f t="shared" si="123"/>
        <v>-2114.177703</v>
      </c>
      <c r="X143" s="217">
        <f t="shared" si="123"/>
        <v>-2012.719498</v>
      </c>
      <c r="Y143" s="217">
        <f t="shared" si="123"/>
        <v>-1957.784383</v>
      </c>
      <c r="Z143" s="217">
        <f t="shared" si="123"/>
        <v>-1895.870804</v>
      </c>
      <c r="AA143" s="217">
        <f t="shared" si="123"/>
        <v>-1835.003995</v>
      </c>
      <c r="AB143" s="217">
        <f t="shared" si="123"/>
        <v>-1773.98017</v>
      </c>
      <c r="AC143" s="217">
        <f t="shared" si="123"/>
        <v>-1712.979898</v>
      </c>
      <c r="AD143" s="217">
        <f t="shared" si="123"/>
        <v>-1651.976092</v>
      </c>
      <c r="AE143" s="217">
        <f t="shared" si="123"/>
        <v>-1590.972817</v>
      </c>
      <c r="AF143" s="217">
        <f t="shared" si="123"/>
        <v>-1529.969462</v>
      </c>
      <c r="AG143" s="217">
        <f t="shared" si="123"/>
        <v>-1468.966119</v>
      </c>
      <c r="AH143" s="217">
        <f t="shared" si="123"/>
        <v>-1407.962774</v>
      </c>
      <c r="AI143" s="217">
        <f t="shared" si="123"/>
        <v>-1268.324936</v>
      </c>
      <c r="AJ143" s="217">
        <f t="shared" si="123"/>
        <v>-1429.086064</v>
      </c>
      <c r="AK143" s="217">
        <f t="shared" si="123"/>
        <v>-1520.381015</v>
      </c>
      <c r="AL143" s="217">
        <f t="shared" si="123"/>
        <v>-1598.181567</v>
      </c>
      <c r="AM143" s="217">
        <f t="shared" si="123"/>
        <v>-1654.176777</v>
      </c>
      <c r="AN143" s="217">
        <f t="shared" si="123"/>
        <v>-1689.758045</v>
      </c>
      <c r="AO143" s="217">
        <f t="shared" si="123"/>
        <v>-1704.85159</v>
      </c>
      <c r="AP143" s="217">
        <f t="shared" si="123"/>
        <v>-1699.604006</v>
      </c>
      <c r="AQ143" s="217">
        <f t="shared" si="123"/>
        <v>-1674.127871</v>
      </c>
      <c r="AR143" s="217">
        <f t="shared" si="123"/>
        <v>-1628.540148</v>
      </c>
      <c r="AS143" s="217">
        <f t="shared" si="123"/>
        <v>-1562.95639</v>
      </c>
      <c r="AT143" s="217">
        <f t="shared" si="123"/>
        <v>-1477.49162</v>
      </c>
      <c r="AU143" s="217">
        <f t="shared" si="123"/>
        <v>-1511.668836</v>
      </c>
      <c r="AV143" s="217">
        <f t="shared" si="123"/>
        <v>-1299.714295</v>
      </c>
      <c r="AW143" s="217">
        <f t="shared" si="123"/>
        <v>-1123.537998</v>
      </c>
      <c r="AX143" s="217">
        <f t="shared" si="123"/>
        <v>-940.6242212</v>
      </c>
      <c r="AY143" s="217">
        <f t="shared" si="123"/>
        <v>-757.394775</v>
      </c>
      <c r="AZ143" s="217">
        <f t="shared" si="123"/>
        <v>-572.889901</v>
      </c>
      <c r="BA143" s="217">
        <f t="shared" si="123"/>
        <v>-387.2631294</v>
      </c>
      <c r="BB143" s="217">
        <f t="shared" si="123"/>
        <v>-200.500032</v>
      </c>
      <c r="BC143" s="217">
        <f t="shared" si="123"/>
        <v>-12.6114576</v>
      </c>
      <c r="BD143" s="217">
        <f t="shared" si="123"/>
        <v>176.3956093</v>
      </c>
      <c r="BE143" s="217">
        <f t="shared" si="123"/>
        <v>366.5136538</v>
      </c>
      <c r="BF143" s="217">
        <f t="shared" si="123"/>
        <v>557.7352929</v>
      </c>
      <c r="BG143" s="217">
        <f t="shared" si="123"/>
        <v>1101.912042</v>
      </c>
      <c r="BH143" s="217">
        <f t="shared" si="123"/>
        <v>1320.204124</v>
      </c>
      <c r="BI143" s="217">
        <f t="shared" si="123"/>
        <v>1616.010168</v>
      </c>
      <c r="BJ143" s="217">
        <f t="shared" si="123"/>
        <v>1928.354356</v>
      </c>
      <c r="BK143" s="217">
        <f t="shared" si="123"/>
        <v>2266.267133</v>
      </c>
      <c r="BL143" s="217">
        <f t="shared" si="123"/>
        <v>2628.226747</v>
      </c>
      <c r="BM143" s="217">
        <f t="shared" si="123"/>
        <v>3014.302963</v>
      </c>
      <c r="BN143" s="217">
        <f t="shared" si="123"/>
        <v>3424.326542</v>
      </c>
      <c r="BO143" s="217">
        <f t="shared" si="123"/>
        <v>3858.165156</v>
      </c>
      <c r="BP143" s="217">
        <f t="shared" si="123"/>
        <v>4315.681793</v>
      </c>
      <c r="BQ143" s="217">
        <f t="shared" si="123"/>
        <v>4796.741023</v>
      </c>
      <c r="BR143" s="217">
        <f t="shared" si="123"/>
        <v>5301.208051</v>
      </c>
      <c r="BS143" s="217">
        <f t="shared" si="123"/>
        <v>5676.863899</v>
      </c>
      <c r="BT143" s="217">
        <f t="shared" si="123"/>
        <v>6179.825656</v>
      </c>
      <c r="BU143" s="217">
        <f t="shared" si="123"/>
        <v>6682.352421</v>
      </c>
      <c r="BV143" s="217">
        <f t="shared" si="123"/>
        <v>7203.583614</v>
      </c>
      <c r="BW143" s="217">
        <f t="shared" si="123"/>
        <v>7740.528114</v>
      </c>
      <c r="BX143" s="217">
        <f t="shared" si="123"/>
        <v>8293.529782</v>
      </c>
      <c r="BY143" s="217">
        <f t="shared" si="123"/>
        <v>8862.430622</v>
      </c>
      <c r="BZ143" s="217">
        <f t="shared" si="123"/>
        <v>9447.148841</v>
      </c>
      <c r="CA143" s="217">
        <f t="shared" si="123"/>
        <v>10047.59176</v>
      </c>
      <c r="CB143" s="217">
        <f t="shared" si="123"/>
        <v>10663.66893</v>
      </c>
      <c r="CC143" s="217">
        <f t="shared" si="123"/>
        <v>11295.29016</v>
      </c>
      <c r="CD143" s="217">
        <f t="shared" si="123"/>
        <v>11942.36578</v>
      </c>
      <c r="CE143" s="217">
        <f t="shared" si="123"/>
        <v>13305.56246</v>
      </c>
      <c r="CF143" s="217">
        <f t="shared" si="123"/>
        <v>14291.47921</v>
      </c>
      <c r="CG143" s="217">
        <f t="shared" si="123"/>
        <v>15378.05636</v>
      </c>
      <c r="CH143" s="217">
        <f t="shared" si="123"/>
        <v>16493.06249</v>
      </c>
      <c r="CI143" s="217">
        <f t="shared" si="123"/>
        <v>17647.12832</v>
      </c>
      <c r="CJ143" s="217">
        <f t="shared" si="123"/>
        <v>18838.40657</v>
      </c>
      <c r="CK143" s="217">
        <f t="shared" si="123"/>
        <v>20066.93054</v>
      </c>
      <c r="CL143" s="217">
        <f t="shared" si="123"/>
        <v>21332.45166</v>
      </c>
      <c r="CM143" s="217">
        <f t="shared" si="123"/>
        <v>22634.76518</v>
      </c>
      <c r="CN143" s="217">
        <f t="shared" si="123"/>
        <v>23973.6611</v>
      </c>
      <c r="CO143" s="217">
        <f t="shared" si="123"/>
        <v>25348.93157</v>
      </c>
      <c r="CP143" s="217">
        <f t="shared" si="123"/>
        <v>26760.36973</v>
      </c>
      <c r="CQ143" s="217">
        <f t="shared" si="123"/>
        <v>28448.28671</v>
      </c>
      <c r="CR143" s="217">
        <f t="shared" si="123"/>
        <v>30055.43264</v>
      </c>
      <c r="CS143" s="217">
        <f t="shared" si="123"/>
        <v>31722.77726</v>
      </c>
      <c r="CT143" s="217">
        <f t="shared" si="123"/>
        <v>33428.82462</v>
      </c>
      <c r="CU143" s="217">
        <f t="shared" si="123"/>
        <v>35176.53983</v>
      </c>
      <c r="CV143" s="217">
        <f t="shared" si="123"/>
        <v>36965.20695</v>
      </c>
      <c r="CW143" s="217">
        <f t="shared" si="123"/>
        <v>38794.66572</v>
      </c>
      <c r="CX143" s="217">
        <f t="shared" si="123"/>
        <v>40664.67371</v>
      </c>
      <c r="CY143" s="217">
        <f t="shared" si="123"/>
        <v>42575.00237</v>
      </c>
      <c r="CZ143" s="217">
        <f t="shared" si="123"/>
        <v>44525.42252</v>
      </c>
      <c r="DA143" s="217">
        <f t="shared" si="123"/>
        <v>46515.70655</v>
      </c>
      <c r="DB143" s="217">
        <f t="shared" si="123"/>
        <v>48545.62809</v>
      </c>
      <c r="DC143" s="217">
        <f t="shared" si="123"/>
        <v>52044.39638</v>
      </c>
      <c r="DD143" s="217">
        <f t="shared" si="123"/>
        <v>54962.48962</v>
      </c>
      <c r="DE143" s="217">
        <f t="shared" si="123"/>
        <v>58047.3102</v>
      </c>
      <c r="DF143" s="217">
        <f t="shared" si="123"/>
        <v>61185.92485</v>
      </c>
      <c r="DG143" s="217">
        <f t="shared" si="123"/>
        <v>64394.8858</v>
      </c>
      <c r="DH143" s="217">
        <f t="shared" si="123"/>
        <v>67671.26029</v>
      </c>
      <c r="DI143" s="217">
        <f t="shared" si="123"/>
        <v>71015.05042</v>
      </c>
      <c r="DJ143" s="217">
        <f t="shared" si="123"/>
        <v>74425.81905</v>
      </c>
      <c r="DK143" s="217">
        <f t="shared" si="123"/>
        <v>77903.1976</v>
      </c>
      <c r="DL143" s="217">
        <f t="shared" si="123"/>
        <v>81446.80957</v>
      </c>
      <c r="DM143" s="217">
        <f t="shared" si="123"/>
        <v>85056.28207</v>
      </c>
      <c r="DN143" s="217">
        <f t="shared" si="123"/>
        <v>88731.24406</v>
      </c>
      <c r="DO143" s="217">
        <f t="shared" si="123"/>
        <v>93905.42419</v>
      </c>
      <c r="DP143" s="217">
        <f t="shared" si="123"/>
        <v>98574.85537</v>
      </c>
      <c r="DQ143" s="217">
        <f t="shared" si="123"/>
        <v>103423.3936</v>
      </c>
      <c r="DR143" s="217">
        <f t="shared" si="123"/>
        <v>108347.5674</v>
      </c>
      <c r="DS143" s="217">
        <f t="shared" si="123"/>
        <v>113362.3696</v>
      </c>
      <c r="DT143" s="217">
        <f t="shared" si="123"/>
        <v>118464.9725</v>
      </c>
      <c r="DU143" s="217">
        <f t="shared" si="123"/>
        <v>123655.2327</v>
      </c>
      <c r="DV143" s="217">
        <f t="shared" si="123"/>
        <v>128932.6061</v>
      </c>
      <c r="DW143" s="217">
        <f t="shared" si="123"/>
        <v>134296.6122</v>
      </c>
      <c r="DX143" s="217">
        <f t="shared" si="123"/>
        <v>139746.7638</v>
      </c>
      <c r="DY143" s="217">
        <f t="shared" si="123"/>
        <v>145282.578</v>
      </c>
      <c r="DZ143" s="217">
        <f t="shared" si="123"/>
        <v>150903.5744</v>
      </c>
    </row>
    <row r="144">
      <c r="A144" s="78"/>
      <c r="B144" s="78"/>
      <c r="C144" s="89"/>
      <c r="D144" s="89"/>
      <c r="E144" s="89"/>
      <c r="F144" s="78"/>
      <c r="G144" s="89"/>
      <c r="H144" s="78"/>
      <c r="I144" s="78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</row>
    <row r="145">
      <c r="A145" s="78"/>
      <c r="B145" s="78"/>
      <c r="C145" s="89"/>
      <c r="D145" s="89"/>
      <c r="E145" s="89"/>
      <c r="F145" s="78"/>
      <c r="G145" s="89"/>
      <c r="H145" s="78"/>
      <c r="I145" s="88" t="s">
        <v>138</v>
      </c>
      <c r="J145" s="217"/>
      <c r="K145" s="218">
        <f t="shared" ref="K145:DZ145" si="124">K75</f>
        <v>0</v>
      </c>
      <c r="L145" s="218">
        <f t="shared" si="124"/>
        <v>0</v>
      </c>
      <c r="M145" s="218">
        <f t="shared" si="124"/>
        <v>0</v>
      </c>
      <c r="N145" s="218">
        <f t="shared" si="124"/>
        <v>0</v>
      </c>
      <c r="O145" s="218">
        <f t="shared" si="124"/>
        <v>0</v>
      </c>
      <c r="P145" s="218">
        <f t="shared" si="124"/>
        <v>0</v>
      </c>
      <c r="Q145" s="218">
        <f t="shared" si="124"/>
        <v>0</v>
      </c>
      <c r="R145" s="218">
        <f t="shared" si="124"/>
        <v>0</v>
      </c>
      <c r="S145" s="218">
        <f t="shared" si="124"/>
        <v>0</v>
      </c>
      <c r="T145" s="218">
        <f t="shared" si="124"/>
        <v>0</v>
      </c>
      <c r="U145" s="218">
        <f t="shared" si="124"/>
        <v>0</v>
      </c>
      <c r="V145" s="218">
        <f t="shared" si="124"/>
        <v>0</v>
      </c>
      <c r="W145" s="218">
        <f t="shared" si="124"/>
        <v>0</v>
      </c>
      <c r="X145" s="218">
        <f t="shared" si="124"/>
        <v>0</v>
      </c>
      <c r="Y145" s="218">
        <f t="shared" si="124"/>
        <v>0</v>
      </c>
      <c r="Z145" s="218">
        <f t="shared" si="124"/>
        <v>0</v>
      </c>
      <c r="AA145" s="218">
        <f t="shared" si="124"/>
        <v>0</v>
      </c>
      <c r="AB145" s="218">
        <f t="shared" si="124"/>
        <v>0</v>
      </c>
      <c r="AC145" s="218">
        <f t="shared" si="124"/>
        <v>0</v>
      </c>
      <c r="AD145" s="218">
        <f t="shared" si="124"/>
        <v>0</v>
      </c>
      <c r="AE145" s="218">
        <f t="shared" si="124"/>
        <v>0</v>
      </c>
      <c r="AF145" s="218">
        <f t="shared" si="124"/>
        <v>0</v>
      </c>
      <c r="AG145" s="218">
        <f t="shared" si="124"/>
        <v>0</v>
      </c>
      <c r="AH145" s="218">
        <f t="shared" si="124"/>
        <v>0</v>
      </c>
      <c r="AI145" s="218">
        <f t="shared" si="124"/>
        <v>0</v>
      </c>
      <c r="AJ145" s="218">
        <f t="shared" si="124"/>
        <v>0</v>
      </c>
      <c r="AK145" s="218">
        <f t="shared" si="124"/>
        <v>0</v>
      </c>
      <c r="AL145" s="218">
        <f t="shared" si="124"/>
        <v>0</v>
      </c>
      <c r="AM145" s="218">
        <f t="shared" si="124"/>
        <v>0</v>
      </c>
      <c r="AN145" s="218">
        <f t="shared" si="124"/>
        <v>0</v>
      </c>
      <c r="AO145" s="218">
        <f t="shared" si="124"/>
        <v>0</v>
      </c>
      <c r="AP145" s="218">
        <f t="shared" si="124"/>
        <v>0</v>
      </c>
      <c r="AQ145" s="218">
        <f t="shared" si="124"/>
        <v>0</v>
      </c>
      <c r="AR145" s="218">
        <f t="shared" si="124"/>
        <v>0</v>
      </c>
      <c r="AS145" s="218">
        <f t="shared" si="124"/>
        <v>0</v>
      </c>
      <c r="AT145" s="218">
        <f t="shared" si="124"/>
        <v>0</v>
      </c>
      <c r="AU145" s="218">
        <f t="shared" si="124"/>
        <v>0</v>
      </c>
      <c r="AV145" s="218">
        <f t="shared" si="124"/>
        <v>0</v>
      </c>
      <c r="AW145" s="218">
        <f t="shared" si="124"/>
        <v>0</v>
      </c>
      <c r="AX145" s="218">
        <f t="shared" si="124"/>
        <v>0</v>
      </c>
      <c r="AY145" s="218">
        <f t="shared" si="124"/>
        <v>0</v>
      </c>
      <c r="AZ145" s="218">
        <f t="shared" si="124"/>
        <v>0</v>
      </c>
      <c r="BA145" s="218">
        <f t="shared" si="124"/>
        <v>0</v>
      </c>
      <c r="BB145" s="218">
        <f t="shared" si="124"/>
        <v>0</v>
      </c>
      <c r="BC145" s="218">
        <f t="shared" si="124"/>
        <v>0</v>
      </c>
      <c r="BD145" s="218">
        <f t="shared" si="124"/>
        <v>0</v>
      </c>
      <c r="BE145" s="218">
        <f t="shared" si="124"/>
        <v>0</v>
      </c>
      <c r="BF145" s="218">
        <f t="shared" si="124"/>
        <v>0</v>
      </c>
      <c r="BG145" s="218">
        <f t="shared" si="124"/>
        <v>0</v>
      </c>
      <c r="BH145" s="218">
        <f t="shared" si="124"/>
        <v>0</v>
      </c>
      <c r="BI145" s="218">
        <f t="shared" si="124"/>
        <v>0</v>
      </c>
      <c r="BJ145" s="218">
        <f t="shared" si="124"/>
        <v>0</v>
      </c>
      <c r="BK145" s="218">
        <f t="shared" si="124"/>
        <v>0</v>
      </c>
      <c r="BL145" s="218">
        <f t="shared" si="124"/>
        <v>0</v>
      </c>
      <c r="BM145" s="218">
        <f t="shared" si="124"/>
        <v>0</v>
      </c>
      <c r="BN145" s="218">
        <f t="shared" si="124"/>
        <v>0</v>
      </c>
      <c r="BO145" s="218">
        <f t="shared" si="124"/>
        <v>0</v>
      </c>
      <c r="BP145" s="218">
        <f t="shared" si="124"/>
        <v>0</v>
      </c>
      <c r="BQ145" s="218">
        <f t="shared" si="124"/>
        <v>0</v>
      </c>
      <c r="BR145" s="218">
        <f t="shared" si="124"/>
        <v>0</v>
      </c>
      <c r="BS145" s="218">
        <f t="shared" si="124"/>
        <v>0</v>
      </c>
      <c r="BT145" s="218">
        <f t="shared" si="124"/>
        <v>0</v>
      </c>
      <c r="BU145" s="218">
        <f t="shared" si="124"/>
        <v>0</v>
      </c>
      <c r="BV145" s="218">
        <f t="shared" si="124"/>
        <v>0</v>
      </c>
      <c r="BW145" s="218">
        <f t="shared" si="124"/>
        <v>0</v>
      </c>
      <c r="BX145" s="218">
        <f t="shared" si="124"/>
        <v>0</v>
      </c>
      <c r="BY145" s="218">
        <f t="shared" si="124"/>
        <v>0</v>
      </c>
      <c r="BZ145" s="218">
        <f t="shared" si="124"/>
        <v>0</v>
      </c>
      <c r="CA145" s="218">
        <f t="shared" si="124"/>
        <v>0</v>
      </c>
      <c r="CB145" s="218">
        <f t="shared" si="124"/>
        <v>0</v>
      </c>
      <c r="CC145" s="218">
        <f t="shared" si="124"/>
        <v>0</v>
      </c>
      <c r="CD145" s="218">
        <f t="shared" si="124"/>
        <v>0</v>
      </c>
      <c r="CE145" s="218">
        <f t="shared" si="124"/>
        <v>0</v>
      </c>
      <c r="CF145" s="218">
        <f t="shared" si="124"/>
        <v>0</v>
      </c>
      <c r="CG145" s="218">
        <f t="shared" si="124"/>
        <v>0</v>
      </c>
      <c r="CH145" s="218">
        <f t="shared" si="124"/>
        <v>0</v>
      </c>
      <c r="CI145" s="218">
        <f t="shared" si="124"/>
        <v>0</v>
      </c>
      <c r="CJ145" s="218">
        <f t="shared" si="124"/>
        <v>0</v>
      </c>
      <c r="CK145" s="218">
        <f t="shared" si="124"/>
        <v>1512.589087</v>
      </c>
      <c r="CL145" s="218">
        <f t="shared" si="124"/>
        <v>3199.867748</v>
      </c>
      <c r="CM145" s="218">
        <f t="shared" si="124"/>
        <v>3395.214777</v>
      </c>
      <c r="CN145" s="218">
        <f t="shared" si="124"/>
        <v>3596.049165</v>
      </c>
      <c r="CO145" s="218">
        <f t="shared" si="124"/>
        <v>3802.339735</v>
      </c>
      <c r="CP145" s="218">
        <f t="shared" si="124"/>
        <v>4014.055459</v>
      </c>
      <c r="CQ145" s="218">
        <f t="shared" si="124"/>
        <v>4267.243006</v>
      </c>
      <c r="CR145" s="218">
        <f t="shared" si="124"/>
        <v>4508.314895</v>
      </c>
      <c r="CS145" s="218">
        <f t="shared" si="124"/>
        <v>4758.416589</v>
      </c>
      <c r="CT145" s="218">
        <f t="shared" si="124"/>
        <v>5014.323693</v>
      </c>
      <c r="CU145" s="218">
        <f t="shared" si="124"/>
        <v>5276.480974</v>
      </c>
      <c r="CV145" s="218">
        <f t="shared" si="124"/>
        <v>5544.781042</v>
      </c>
      <c r="CW145" s="218">
        <f t="shared" si="124"/>
        <v>5819.199858</v>
      </c>
      <c r="CX145" s="218">
        <f t="shared" si="124"/>
        <v>6099.701057</v>
      </c>
      <c r="CY145" s="218">
        <f t="shared" si="124"/>
        <v>6386.250356</v>
      </c>
      <c r="CZ145" s="218">
        <f t="shared" si="124"/>
        <v>6678.813378</v>
      </c>
      <c r="DA145" s="218">
        <f t="shared" si="124"/>
        <v>6977.355982</v>
      </c>
      <c r="DB145" s="218">
        <f t="shared" si="124"/>
        <v>7281.844213</v>
      </c>
      <c r="DC145" s="218">
        <f t="shared" si="124"/>
        <v>7806.659457</v>
      </c>
      <c r="DD145" s="218">
        <f t="shared" si="124"/>
        <v>8244.373444</v>
      </c>
      <c r="DE145" s="218">
        <f t="shared" si="124"/>
        <v>8707.096529</v>
      </c>
      <c r="DF145" s="218">
        <f t="shared" si="124"/>
        <v>9177.888728</v>
      </c>
      <c r="DG145" s="218">
        <f t="shared" si="124"/>
        <v>9659.232871</v>
      </c>
      <c r="DH145" s="218">
        <f t="shared" si="124"/>
        <v>10150.68904</v>
      </c>
      <c r="DI145" s="218">
        <f t="shared" si="124"/>
        <v>10652.25756</v>
      </c>
      <c r="DJ145" s="218">
        <f t="shared" si="124"/>
        <v>11163.87286</v>
      </c>
      <c r="DK145" s="218">
        <f t="shared" si="124"/>
        <v>11685.47964</v>
      </c>
      <c r="DL145" s="218">
        <f t="shared" si="124"/>
        <v>12217.02144</v>
      </c>
      <c r="DM145" s="218">
        <f t="shared" si="124"/>
        <v>12758.44231</v>
      </c>
      <c r="DN145" s="218">
        <f t="shared" si="124"/>
        <v>13309.68661</v>
      </c>
      <c r="DO145" s="218">
        <f t="shared" si="124"/>
        <v>14085.81363</v>
      </c>
      <c r="DP145" s="218">
        <f t="shared" si="124"/>
        <v>14786.2283</v>
      </c>
      <c r="DQ145" s="218">
        <f t="shared" si="124"/>
        <v>15513.50904</v>
      </c>
      <c r="DR145" s="218">
        <f t="shared" si="124"/>
        <v>16252.13511</v>
      </c>
      <c r="DS145" s="218">
        <f t="shared" si="124"/>
        <v>17004.35544</v>
      </c>
      <c r="DT145" s="218">
        <f t="shared" si="124"/>
        <v>17769.74587</v>
      </c>
      <c r="DU145" s="218">
        <f t="shared" si="124"/>
        <v>18548.2849</v>
      </c>
      <c r="DV145" s="218">
        <f t="shared" si="124"/>
        <v>19339.89092</v>
      </c>
      <c r="DW145" s="218">
        <f t="shared" si="124"/>
        <v>20144.49182</v>
      </c>
      <c r="DX145" s="218">
        <f t="shared" si="124"/>
        <v>20962.01457</v>
      </c>
      <c r="DY145" s="218">
        <f t="shared" si="124"/>
        <v>21792.3867</v>
      </c>
      <c r="DZ145" s="218">
        <f t="shared" si="124"/>
        <v>22635.53615</v>
      </c>
    </row>
    <row r="146">
      <c r="A146" s="78"/>
      <c r="B146" s="78"/>
      <c r="C146" s="89"/>
      <c r="D146" s="89"/>
      <c r="E146" s="89"/>
      <c r="F146" s="78"/>
      <c r="G146" s="89"/>
      <c r="H146" s="78"/>
      <c r="I146" s="88" t="s">
        <v>139</v>
      </c>
      <c r="J146" s="217"/>
      <c r="K146" s="217">
        <f t="shared" ref="K146:DZ146" si="125">K143-K145</f>
        <v>-18000</v>
      </c>
      <c r="L146" s="217">
        <f t="shared" si="125"/>
        <v>-18000</v>
      </c>
      <c r="M146" s="217">
        <f t="shared" si="125"/>
        <v>-18000</v>
      </c>
      <c r="N146" s="217">
        <f t="shared" si="125"/>
        <v>-13200</v>
      </c>
      <c r="O146" s="217">
        <f t="shared" si="125"/>
        <v>-12000</v>
      </c>
      <c r="P146" s="217">
        <f t="shared" si="125"/>
        <v>-10020</v>
      </c>
      <c r="Q146" s="217">
        <f t="shared" si="125"/>
        <v>-8157</v>
      </c>
      <c r="R146" s="217">
        <f t="shared" si="125"/>
        <v>-24276.45</v>
      </c>
      <c r="S146" s="217">
        <f t="shared" si="125"/>
        <v>-22398.5325</v>
      </c>
      <c r="T146" s="217">
        <f t="shared" si="125"/>
        <v>-20520.22013</v>
      </c>
      <c r="U146" s="217">
        <f t="shared" si="125"/>
        <v>-18641.96698</v>
      </c>
      <c r="V146" s="217">
        <f t="shared" si="125"/>
        <v>-16763.70495</v>
      </c>
      <c r="W146" s="217">
        <f t="shared" si="125"/>
        <v>-2114.177703</v>
      </c>
      <c r="X146" s="217">
        <f t="shared" si="125"/>
        <v>-2012.719498</v>
      </c>
      <c r="Y146" s="217">
        <f t="shared" si="125"/>
        <v>-1957.784383</v>
      </c>
      <c r="Z146" s="217">
        <f t="shared" si="125"/>
        <v>-1895.870804</v>
      </c>
      <c r="AA146" s="217">
        <f t="shared" si="125"/>
        <v>-1835.003995</v>
      </c>
      <c r="AB146" s="217">
        <f t="shared" si="125"/>
        <v>-1773.98017</v>
      </c>
      <c r="AC146" s="217">
        <f t="shared" si="125"/>
        <v>-1712.979898</v>
      </c>
      <c r="AD146" s="217">
        <f t="shared" si="125"/>
        <v>-1651.976092</v>
      </c>
      <c r="AE146" s="217">
        <f t="shared" si="125"/>
        <v>-1590.972817</v>
      </c>
      <c r="AF146" s="217">
        <f t="shared" si="125"/>
        <v>-1529.969462</v>
      </c>
      <c r="AG146" s="217">
        <f t="shared" si="125"/>
        <v>-1468.966119</v>
      </c>
      <c r="AH146" s="217">
        <f t="shared" si="125"/>
        <v>-1407.962774</v>
      </c>
      <c r="AI146" s="217">
        <f t="shared" si="125"/>
        <v>-1268.324936</v>
      </c>
      <c r="AJ146" s="217">
        <f t="shared" si="125"/>
        <v>-1429.086064</v>
      </c>
      <c r="AK146" s="217">
        <f t="shared" si="125"/>
        <v>-1520.381015</v>
      </c>
      <c r="AL146" s="217">
        <f t="shared" si="125"/>
        <v>-1598.181567</v>
      </c>
      <c r="AM146" s="217">
        <f t="shared" si="125"/>
        <v>-1654.176777</v>
      </c>
      <c r="AN146" s="217">
        <f t="shared" si="125"/>
        <v>-1689.758045</v>
      </c>
      <c r="AO146" s="217">
        <f t="shared" si="125"/>
        <v>-1704.85159</v>
      </c>
      <c r="AP146" s="217">
        <f t="shared" si="125"/>
        <v>-1699.604006</v>
      </c>
      <c r="AQ146" s="217">
        <f t="shared" si="125"/>
        <v>-1674.127871</v>
      </c>
      <c r="AR146" s="217">
        <f t="shared" si="125"/>
        <v>-1628.540148</v>
      </c>
      <c r="AS146" s="217">
        <f t="shared" si="125"/>
        <v>-1562.95639</v>
      </c>
      <c r="AT146" s="217">
        <f t="shared" si="125"/>
        <v>-1477.49162</v>
      </c>
      <c r="AU146" s="217">
        <f t="shared" si="125"/>
        <v>-1511.668836</v>
      </c>
      <c r="AV146" s="217">
        <f t="shared" si="125"/>
        <v>-1299.714295</v>
      </c>
      <c r="AW146" s="217">
        <f t="shared" si="125"/>
        <v>-1123.537998</v>
      </c>
      <c r="AX146" s="217">
        <f t="shared" si="125"/>
        <v>-940.6242212</v>
      </c>
      <c r="AY146" s="217">
        <f t="shared" si="125"/>
        <v>-757.394775</v>
      </c>
      <c r="AZ146" s="217">
        <f t="shared" si="125"/>
        <v>-572.889901</v>
      </c>
      <c r="BA146" s="217">
        <f t="shared" si="125"/>
        <v>-387.2631294</v>
      </c>
      <c r="BB146" s="217">
        <f t="shared" si="125"/>
        <v>-200.500032</v>
      </c>
      <c r="BC146" s="217">
        <f t="shared" si="125"/>
        <v>-12.6114576</v>
      </c>
      <c r="BD146" s="217">
        <f t="shared" si="125"/>
        <v>176.3956093</v>
      </c>
      <c r="BE146" s="217">
        <f t="shared" si="125"/>
        <v>366.5136538</v>
      </c>
      <c r="BF146" s="217">
        <f t="shared" si="125"/>
        <v>557.7352929</v>
      </c>
      <c r="BG146" s="217">
        <f t="shared" si="125"/>
        <v>1101.912042</v>
      </c>
      <c r="BH146" s="217">
        <f t="shared" si="125"/>
        <v>1320.204124</v>
      </c>
      <c r="BI146" s="217">
        <f t="shared" si="125"/>
        <v>1616.010168</v>
      </c>
      <c r="BJ146" s="217">
        <f t="shared" si="125"/>
        <v>1928.354356</v>
      </c>
      <c r="BK146" s="217">
        <f t="shared" si="125"/>
        <v>2266.267133</v>
      </c>
      <c r="BL146" s="217">
        <f t="shared" si="125"/>
        <v>2628.226747</v>
      </c>
      <c r="BM146" s="217">
        <f t="shared" si="125"/>
        <v>3014.302963</v>
      </c>
      <c r="BN146" s="217">
        <f t="shared" si="125"/>
        <v>3424.326542</v>
      </c>
      <c r="BO146" s="217">
        <f t="shared" si="125"/>
        <v>3858.165156</v>
      </c>
      <c r="BP146" s="217">
        <f t="shared" si="125"/>
        <v>4315.681793</v>
      </c>
      <c r="BQ146" s="217">
        <f t="shared" si="125"/>
        <v>4796.741023</v>
      </c>
      <c r="BR146" s="217">
        <f t="shared" si="125"/>
        <v>5301.208051</v>
      </c>
      <c r="BS146" s="217">
        <f t="shared" si="125"/>
        <v>5676.863899</v>
      </c>
      <c r="BT146" s="217">
        <f t="shared" si="125"/>
        <v>6179.825656</v>
      </c>
      <c r="BU146" s="217">
        <f t="shared" si="125"/>
        <v>6682.352421</v>
      </c>
      <c r="BV146" s="217">
        <f t="shared" si="125"/>
        <v>7203.583614</v>
      </c>
      <c r="BW146" s="217">
        <f t="shared" si="125"/>
        <v>7740.528114</v>
      </c>
      <c r="BX146" s="217">
        <f t="shared" si="125"/>
        <v>8293.529782</v>
      </c>
      <c r="BY146" s="217">
        <f t="shared" si="125"/>
        <v>8862.430622</v>
      </c>
      <c r="BZ146" s="217">
        <f t="shared" si="125"/>
        <v>9447.148841</v>
      </c>
      <c r="CA146" s="217">
        <f t="shared" si="125"/>
        <v>10047.59176</v>
      </c>
      <c r="CB146" s="217">
        <f t="shared" si="125"/>
        <v>10663.66893</v>
      </c>
      <c r="CC146" s="217">
        <f t="shared" si="125"/>
        <v>11295.29016</v>
      </c>
      <c r="CD146" s="217">
        <f t="shared" si="125"/>
        <v>11942.36578</v>
      </c>
      <c r="CE146" s="217">
        <f t="shared" si="125"/>
        <v>13305.56246</v>
      </c>
      <c r="CF146" s="217">
        <f t="shared" si="125"/>
        <v>14291.47921</v>
      </c>
      <c r="CG146" s="217">
        <f t="shared" si="125"/>
        <v>15378.05636</v>
      </c>
      <c r="CH146" s="217">
        <f t="shared" si="125"/>
        <v>16493.06249</v>
      </c>
      <c r="CI146" s="217">
        <f t="shared" si="125"/>
        <v>17647.12832</v>
      </c>
      <c r="CJ146" s="217">
        <f t="shared" si="125"/>
        <v>18838.40657</v>
      </c>
      <c r="CK146" s="217">
        <f t="shared" si="125"/>
        <v>18554.34145</v>
      </c>
      <c r="CL146" s="217">
        <f t="shared" si="125"/>
        <v>18132.58391</v>
      </c>
      <c r="CM146" s="217">
        <f t="shared" si="125"/>
        <v>19239.5504</v>
      </c>
      <c r="CN146" s="217">
        <f t="shared" si="125"/>
        <v>20377.61194</v>
      </c>
      <c r="CO146" s="217">
        <f t="shared" si="125"/>
        <v>21546.59183</v>
      </c>
      <c r="CP146" s="217">
        <f t="shared" si="125"/>
        <v>22746.31427</v>
      </c>
      <c r="CQ146" s="217">
        <f t="shared" si="125"/>
        <v>24181.0437</v>
      </c>
      <c r="CR146" s="217">
        <f t="shared" si="125"/>
        <v>25547.11774</v>
      </c>
      <c r="CS146" s="217">
        <f t="shared" si="125"/>
        <v>26964.36067</v>
      </c>
      <c r="CT146" s="217">
        <f t="shared" si="125"/>
        <v>28414.50093</v>
      </c>
      <c r="CU146" s="217">
        <f t="shared" si="125"/>
        <v>29900.05885</v>
      </c>
      <c r="CV146" s="217">
        <f t="shared" si="125"/>
        <v>31420.42591</v>
      </c>
      <c r="CW146" s="217">
        <f t="shared" si="125"/>
        <v>32975.46586</v>
      </c>
      <c r="CX146" s="217">
        <f t="shared" si="125"/>
        <v>34564.97266</v>
      </c>
      <c r="CY146" s="217">
        <f t="shared" si="125"/>
        <v>36188.75202</v>
      </c>
      <c r="CZ146" s="217">
        <f t="shared" si="125"/>
        <v>37846.60914</v>
      </c>
      <c r="DA146" s="217">
        <f t="shared" si="125"/>
        <v>39538.35057</v>
      </c>
      <c r="DB146" s="217">
        <f t="shared" si="125"/>
        <v>41263.78387</v>
      </c>
      <c r="DC146" s="217">
        <f t="shared" si="125"/>
        <v>44237.73692</v>
      </c>
      <c r="DD146" s="217">
        <f t="shared" si="125"/>
        <v>46718.11618</v>
      </c>
      <c r="DE146" s="217">
        <f t="shared" si="125"/>
        <v>49340.21367</v>
      </c>
      <c r="DF146" s="217">
        <f t="shared" si="125"/>
        <v>52008.03613</v>
      </c>
      <c r="DG146" s="217">
        <f t="shared" si="125"/>
        <v>54735.65293</v>
      </c>
      <c r="DH146" s="217">
        <f t="shared" si="125"/>
        <v>57520.57125</v>
      </c>
      <c r="DI146" s="217">
        <f t="shared" si="125"/>
        <v>60362.79286</v>
      </c>
      <c r="DJ146" s="217">
        <f t="shared" si="125"/>
        <v>63261.94619</v>
      </c>
      <c r="DK146" s="217">
        <f t="shared" si="125"/>
        <v>66217.71796</v>
      </c>
      <c r="DL146" s="217">
        <f t="shared" si="125"/>
        <v>69229.78813</v>
      </c>
      <c r="DM146" s="217">
        <f t="shared" si="125"/>
        <v>72297.83976</v>
      </c>
      <c r="DN146" s="217">
        <f t="shared" si="125"/>
        <v>75421.55745</v>
      </c>
      <c r="DO146" s="217">
        <f t="shared" si="125"/>
        <v>79819.61056</v>
      </c>
      <c r="DP146" s="217">
        <f t="shared" si="125"/>
        <v>83788.62706</v>
      </c>
      <c r="DQ146" s="217">
        <f t="shared" si="125"/>
        <v>87909.88454</v>
      </c>
      <c r="DR146" s="217">
        <f t="shared" si="125"/>
        <v>92095.43229</v>
      </c>
      <c r="DS146" s="217">
        <f t="shared" si="125"/>
        <v>96358.01416</v>
      </c>
      <c r="DT146" s="217">
        <f t="shared" si="125"/>
        <v>100695.2266</v>
      </c>
      <c r="DU146" s="217">
        <f t="shared" si="125"/>
        <v>105106.9478</v>
      </c>
      <c r="DV146" s="217">
        <f t="shared" si="125"/>
        <v>109592.7152</v>
      </c>
      <c r="DW146" s="217">
        <f t="shared" si="125"/>
        <v>114152.1203</v>
      </c>
      <c r="DX146" s="217">
        <f t="shared" si="125"/>
        <v>118784.7492</v>
      </c>
      <c r="DY146" s="217">
        <f t="shared" si="125"/>
        <v>123490.1913</v>
      </c>
      <c r="DZ146" s="217">
        <f t="shared" si="125"/>
        <v>128268.0382</v>
      </c>
    </row>
    <row r="147">
      <c r="A147" s="78"/>
      <c r="B147" s="78"/>
      <c r="C147" s="89"/>
      <c r="D147" s="89"/>
      <c r="E147" s="89"/>
      <c r="F147" s="78"/>
      <c r="G147" s="89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  <c r="CU147" s="78"/>
      <c r="CV147" s="78"/>
      <c r="CW147" s="78"/>
      <c r="CX147" s="78"/>
      <c r="CY147" s="78"/>
      <c r="CZ147" s="78"/>
      <c r="DA147" s="78"/>
      <c r="DB147" s="78"/>
      <c r="DC147" s="78"/>
      <c r="DD147" s="78"/>
      <c r="DE147" s="78"/>
      <c r="DF147" s="78"/>
      <c r="DG147" s="78"/>
      <c r="DH147" s="78"/>
      <c r="DI147" s="78"/>
      <c r="DJ147" s="78"/>
      <c r="DK147" s="78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</row>
    <row r="148">
      <c r="A148" s="78"/>
      <c r="B148" s="78"/>
      <c r="C148" s="78"/>
      <c r="D148" s="89"/>
      <c r="E148" s="78"/>
      <c r="F148" s="78"/>
      <c r="G148" s="78"/>
      <c r="H148" s="78"/>
      <c r="I148" s="88" t="s">
        <v>327</v>
      </c>
      <c r="J148" s="220"/>
      <c r="K148" s="217" t="str">
        <f t="shared" ref="K148:DZ148" si="126">if(K146&gt;0,K146*(1-K149),"")</f>
        <v/>
      </c>
      <c r="L148" s="217" t="str">
        <f t="shared" si="126"/>
        <v/>
      </c>
      <c r="M148" s="217" t="str">
        <f t="shared" si="126"/>
        <v/>
      </c>
      <c r="N148" s="217" t="str">
        <f t="shared" si="126"/>
        <v/>
      </c>
      <c r="O148" s="217" t="str">
        <f t="shared" si="126"/>
        <v/>
      </c>
      <c r="P148" s="217" t="str">
        <f t="shared" si="126"/>
        <v/>
      </c>
      <c r="Q148" s="217" t="str">
        <f t="shared" si="126"/>
        <v/>
      </c>
      <c r="R148" s="217" t="str">
        <f t="shared" si="126"/>
        <v/>
      </c>
      <c r="S148" s="217" t="str">
        <f t="shared" si="126"/>
        <v/>
      </c>
      <c r="T148" s="217" t="str">
        <f t="shared" si="126"/>
        <v/>
      </c>
      <c r="U148" s="217" t="str">
        <f t="shared" si="126"/>
        <v/>
      </c>
      <c r="V148" s="217" t="str">
        <f t="shared" si="126"/>
        <v/>
      </c>
      <c r="W148" s="217" t="str">
        <f t="shared" si="126"/>
        <v/>
      </c>
      <c r="X148" s="217" t="str">
        <f t="shared" si="126"/>
        <v/>
      </c>
      <c r="Y148" s="217" t="str">
        <f t="shared" si="126"/>
        <v/>
      </c>
      <c r="Z148" s="217" t="str">
        <f t="shared" si="126"/>
        <v/>
      </c>
      <c r="AA148" s="217" t="str">
        <f t="shared" si="126"/>
        <v/>
      </c>
      <c r="AB148" s="217" t="str">
        <f t="shared" si="126"/>
        <v/>
      </c>
      <c r="AC148" s="217" t="str">
        <f t="shared" si="126"/>
        <v/>
      </c>
      <c r="AD148" s="217" t="str">
        <f t="shared" si="126"/>
        <v/>
      </c>
      <c r="AE148" s="217" t="str">
        <f t="shared" si="126"/>
        <v/>
      </c>
      <c r="AF148" s="217" t="str">
        <f t="shared" si="126"/>
        <v/>
      </c>
      <c r="AG148" s="217" t="str">
        <f t="shared" si="126"/>
        <v/>
      </c>
      <c r="AH148" s="217" t="str">
        <f t="shared" si="126"/>
        <v/>
      </c>
      <c r="AI148" s="217" t="str">
        <f t="shared" si="126"/>
        <v/>
      </c>
      <c r="AJ148" s="217" t="str">
        <f t="shared" si="126"/>
        <v/>
      </c>
      <c r="AK148" s="217" t="str">
        <f t="shared" si="126"/>
        <v/>
      </c>
      <c r="AL148" s="217" t="str">
        <f t="shared" si="126"/>
        <v/>
      </c>
      <c r="AM148" s="217" t="str">
        <f t="shared" si="126"/>
        <v/>
      </c>
      <c r="AN148" s="217" t="str">
        <f t="shared" si="126"/>
        <v/>
      </c>
      <c r="AO148" s="217" t="str">
        <f t="shared" si="126"/>
        <v/>
      </c>
      <c r="AP148" s="217" t="str">
        <f t="shared" si="126"/>
        <v/>
      </c>
      <c r="AQ148" s="217" t="str">
        <f t="shared" si="126"/>
        <v/>
      </c>
      <c r="AR148" s="217" t="str">
        <f t="shared" si="126"/>
        <v/>
      </c>
      <c r="AS148" s="217" t="str">
        <f t="shared" si="126"/>
        <v/>
      </c>
      <c r="AT148" s="217" t="str">
        <f t="shared" si="126"/>
        <v/>
      </c>
      <c r="AU148" s="217" t="str">
        <f t="shared" si="126"/>
        <v/>
      </c>
      <c r="AV148" s="217" t="str">
        <f t="shared" si="126"/>
        <v/>
      </c>
      <c r="AW148" s="217" t="str">
        <f t="shared" si="126"/>
        <v/>
      </c>
      <c r="AX148" s="217" t="str">
        <f t="shared" si="126"/>
        <v/>
      </c>
      <c r="AY148" s="217" t="str">
        <f t="shared" si="126"/>
        <v/>
      </c>
      <c r="AZ148" s="217" t="str">
        <f t="shared" si="126"/>
        <v/>
      </c>
      <c r="BA148" s="217" t="str">
        <f t="shared" si="126"/>
        <v/>
      </c>
      <c r="BB148" s="217" t="str">
        <f t="shared" si="126"/>
        <v/>
      </c>
      <c r="BC148" s="217" t="str">
        <f t="shared" si="126"/>
        <v/>
      </c>
      <c r="BD148" s="217">
        <f t="shared" si="126"/>
        <v>35.27912186</v>
      </c>
      <c r="BE148" s="217">
        <f t="shared" si="126"/>
        <v>73.30273076</v>
      </c>
      <c r="BF148" s="217">
        <f t="shared" si="126"/>
        <v>111.5470586</v>
      </c>
      <c r="BG148" s="217">
        <f t="shared" si="126"/>
        <v>220.3824085</v>
      </c>
      <c r="BH148" s="217">
        <f t="shared" si="126"/>
        <v>264.0408248</v>
      </c>
      <c r="BI148" s="217">
        <f t="shared" si="126"/>
        <v>323.2020336</v>
      </c>
      <c r="BJ148" s="217">
        <f t="shared" si="126"/>
        <v>385.6708712</v>
      </c>
      <c r="BK148" s="217">
        <f t="shared" si="126"/>
        <v>453.2534265</v>
      </c>
      <c r="BL148" s="217">
        <f t="shared" si="126"/>
        <v>525.6453495</v>
      </c>
      <c r="BM148" s="217">
        <f t="shared" si="126"/>
        <v>602.8605927</v>
      </c>
      <c r="BN148" s="217">
        <f t="shared" si="126"/>
        <v>684.8653085</v>
      </c>
      <c r="BO148" s="217">
        <f t="shared" si="126"/>
        <v>771.6330312</v>
      </c>
      <c r="BP148" s="217">
        <f t="shared" si="126"/>
        <v>863.1363585</v>
      </c>
      <c r="BQ148" s="217">
        <f t="shared" si="126"/>
        <v>959.3482046</v>
      </c>
      <c r="BR148" s="217">
        <f t="shared" si="126"/>
        <v>1060.24161</v>
      </c>
      <c r="BS148" s="217">
        <f t="shared" si="126"/>
        <v>2270.74556</v>
      </c>
      <c r="BT148" s="217">
        <f t="shared" si="126"/>
        <v>2471.930262</v>
      </c>
      <c r="BU148" s="217">
        <f t="shared" si="126"/>
        <v>2672.940968</v>
      </c>
      <c r="BV148" s="217">
        <f t="shared" si="126"/>
        <v>2881.433446</v>
      </c>
      <c r="BW148" s="217">
        <f t="shared" si="126"/>
        <v>3096.211246</v>
      </c>
      <c r="BX148" s="217">
        <f t="shared" si="126"/>
        <v>3317.411913</v>
      </c>
      <c r="BY148" s="217">
        <f t="shared" si="126"/>
        <v>3544.972249</v>
      </c>
      <c r="BZ148" s="217">
        <f t="shared" si="126"/>
        <v>3778.859537</v>
      </c>
      <c r="CA148" s="217">
        <f t="shared" si="126"/>
        <v>4019.036705</v>
      </c>
      <c r="CB148" s="217">
        <f t="shared" si="126"/>
        <v>4265.467573</v>
      </c>
      <c r="CC148" s="217">
        <f t="shared" si="126"/>
        <v>4518.116063</v>
      </c>
      <c r="CD148" s="217">
        <f t="shared" si="126"/>
        <v>4776.946313</v>
      </c>
      <c r="CE148" s="217">
        <f t="shared" si="126"/>
        <v>5322.224985</v>
      </c>
      <c r="CF148" s="217">
        <f t="shared" si="126"/>
        <v>5716.591684</v>
      </c>
      <c r="CG148" s="217">
        <f t="shared" si="126"/>
        <v>6151.222545</v>
      </c>
      <c r="CH148" s="217">
        <f t="shared" si="126"/>
        <v>6597.224998</v>
      </c>
      <c r="CI148" s="217">
        <f t="shared" si="126"/>
        <v>7058.851327</v>
      </c>
      <c r="CJ148" s="217">
        <f t="shared" si="126"/>
        <v>7535.362629</v>
      </c>
      <c r="CK148" s="217">
        <f t="shared" si="126"/>
        <v>7421.73658</v>
      </c>
      <c r="CL148" s="217">
        <f t="shared" si="126"/>
        <v>7253.033563</v>
      </c>
      <c r="CM148" s="217">
        <f t="shared" si="126"/>
        <v>7695.82016</v>
      </c>
      <c r="CN148" s="217">
        <f t="shared" si="126"/>
        <v>8151.044775</v>
      </c>
      <c r="CO148" s="217">
        <f t="shared" si="126"/>
        <v>8618.636733</v>
      </c>
      <c r="CP148" s="217">
        <f t="shared" si="126"/>
        <v>9098.525707</v>
      </c>
      <c r="CQ148" s="217">
        <f t="shared" si="126"/>
        <v>9672.41748</v>
      </c>
      <c r="CR148" s="217">
        <f t="shared" si="126"/>
        <v>10218.8471</v>
      </c>
      <c r="CS148" s="217">
        <f t="shared" si="126"/>
        <v>10785.74427</v>
      </c>
      <c r="CT148" s="217">
        <f t="shared" si="126"/>
        <v>11365.80037</v>
      </c>
      <c r="CU148" s="217">
        <f t="shared" si="126"/>
        <v>11960.02354</v>
      </c>
      <c r="CV148" s="217">
        <f t="shared" si="126"/>
        <v>12568.17036</v>
      </c>
      <c r="CW148" s="217">
        <f t="shared" si="126"/>
        <v>13190.18634</v>
      </c>
      <c r="CX148" s="217">
        <f t="shared" si="126"/>
        <v>13825.98906</v>
      </c>
      <c r="CY148" s="217">
        <f t="shared" si="126"/>
        <v>14475.50081</v>
      </c>
      <c r="CZ148" s="217">
        <f t="shared" si="126"/>
        <v>15138.64366</v>
      </c>
      <c r="DA148" s="217">
        <f t="shared" si="126"/>
        <v>15815.34023</v>
      </c>
      <c r="DB148" s="217">
        <f t="shared" si="126"/>
        <v>16505.51355</v>
      </c>
      <c r="DC148" s="217">
        <f t="shared" si="126"/>
        <v>17695.09477</v>
      </c>
      <c r="DD148" s="217">
        <f t="shared" si="126"/>
        <v>18687.24647</v>
      </c>
      <c r="DE148" s="217">
        <f t="shared" si="126"/>
        <v>19736.08547</v>
      </c>
      <c r="DF148" s="217">
        <f t="shared" si="126"/>
        <v>20803.21445</v>
      </c>
      <c r="DG148" s="217">
        <f t="shared" si="126"/>
        <v>21894.26117</v>
      </c>
      <c r="DH148" s="217">
        <f t="shared" si="126"/>
        <v>23008.2285</v>
      </c>
      <c r="DI148" s="217">
        <f t="shared" si="126"/>
        <v>24145.11714</v>
      </c>
      <c r="DJ148" s="217">
        <f t="shared" si="126"/>
        <v>25304.77848</v>
      </c>
      <c r="DK148" s="217">
        <f t="shared" si="126"/>
        <v>26487.08718</v>
      </c>
      <c r="DL148" s="217">
        <f t="shared" si="126"/>
        <v>27691.91525</v>
      </c>
      <c r="DM148" s="217">
        <f t="shared" si="126"/>
        <v>28919.1359</v>
      </c>
      <c r="DN148" s="217">
        <f t="shared" si="126"/>
        <v>30168.62298</v>
      </c>
      <c r="DO148" s="217">
        <f t="shared" si="126"/>
        <v>31927.84422</v>
      </c>
      <c r="DP148" s="217">
        <f t="shared" si="126"/>
        <v>33515.45082</v>
      </c>
      <c r="DQ148" s="217">
        <f t="shared" si="126"/>
        <v>35163.95382</v>
      </c>
      <c r="DR148" s="217">
        <f t="shared" si="126"/>
        <v>36838.17291</v>
      </c>
      <c r="DS148" s="217">
        <f t="shared" si="126"/>
        <v>38543.20566</v>
      </c>
      <c r="DT148" s="217">
        <f t="shared" si="126"/>
        <v>40278.09064</v>
      </c>
      <c r="DU148" s="217">
        <f t="shared" si="126"/>
        <v>42042.77911</v>
      </c>
      <c r="DV148" s="217">
        <f t="shared" si="126"/>
        <v>43837.08608</v>
      </c>
      <c r="DW148" s="217">
        <f t="shared" si="126"/>
        <v>45660.84813</v>
      </c>
      <c r="DX148" s="217">
        <f t="shared" si="126"/>
        <v>47513.89969</v>
      </c>
      <c r="DY148" s="217">
        <f t="shared" si="126"/>
        <v>49396.07652</v>
      </c>
      <c r="DZ148" s="217">
        <f t="shared" si="126"/>
        <v>51307.21528</v>
      </c>
    </row>
    <row r="149">
      <c r="A149" s="78"/>
      <c r="B149" s="78"/>
      <c r="C149" s="78"/>
      <c r="D149" s="89"/>
      <c r="E149" s="78"/>
      <c r="F149" s="78"/>
      <c r="G149" s="78"/>
      <c r="H149" s="78"/>
      <c r="I149" s="88" t="s">
        <v>143</v>
      </c>
      <c r="J149" s="220"/>
      <c r="K149" s="220">
        <f t="shared" ref="K149:DZ149" si="127">K88</f>
        <v>1</v>
      </c>
      <c r="L149" s="220">
        <f t="shared" si="127"/>
        <v>1</v>
      </c>
      <c r="M149" s="220">
        <f t="shared" si="127"/>
        <v>1</v>
      </c>
      <c r="N149" s="220">
        <f t="shared" si="127"/>
        <v>1</v>
      </c>
      <c r="O149" s="220">
        <f t="shared" si="127"/>
        <v>1</v>
      </c>
      <c r="P149" s="220">
        <f t="shared" si="127"/>
        <v>1</v>
      </c>
      <c r="Q149" s="220">
        <f t="shared" si="127"/>
        <v>1</v>
      </c>
      <c r="R149" s="220">
        <f t="shared" si="127"/>
        <v>1</v>
      </c>
      <c r="S149" s="220">
        <f t="shared" si="127"/>
        <v>1</v>
      </c>
      <c r="T149" s="220">
        <f t="shared" si="127"/>
        <v>1</v>
      </c>
      <c r="U149" s="220">
        <f t="shared" si="127"/>
        <v>1</v>
      </c>
      <c r="V149" s="220">
        <f t="shared" si="127"/>
        <v>1</v>
      </c>
      <c r="W149" s="220">
        <f t="shared" si="127"/>
        <v>0.9</v>
      </c>
      <c r="X149" s="220">
        <f t="shared" si="127"/>
        <v>0.9</v>
      </c>
      <c r="Y149" s="220">
        <f t="shared" si="127"/>
        <v>0.9</v>
      </c>
      <c r="Z149" s="220">
        <f t="shared" si="127"/>
        <v>0.9</v>
      </c>
      <c r="AA149" s="220">
        <f t="shared" si="127"/>
        <v>0.9</v>
      </c>
      <c r="AB149" s="220">
        <f t="shared" si="127"/>
        <v>0.9</v>
      </c>
      <c r="AC149" s="220">
        <f t="shared" si="127"/>
        <v>0.9</v>
      </c>
      <c r="AD149" s="220">
        <f t="shared" si="127"/>
        <v>0.9</v>
      </c>
      <c r="AE149" s="220">
        <f t="shared" si="127"/>
        <v>0.9</v>
      </c>
      <c r="AF149" s="220">
        <f t="shared" si="127"/>
        <v>0.9</v>
      </c>
      <c r="AG149" s="220">
        <f t="shared" si="127"/>
        <v>0.9</v>
      </c>
      <c r="AH149" s="220">
        <f t="shared" si="127"/>
        <v>0.9</v>
      </c>
      <c r="AI149" s="220">
        <f t="shared" si="127"/>
        <v>0.8</v>
      </c>
      <c r="AJ149" s="220">
        <f t="shared" si="127"/>
        <v>0.8</v>
      </c>
      <c r="AK149" s="220">
        <f t="shared" si="127"/>
        <v>0.8</v>
      </c>
      <c r="AL149" s="220">
        <f t="shared" si="127"/>
        <v>0.8</v>
      </c>
      <c r="AM149" s="220">
        <f t="shared" si="127"/>
        <v>0.8</v>
      </c>
      <c r="AN149" s="220">
        <f t="shared" si="127"/>
        <v>0.8</v>
      </c>
      <c r="AO149" s="220">
        <f t="shared" si="127"/>
        <v>0.8</v>
      </c>
      <c r="AP149" s="220">
        <f t="shared" si="127"/>
        <v>0.8</v>
      </c>
      <c r="AQ149" s="220">
        <f t="shared" si="127"/>
        <v>0.8</v>
      </c>
      <c r="AR149" s="220">
        <f t="shared" si="127"/>
        <v>0.8</v>
      </c>
      <c r="AS149" s="220">
        <f t="shared" si="127"/>
        <v>0.8</v>
      </c>
      <c r="AT149" s="220">
        <f t="shared" si="127"/>
        <v>0.8</v>
      </c>
      <c r="AU149" s="220">
        <f t="shared" si="127"/>
        <v>0.8</v>
      </c>
      <c r="AV149" s="220">
        <f t="shared" si="127"/>
        <v>0.8</v>
      </c>
      <c r="AW149" s="220">
        <f t="shared" si="127"/>
        <v>0.8</v>
      </c>
      <c r="AX149" s="220">
        <f t="shared" si="127"/>
        <v>0.8</v>
      </c>
      <c r="AY149" s="220">
        <f t="shared" si="127"/>
        <v>0.8</v>
      </c>
      <c r="AZ149" s="220">
        <f t="shared" si="127"/>
        <v>0.8</v>
      </c>
      <c r="BA149" s="220">
        <f t="shared" si="127"/>
        <v>0.8</v>
      </c>
      <c r="BB149" s="220">
        <f t="shared" si="127"/>
        <v>0.8</v>
      </c>
      <c r="BC149" s="220">
        <f t="shared" si="127"/>
        <v>0.8</v>
      </c>
      <c r="BD149" s="220">
        <f t="shared" si="127"/>
        <v>0.8</v>
      </c>
      <c r="BE149" s="220">
        <f t="shared" si="127"/>
        <v>0.8</v>
      </c>
      <c r="BF149" s="220">
        <f t="shared" si="127"/>
        <v>0.8</v>
      </c>
      <c r="BG149" s="220">
        <f t="shared" si="127"/>
        <v>0.8</v>
      </c>
      <c r="BH149" s="220">
        <f t="shared" si="127"/>
        <v>0.8</v>
      </c>
      <c r="BI149" s="220">
        <f t="shared" si="127"/>
        <v>0.8</v>
      </c>
      <c r="BJ149" s="220">
        <f t="shared" si="127"/>
        <v>0.8</v>
      </c>
      <c r="BK149" s="220">
        <f t="shared" si="127"/>
        <v>0.8</v>
      </c>
      <c r="BL149" s="220">
        <f t="shared" si="127"/>
        <v>0.8</v>
      </c>
      <c r="BM149" s="220">
        <f t="shared" si="127"/>
        <v>0.8</v>
      </c>
      <c r="BN149" s="220">
        <f t="shared" si="127"/>
        <v>0.8</v>
      </c>
      <c r="BO149" s="220">
        <f t="shared" si="127"/>
        <v>0.8</v>
      </c>
      <c r="BP149" s="220">
        <f t="shared" si="127"/>
        <v>0.8</v>
      </c>
      <c r="BQ149" s="220">
        <f t="shared" si="127"/>
        <v>0.8</v>
      </c>
      <c r="BR149" s="220">
        <f t="shared" si="127"/>
        <v>0.8</v>
      </c>
      <c r="BS149" s="220">
        <f t="shared" si="127"/>
        <v>0.6</v>
      </c>
      <c r="BT149" s="220">
        <f t="shared" si="127"/>
        <v>0.6</v>
      </c>
      <c r="BU149" s="220">
        <f t="shared" si="127"/>
        <v>0.6</v>
      </c>
      <c r="BV149" s="220">
        <f t="shared" si="127"/>
        <v>0.6</v>
      </c>
      <c r="BW149" s="220">
        <f t="shared" si="127"/>
        <v>0.6</v>
      </c>
      <c r="BX149" s="220">
        <f t="shared" si="127"/>
        <v>0.6</v>
      </c>
      <c r="BY149" s="220">
        <f t="shared" si="127"/>
        <v>0.6</v>
      </c>
      <c r="BZ149" s="220">
        <f t="shared" si="127"/>
        <v>0.6</v>
      </c>
      <c r="CA149" s="220">
        <f t="shared" si="127"/>
        <v>0.6</v>
      </c>
      <c r="CB149" s="220">
        <f t="shared" si="127"/>
        <v>0.6</v>
      </c>
      <c r="CC149" s="220">
        <f t="shared" si="127"/>
        <v>0.6</v>
      </c>
      <c r="CD149" s="220">
        <f t="shared" si="127"/>
        <v>0.6</v>
      </c>
      <c r="CE149" s="220">
        <f t="shared" si="127"/>
        <v>0.6</v>
      </c>
      <c r="CF149" s="220">
        <f t="shared" si="127"/>
        <v>0.6</v>
      </c>
      <c r="CG149" s="220">
        <f t="shared" si="127"/>
        <v>0.6</v>
      </c>
      <c r="CH149" s="220">
        <f t="shared" si="127"/>
        <v>0.6</v>
      </c>
      <c r="CI149" s="220">
        <f t="shared" si="127"/>
        <v>0.6</v>
      </c>
      <c r="CJ149" s="220">
        <f t="shared" si="127"/>
        <v>0.6</v>
      </c>
      <c r="CK149" s="220">
        <f t="shared" si="127"/>
        <v>0.6</v>
      </c>
      <c r="CL149" s="220">
        <f t="shared" si="127"/>
        <v>0.6</v>
      </c>
      <c r="CM149" s="220">
        <f t="shared" si="127"/>
        <v>0.6</v>
      </c>
      <c r="CN149" s="220">
        <f t="shared" si="127"/>
        <v>0.6</v>
      </c>
      <c r="CO149" s="220">
        <f t="shared" si="127"/>
        <v>0.6</v>
      </c>
      <c r="CP149" s="220">
        <f t="shared" si="127"/>
        <v>0.6</v>
      </c>
      <c r="CQ149" s="220">
        <f t="shared" si="127"/>
        <v>0.6</v>
      </c>
      <c r="CR149" s="220">
        <f t="shared" si="127"/>
        <v>0.6</v>
      </c>
      <c r="CS149" s="220">
        <f t="shared" si="127"/>
        <v>0.6</v>
      </c>
      <c r="CT149" s="220">
        <f t="shared" si="127"/>
        <v>0.6</v>
      </c>
      <c r="CU149" s="220">
        <f t="shared" si="127"/>
        <v>0.6</v>
      </c>
      <c r="CV149" s="220">
        <f t="shared" si="127"/>
        <v>0.6</v>
      </c>
      <c r="CW149" s="220">
        <f t="shared" si="127"/>
        <v>0.6</v>
      </c>
      <c r="CX149" s="220">
        <f t="shared" si="127"/>
        <v>0.6</v>
      </c>
      <c r="CY149" s="220">
        <f t="shared" si="127"/>
        <v>0.6</v>
      </c>
      <c r="CZ149" s="220">
        <f t="shared" si="127"/>
        <v>0.6</v>
      </c>
      <c r="DA149" s="220">
        <f t="shared" si="127"/>
        <v>0.6</v>
      </c>
      <c r="DB149" s="220">
        <f t="shared" si="127"/>
        <v>0.6</v>
      </c>
      <c r="DC149" s="220">
        <f t="shared" si="127"/>
        <v>0.6</v>
      </c>
      <c r="DD149" s="220">
        <f t="shared" si="127"/>
        <v>0.6</v>
      </c>
      <c r="DE149" s="220">
        <f t="shared" si="127"/>
        <v>0.6</v>
      </c>
      <c r="DF149" s="220">
        <f t="shared" si="127"/>
        <v>0.6</v>
      </c>
      <c r="DG149" s="220">
        <f t="shared" si="127"/>
        <v>0.6</v>
      </c>
      <c r="DH149" s="220">
        <f t="shared" si="127"/>
        <v>0.6</v>
      </c>
      <c r="DI149" s="220">
        <f t="shared" si="127"/>
        <v>0.6</v>
      </c>
      <c r="DJ149" s="220">
        <f t="shared" si="127"/>
        <v>0.6</v>
      </c>
      <c r="DK149" s="220">
        <f t="shared" si="127"/>
        <v>0.6</v>
      </c>
      <c r="DL149" s="220">
        <f t="shared" si="127"/>
        <v>0.6</v>
      </c>
      <c r="DM149" s="220">
        <f t="shared" si="127"/>
        <v>0.6</v>
      </c>
      <c r="DN149" s="220">
        <f t="shared" si="127"/>
        <v>0.6</v>
      </c>
      <c r="DO149" s="220">
        <f t="shared" si="127"/>
        <v>0.6</v>
      </c>
      <c r="DP149" s="220">
        <f t="shared" si="127"/>
        <v>0.6</v>
      </c>
      <c r="DQ149" s="220">
        <f t="shared" si="127"/>
        <v>0.6</v>
      </c>
      <c r="DR149" s="220">
        <f t="shared" si="127"/>
        <v>0.6</v>
      </c>
      <c r="DS149" s="220">
        <f t="shared" si="127"/>
        <v>0.6</v>
      </c>
      <c r="DT149" s="220">
        <f t="shared" si="127"/>
        <v>0.6</v>
      </c>
      <c r="DU149" s="220">
        <f t="shared" si="127"/>
        <v>0.6</v>
      </c>
      <c r="DV149" s="220">
        <f t="shared" si="127"/>
        <v>0.6</v>
      </c>
      <c r="DW149" s="220">
        <f t="shared" si="127"/>
        <v>0.6</v>
      </c>
      <c r="DX149" s="220">
        <f t="shared" si="127"/>
        <v>0.6</v>
      </c>
      <c r="DY149" s="220">
        <f t="shared" si="127"/>
        <v>0.6</v>
      </c>
      <c r="DZ149" s="220">
        <f t="shared" si="127"/>
        <v>0.6</v>
      </c>
    </row>
    <row r="150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</row>
    <row r="15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</row>
    <row r="15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</row>
    <row r="153">
      <c r="A153" s="121"/>
      <c r="B153" s="121"/>
      <c r="C153" s="121"/>
      <c r="D153" s="121"/>
      <c r="E153" s="121"/>
      <c r="F153" s="121"/>
      <c r="G153" s="121"/>
      <c r="H153" s="121"/>
      <c r="I153" s="221" t="s">
        <v>328</v>
      </c>
      <c r="J153" s="221"/>
      <c r="K153" s="221">
        <v>1.0</v>
      </c>
      <c r="L153" s="221">
        <v>2.0</v>
      </c>
      <c r="M153" s="221">
        <v>3.0</v>
      </c>
      <c r="N153" s="221">
        <v>4.0</v>
      </c>
      <c r="O153" s="221">
        <v>5.0</v>
      </c>
      <c r="P153" s="221">
        <v>6.0</v>
      </c>
      <c r="Q153" s="221">
        <v>7.0</v>
      </c>
      <c r="R153" s="221">
        <v>8.0</v>
      </c>
      <c r="S153" s="221">
        <v>9.0</v>
      </c>
      <c r="T153" s="221">
        <v>10.0</v>
      </c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1"/>
      <c r="DU153" s="121"/>
      <c r="DV153" s="121"/>
      <c r="DW153" s="121"/>
      <c r="DX153" s="121"/>
      <c r="DY153" s="121"/>
      <c r="DZ153" s="121"/>
    </row>
    <row r="154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</row>
    <row r="155">
      <c r="A155" s="78"/>
      <c r="B155" s="89"/>
      <c r="C155" s="92" t="s">
        <v>329</v>
      </c>
      <c r="D155" s="89"/>
      <c r="E155" s="89"/>
      <c r="F155" s="89"/>
      <c r="G155" s="89"/>
      <c r="H155" s="78"/>
      <c r="I155" s="187" t="s">
        <v>98</v>
      </c>
      <c r="J155" s="83"/>
      <c r="K155" s="83" t="s">
        <v>111</v>
      </c>
      <c r="L155" s="83" t="s">
        <v>112</v>
      </c>
      <c r="M155" s="83" t="s">
        <v>113</v>
      </c>
      <c r="N155" s="83" t="s">
        <v>114</v>
      </c>
      <c r="O155" s="83" t="s">
        <v>115</v>
      </c>
      <c r="P155" s="83" t="s">
        <v>116</v>
      </c>
      <c r="Q155" s="83" t="s">
        <v>117</v>
      </c>
      <c r="R155" s="83" t="s">
        <v>118</v>
      </c>
      <c r="S155" s="83" t="s">
        <v>119</v>
      </c>
      <c r="T155" s="83" t="s">
        <v>120</v>
      </c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</row>
    <row r="156">
      <c r="A156" s="78"/>
      <c r="B156" s="89"/>
      <c r="C156" s="81"/>
      <c r="D156" s="89"/>
      <c r="E156" s="196"/>
      <c r="F156" s="87"/>
      <c r="G156" s="81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</row>
    <row r="157">
      <c r="A157" s="78"/>
      <c r="B157" s="89"/>
      <c r="C157" s="89"/>
      <c r="D157" s="89"/>
      <c r="E157" s="89"/>
      <c r="F157" s="89"/>
      <c r="G157" s="89"/>
      <c r="H157" s="78"/>
      <c r="I157" s="88" t="s">
        <v>122</v>
      </c>
      <c r="J157" s="217"/>
      <c r="K157" s="217">
        <f t="shared" ref="K157:T157" si="128">sumif($K$1:$DZ$1,K153,$K19:$DZ19)</f>
        <v>270000</v>
      </c>
      <c r="L157" s="217">
        <f t="shared" si="128"/>
        <v>540000</v>
      </c>
      <c r="M157" s="217">
        <f t="shared" si="128"/>
        <v>972000</v>
      </c>
      <c r="N157" s="217">
        <f t="shared" si="128"/>
        <v>1555200</v>
      </c>
      <c r="O157" s="217">
        <f t="shared" si="128"/>
        <v>2488320</v>
      </c>
      <c r="P157" s="217">
        <f t="shared" si="128"/>
        <v>3981312</v>
      </c>
      <c r="Q157" s="217">
        <f t="shared" si="128"/>
        <v>6370099.2</v>
      </c>
      <c r="R157" s="217">
        <f t="shared" si="128"/>
        <v>10192158.72</v>
      </c>
      <c r="S157" s="217">
        <f t="shared" si="128"/>
        <v>16307453.95</v>
      </c>
      <c r="T157" s="217">
        <f t="shared" si="128"/>
        <v>26091926.32</v>
      </c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</row>
    <row r="158">
      <c r="A158" s="78"/>
      <c r="B158" s="89"/>
      <c r="C158" s="89"/>
      <c r="D158" s="89"/>
      <c r="E158" s="89"/>
      <c r="F158" s="89"/>
      <c r="G158" s="89"/>
      <c r="H158" s="78"/>
      <c r="I158" s="88" t="s">
        <v>124</v>
      </c>
      <c r="J158" s="217"/>
      <c r="K158" s="218">
        <f t="shared" ref="K158:T158" si="129">sumif($K$1:$DZ$1,K153,$K26:$DZ26)</f>
        <v>23895.7476</v>
      </c>
      <c r="L158" s="218">
        <f t="shared" si="129"/>
        <v>61060.46217</v>
      </c>
      <c r="M158" s="218">
        <f t="shared" si="129"/>
        <v>98926.04768</v>
      </c>
      <c r="N158" s="218">
        <f t="shared" si="129"/>
        <v>169427.6273</v>
      </c>
      <c r="O158" s="218">
        <f t="shared" si="129"/>
        <v>261672.0077</v>
      </c>
      <c r="P158" s="218">
        <f t="shared" si="129"/>
        <v>426639.3781</v>
      </c>
      <c r="Q158" s="218">
        <f t="shared" si="129"/>
        <v>675884.0954</v>
      </c>
      <c r="R158" s="218">
        <f t="shared" si="129"/>
        <v>1087116.707</v>
      </c>
      <c r="S158" s="218">
        <f t="shared" si="129"/>
        <v>1734561.831</v>
      </c>
      <c r="T158" s="218">
        <f t="shared" si="129"/>
        <v>2779381.538</v>
      </c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</row>
    <row r="159">
      <c r="A159" s="78"/>
      <c r="B159" s="89"/>
      <c r="C159" s="89"/>
      <c r="D159" s="89"/>
      <c r="E159" s="89"/>
      <c r="F159" s="89"/>
      <c r="G159" s="89"/>
      <c r="H159" s="78"/>
      <c r="I159" s="88" t="s">
        <v>126</v>
      </c>
      <c r="J159" s="217"/>
      <c r="K159" s="217">
        <f t="shared" ref="K159:T159" si="130">sum(K157:K158)</f>
        <v>293895.7476</v>
      </c>
      <c r="L159" s="217">
        <f t="shared" si="130"/>
        <v>601060.4622</v>
      </c>
      <c r="M159" s="217">
        <f t="shared" si="130"/>
        <v>1070926.048</v>
      </c>
      <c r="N159" s="217">
        <f t="shared" si="130"/>
        <v>1724627.627</v>
      </c>
      <c r="O159" s="217">
        <f t="shared" si="130"/>
        <v>2749992.008</v>
      </c>
      <c r="P159" s="217">
        <f t="shared" si="130"/>
        <v>4407951.378</v>
      </c>
      <c r="Q159" s="217">
        <f t="shared" si="130"/>
        <v>7045983.295</v>
      </c>
      <c r="R159" s="217">
        <f t="shared" si="130"/>
        <v>11279275.43</v>
      </c>
      <c r="S159" s="217">
        <f t="shared" si="130"/>
        <v>18042015.78</v>
      </c>
      <c r="T159" s="217">
        <f t="shared" si="130"/>
        <v>28871307.86</v>
      </c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</row>
    <row r="160">
      <c r="A160" s="78"/>
      <c r="B160" s="78"/>
      <c r="C160" s="78"/>
      <c r="D160" s="89"/>
      <c r="E160" s="78"/>
      <c r="F160" s="78"/>
      <c r="G160" s="78"/>
      <c r="H160" s="78"/>
      <c r="I160" s="78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</row>
    <row r="161">
      <c r="A161" s="78"/>
      <c r="B161" s="89"/>
      <c r="C161" s="89"/>
      <c r="D161" s="89"/>
      <c r="E161" s="89"/>
      <c r="F161" s="78"/>
      <c r="G161" s="89"/>
      <c r="H161" s="78"/>
      <c r="I161" s="88" t="s">
        <v>128</v>
      </c>
      <c r="J161" s="217"/>
      <c r="K161" s="218">
        <f t="shared" ref="K161:T161" si="131">sumif($K$1:$DZ$1,K153,$K39:$DZ39)</f>
        <v>108000</v>
      </c>
      <c r="L161" s="218">
        <f t="shared" si="131"/>
        <v>216000</v>
      </c>
      <c r="M161" s="218">
        <f t="shared" si="131"/>
        <v>376715.5728</v>
      </c>
      <c r="N161" s="218">
        <f t="shared" si="131"/>
        <v>574338.9596</v>
      </c>
      <c r="O161" s="218">
        <f t="shared" si="131"/>
        <v>871603.5286</v>
      </c>
      <c r="P161" s="218">
        <f t="shared" si="131"/>
        <v>1325956.068</v>
      </c>
      <c r="Q161" s="218">
        <f t="shared" si="131"/>
        <v>2014553.957</v>
      </c>
      <c r="R161" s="218">
        <f t="shared" si="131"/>
        <v>3062844.887</v>
      </c>
      <c r="S161" s="218">
        <f t="shared" si="131"/>
        <v>4654943.15</v>
      </c>
      <c r="T161" s="218">
        <f t="shared" si="131"/>
        <v>7075980.685</v>
      </c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</row>
    <row r="162">
      <c r="A162" s="78"/>
      <c r="B162" s="89"/>
      <c r="C162" s="89"/>
      <c r="D162" s="89"/>
      <c r="E162" s="89"/>
      <c r="F162" s="78"/>
      <c r="G162" s="89"/>
      <c r="H162" s="78"/>
      <c r="I162" s="88" t="s">
        <v>130</v>
      </c>
      <c r="J162" s="217"/>
      <c r="K162" s="217">
        <f t="shared" ref="K162:T162" si="132">K159-K161</f>
        <v>185895.7476</v>
      </c>
      <c r="L162" s="217">
        <f t="shared" si="132"/>
        <v>385060.4622</v>
      </c>
      <c r="M162" s="217">
        <f t="shared" si="132"/>
        <v>694210.4749</v>
      </c>
      <c r="N162" s="217">
        <f t="shared" si="132"/>
        <v>1150288.668</v>
      </c>
      <c r="O162" s="217">
        <f t="shared" si="132"/>
        <v>1878388.479</v>
      </c>
      <c r="P162" s="217">
        <f t="shared" si="132"/>
        <v>3081995.31</v>
      </c>
      <c r="Q162" s="217">
        <f t="shared" si="132"/>
        <v>5031429.338</v>
      </c>
      <c r="R162" s="217">
        <f t="shared" si="132"/>
        <v>8216430.54</v>
      </c>
      <c r="S162" s="217">
        <f t="shared" si="132"/>
        <v>13387072.63</v>
      </c>
      <c r="T162" s="217">
        <f t="shared" si="132"/>
        <v>21795327.18</v>
      </c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</row>
    <row r="163">
      <c r="A163" s="78"/>
      <c r="B163" s="89"/>
      <c r="C163" s="89"/>
      <c r="D163" s="89"/>
      <c r="E163" s="89"/>
      <c r="F163" s="78"/>
      <c r="G163" s="89"/>
      <c r="H163" s="78"/>
      <c r="I163" s="78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</row>
    <row r="164">
      <c r="A164" s="78"/>
      <c r="B164" s="89"/>
      <c r="C164" s="89"/>
      <c r="D164" s="89"/>
      <c r="E164" s="89"/>
      <c r="F164" s="78"/>
      <c r="G164" s="89"/>
      <c r="H164" s="78"/>
      <c r="I164" s="88" t="s">
        <v>133</v>
      </c>
      <c r="J164" s="217"/>
      <c r="K164" s="218">
        <f t="shared" ref="K164:T164" si="133">sumif($K$1:$DZ$1,K153,$K46:$DZ46)</f>
        <v>340000</v>
      </c>
      <c r="L164" s="218">
        <f t="shared" si="133"/>
        <v>300530.2311</v>
      </c>
      <c r="M164" s="218">
        <f t="shared" si="133"/>
        <v>518804.0131</v>
      </c>
      <c r="N164" s="218">
        <f t="shared" si="133"/>
        <v>796134.266</v>
      </c>
      <c r="O164" s="218">
        <f t="shared" si="133"/>
        <v>1204061.835</v>
      </c>
      <c r="P164" s="218">
        <f t="shared" si="133"/>
        <v>1835047.105</v>
      </c>
      <c r="Q164" s="218">
        <f t="shared" si="133"/>
        <v>2785354.364</v>
      </c>
      <c r="R164" s="218">
        <f t="shared" si="133"/>
        <v>4236887.488</v>
      </c>
      <c r="S164" s="218">
        <f t="shared" si="133"/>
        <v>6437537.787</v>
      </c>
      <c r="T164" s="218">
        <f t="shared" si="133"/>
        <v>9787092.127</v>
      </c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  <c r="DD164" s="89"/>
      <c r="DE164" s="89"/>
      <c r="DF164" s="89"/>
      <c r="DG164" s="89"/>
      <c r="DH164" s="89"/>
      <c r="DI164" s="89"/>
      <c r="DJ164" s="89"/>
      <c r="DK164" s="89"/>
      <c r="DL164" s="89"/>
      <c r="DM164" s="89"/>
      <c r="DN164" s="89"/>
      <c r="DO164" s="89"/>
      <c r="DP164" s="89"/>
      <c r="DQ164" s="89"/>
      <c r="DR164" s="89"/>
      <c r="DS164" s="89"/>
      <c r="DT164" s="89"/>
      <c r="DU164" s="89"/>
      <c r="DV164" s="89"/>
      <c r="DW164" s="89"/>
      <c r="DX164" s="89"/>
      <c r="DY164" s="89"/>
      <c r="DZ164" s="89"/>
    </row>
    <row r="165">
      <c r="A165" s="78"/>
      <c r="B165" s="89"/>
      <c r="C165" s="89"/>
      <c r="D165" s="89"/>
      <c r="E165" s="89"/>
      <c r="F165" s="78"/>
      <c r="G165" s="89"/>
      <c r="H165" s="78"/>
      <c r="I165" s="88" t="s">
        <v>135</v>
      </c>
      <c r="J165" s="217"/>
      <c r="K165" s="217">
        <f t="shared" ref="K165:T165" si="134">K162-K164</f>
        <v>-154104.2524</v>
      </c>
      <c r="L165" s="217">
        <f t="shared" si="134"/>
        <v>84530.23109</v>
      </c>
      <c r="M165" s="217">
        <f t="shared" si="134"/>
        <v>175406.4618</v>
      </c>
      <c r="N165" s="217">
        <f t="shared" si="134"/>
        <v>354154.4017</v>
      </c>
      <c r="O165" s="217">
        <f t="shared" si="134"/>
        <v>674326.6443</v>
      </c>
      <c r="P165" s="217">
        <f t="shared" si="134"/>
        <v>1246948.205</v>
      </c>
      <c r="Q165" s="217">
        <f t="shared" si="134"/>
        <v>2246074.975</v>
      </c>
      <c r="R165" s="217">
        <f t="shared" si="134"/>
        <v>3979543.053</v>
      </c>
      <c r="S165" s="217">
        <f t="shared" si="134"/>
        <v>6949534.847</v>
      </c>
      <c r="T165" s="217">
        <f t="shared" si="134"/>
        <v>12008235.05</v>
      </c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  <c r="BK165" s="89"/>
      <c r="BL165" s="89"/>
      <c r="BM165" s="89"/>
      <c r="BN165" s="89"/>
      <c r="BO165" s="89"/>
      <c r="BP165" s="89"/>
      <c r="BQ165" s="89"/>
      <c r="BR165" s="89"/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/>
      <c r="CY165" s="89"/>
      <c r="CZ165" s="89"/>
      <c r="DA165" s="89"/>
      <c r="DB165" s="89"/>
      <c r="DC165" s="89"/>
      <c r="DD165" s="89"/>
      <c r="DE165" s="89"/>
      <c r="DF165" s="89"/>
      <c r="DG165" s="89"/>
      <c r="DH165" s="89"/>
      <c r="DI165" s="89"/>
      <c r="DJ165" s="89"/>
      <c r="DK165" s="89"/>
      <c r="DL165" s="89"/>
      <c r="DM165" s="89"/>
      <c r="DN165" s="89"/>
      <c r="DO165" s="89"/>
      <c r="DP165" s="89"/>
      <c r="DQ165" s="89"/>
      <c r="DR165" s="89"/>
      <c r="DS165" s="89"/>
      <c r="DT165" s="89"/>
      <c r="DU165" s="89"/>
      <c r="DV165" s="89"/>
      <c r="DW165" s="89"/>
      <c r="DX165" s="89"/>
      <c r="DY165" s="89"/>
      <c r="DZ165" s="89"/>
    </row>
    <row r="166">
      <c r="A166" s="78"/>
      <c r="B166" s="78"/>
      <c r="C166" s="89"/>
      <c r="D166" s="89"/>
      <c r="E166" s="89"/>
      <c r="F166" s="78"/>
      <c r="G166" s="89"/>
      <c r="H166" s="78"/>
      <c r="I166" s="78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89"/>
      <c r="BM166" s="89"/>
      <c r="BN166" s="89"/>
      <c r="BO166" s="89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/>
      <c r="CD166" s="89"/>
      <c r="CE166" s="89"/>
      <c r="CF166" s="89"/>
      <c r="CG166" s="89"/>
      <c r="CH166" s="89"/>
      <c r="CI166" s="89"/>
      <c r="CJ166" s="89"/>
      <c r="CK166" s="89"/>
      <c r="CL166" s="89"/>
      <c r="CM166" s="89"/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89"/>
      <c r="DB166" s="89"/>
      <c r="DC166" s="89"/>
      <c r="DD166" s="89"/>
      <c r="DE166" s="89"/>
      <c r="DF166" s="89"/>
      <c r="DG166" s="89"/>
      <c r="DH166" s="89"/>
      <c r="DI166" s="89"/>
      <c r="DJ166" s="89"/>
      <c r="DK166" s="89"/>
      <c r="DL166" s="89"/>
      <c r="DM166" s="89"/>
      <c r="DN166" s="89"/>
      <c r="DO166" s="89"/>
      <c r="DP166" s="89"/>
      <c r="DQ166" s="89"/>
      <c r="DR166" s="89"/>
      <c r="DS166" s="89"/>
      <c r="DT166" s="89"/>
      <c r="DU166" s="89"/>
      <c r="DV166" s="89"/>
      <c r="DW166" s="89"/>
      <c r="DX166" s="89"/>
      <c r="DY166" s="89"/>
      <c r="DZ166" s="89"/>
    </row>
    <row r="167">
      <c r="A167" s="78"/>
      <c r="B167" s="78"/>
      <c r="C167" s="89"/>
      <c r="D167" s="89"/>
      <c r="E167" s="89"/>
      <c r="F167" s="78"/>
      <c r="G167" s="89"/>
      <c r="H167" s="78"/>
      <c r="I167" s="88" t="s">
        <v>138</v>
      </c>
      <c r="J167" s="217"/>
      <c r="K167" s="218">
        <f t="shared" ref="K167:T167" si="135">sumif($K$1:$DZ$1,K153,$K74:$DZ74)</f>
        <v>0</v>
      </c>
      <c r="L167" s="218">
        <f t="shared" si="135"/>
        <v>0</v>
      </c>
      <c r="M167" s="218">
        <f t="shared" si="135"/>
        <v>15874.86608</v>
      </c>
      <c r="N167" s="218">
        <f t="shared" si="135"/>
        <v>53123.16026</v>
      </c>
      <c r="O167" s="218">
        <f t="shared" si="135"/>
        <v>101148.9966</v>
      </c>
      <c r="P167" s="218">
        <f t="shared" si="135"/>
        <v>187042.2308</v>
      </c>
      <c r="Q167" s="218">
        <f t="shared" si="135"/>
        <v>336911.2462</v>
      </c>
      <c r="R167" s="218">
        <f t="shared" si="135"/>
        <v>596931.4579</v>
      </c>
      <c r="S167" s="218">
        <f t="shared" si="135"/>
        <v>1042430.227</v>
      </c>
      <c r="T167" s="218">
        <f t="shared" si="135"/>
        <v>1801235.257</v>
      </c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89"/>
      <c r="BM167" s="89"/>
      <c r="BN167" s="89"/>
      <c r="BO167" s="89"/>
      <c r="BP167" s="89"/>
      <c r="BQ167" s="89"/>
      <c r="BR167" s="89"/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/>
      <c r="CD167" s="89"/>
      <c r="CE167" s="89"/>
      <c r="CF167" s="89"/>
      <c r="CG167" s="89"/>
      <c r="CH167" s="89"/>
      <c r="CI167" s="89"/>
      <c r="CJ167" s="89"/>
      <c r="CK167" s="89"/>
      <c r="CL167" s="89"/>
      <c r="CM167" s="89"/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89"/>
      <c r="DB167" s="89"/>
      <c r="DC167" s="89"/>
      <c r="DD167" s="89"/>
      <c r="DE167" s="89"/>
      <c r="DF167" s="89"/>
      <c r="DG167" s="89"/>
      <c r="DH167" s="89"/>
      <c r="DI167" s="89"/>
      <c r="DJ167" s="89"/>
      <c r="DK167" s="89"/>
      <c r="DL167" s="89"/>
      <c r="DM167" s="89"/>
      <c r="DN167" s="89"/>
      <c r="DO167" s="89"/>
      <c r="DP167" s="89"/>
      <c r="DQ167" s="89"/>
      <c r="DR167" s="89"/>
      <c r="DS167" s="89"/>
      <c r="DT167" s="89"/>
      <c r="DU167" s="89"/>
      <c r="DV167" s="89"/>
      <c r="DW167" s="89"/>
      <c r="DX167" s="89"/>
      <c r="DY167" s="89"/>
      <c r="DZ167" s="89"/>
    </row>
    <row r="168">
      <c r="A168" s="78"/>
      <c r="B168" s="78"/>
      <c r="C168" s="89"/>
      <c r="D168" s="89"/>
      <c r="E168" s="89"/>
      <c r="F168" s="78"/>
      <c r="G168" s="89"/>
      <c r="H168" s="78"/>
      <c r="I168" s="88" t="s">
        <v>139</v>
      </c>
      <c r="J168" s="217"/>
      <c r="K168" s="217">
        <f t="shared" ref="K168:T168" si="136">K165-K167</f>
        <v>-154104.2524</v>
      </c>
      <c r="L168" s="217">
        <f t="shared" si="136"/>
        <v>84530.23109</v>
      </c>
      <c r="M168" s="217">
        <f t="shared" si="136"/>
        <v>159531.5957</v>
      </c>
      <c r="N168" s="217">
        <f t="shared" si="136"/>
        <v>301031.2415</v>
      </c>
      <c r="O168" s="217">
        <f t="shared" si="136"/>
        <v>573177.6477</v>
      </c>
      <c r="P168" s="217">
        <f t="shared" si="136"/>
        <v>1059905.974</v>
      </c>
      <c r="Q168" s="217">
        <f t="shared" si="136"/>
        <v>1909163.728</v>
      </c>
      <c r="R168" s="217">
        <f t="shared" si="136"/>
        <v>3382611.595</v>
      </c>
      <c r="S168" s="217">
        <f t="shared" si="136"/>
        <v>5907104.62</v>
      </c>
      <c r="T168" s="217">
        <f t="shared" si="136"/>
        <v>10206999.79</v>
      </c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89"/>
      <c r="BM168" s="89"/>
      <c r="BN168" s="89"/>
      <c r="BO168" s="89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/>
      <c r="CY168" s="89"/>
      <c r="CZ168" s="89"/>
      <c r="DA168" s="89"/>
      <c r="DB168" s="89"/>
      <c r="DC168" s="89"/>
      <c r="DD168" s="89"/>
      <c r="DE168" s="89"/>
      <c r="DF168" s="89"/>
      <c r="DG168" s="89"/>
      <c r="DH168" s="89"/>
      <c r="DI168" s="89"/>
      <c r="DJ168" s="89"/>
      <c r="DK168" s="89"/>
      <c r="DL168" s="89"/>
      <c r="DM168" s="89"/>
      <c r="DN168" s="89"/>
      <c r="DO168" s="89"/>
      <c r="DP168" s="89"/>
      <c r="DQ168" s="89"/>
      <c r="DR168" s="89"/>
      <c r="DS168" s="89"/>
      <c r="DT168" s="89"/>
      <c r="DU168" s="89"/>
      <c r="DV168" s="89"/>
      <c r="DW168" s="89"/>
      <c r="DX168" s="89"/>
      <c r="DY168" s="89"/>
      <c r="DZ168" s="89"/>
    </row>
    <row r="169">
      <c r="A169" s="78"/>
      <c r="B169" s="78"/>
      <c r="C169" s="89"/>
      <c r="D169" s="89"/>
      <c r="E169" s="89"/>
      <c r="F169" s="78"/>
      <c r="G169" s="89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89"/>
      <c r="BM169" s="89"/>
      <c r="BN169" s="89"/>
      <c r="BO169" s="89"/>
      <c r="BP169" s="89"/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89"/>
      <c r="CF169" s="89"/>
      <c r="CG169" s="89"/>
      <c r="CH169" s="89"/>
      <c r="CI169" s="89"/>
      <c r="CJ169" s="89"/>
      <c r="CK169" s="89"/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/>
      <c r="CW169" s="89"/>
      <c r="CX169" s="89"/>
      <c r="CY169" s="89"/>
      <c r="CZ169" s="89"/>
      <c r="DA169" s="89"/>
      <c r="DB169" s="89"/>
      <c r="DC169" s="89"/>
      <c r="DD169" s="89"/>
      <c r="DE169" s="89"/>
      <c r="DF169" s="89"/>
      <c r="DG169" s="89"/>
      <c r="DH169" s="89"/>
      <c r="DI169" s="89"/>
      <c r="DJ169" s="89"/>
      <c r="DK169" s="89"/>
      <c r="DL169" s="89"/>
      <c r="DM169" s="89"/>
      <c r="DN169" s="89"/>
      <c r="DO169" s="89"/>
      <c r="DP169" s="89"/>
      <c r="DQ169" s="89"/>
      <c r="DR169" s="89"/>
      <c r="DS169" s="89"/>
      <c r="DT169" s="89"/>
      <c r="DU169" s="89"/>
      <c r="DV169" s="89"/>
      <c r="DW169" s="89"/>
      <c r="DX169" s="89"/>
      <c r="DY169" s="89"/>
      <c r="DZ169" s="89"/>
    </row>
    <row r="170">
      <c r="A170" s="78"/>
      <c r="B170" s="78"/>
      <c r="C170" s="78"/>
      <c r="D170" s="89"/>
      <c r="E170" s="78"/>
      <c r="F170" s="78"/>
      <c r="G170" s="78"/>
      <c r="H170" s="78"/>
      <c r="I170" s="88" t="s">
        <v>327</v>
      </c>
      <c r="J170" s="220"/>
      <c r="K170" s="217" t="str">
        <f t="shared" ref="K170:T170" si="137">if(K168&gt;0,K168*(1-K171),"")</f>
        <v/>
      </c>
      <c r="L170" s="217">
        <f t="shared" si="137"/>
        <v>8453.023109</v>
      </c>
      <c r="M170" s="217">
        <f t="shared" si="137"/>
        <v>31906.31915</v>
      </c>
      <c r="N170" s="217">
        <f t="shared" si="137"/>
        <v>60206.24829</v>
      </c>
      <c r="O170" s="217">
        <f t="shared" si="137"/>
        <v>114635.5295</v>
      </c>
      <c r="P170" s="217">
        <f t="shared" si="137"/>
        <v>423962.3898</v>
      </c>
      <c r="Q170" s="217">
        <f t="shared" si="137"/>
        <v>763665.4913</v>
      </c>
      <c r="R170" s="217">
        <f t="shared" si="137"/>
        <v>1353044.638</v>
      </c>
      <c r="S170" s="217">
        <f t="shared" si="137"/>
        <v>2362841.848</v>
      </c>
      <c r="T170" s="217">
        <f t="shared" si="137"/>
        <v>4082799.917</v>
      </c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  <c r="BQ170" s="220"/>
      <c r="BR170" s="220"/>
      <c r="BS170" s="220"/>
      <c r="BT170" s="220"/>
      <c r="BU170" s="220"/>
      <c r="BV170" s="220"/>
      <c r="BW170" s="220"/>
      <c r="BX170" s="220"/>
      <c r="BY170" s="220"/>
      <c r="BZ170" s="220"/>
      <c r="CA170" s="220"/>
      <c r="CB170" s="220"/>
      <c r="CC170" s="220"/>
      <c r="CD170" s="220"/>
      <c r="CE170" s="220"/>
      <c r="CF170" s="220"/>
      <c r="CG170" s="220"/>
      <c r="CH170" s="220"/>
      <c r="CI170" s="220"/>
      <c r="CJ170" s="220"/>
      <c r="CK170" s="220"/>
      <c r="CL170" s="220"/>
      <c r="CM170" s="220"/>
      <c r="CN170" s="220"/>
      <c r="CO170" s="220"/>
      <c r="CP170" s="220"/>
      <c r="CQ170" s="220"/>
      <c r="CR170" s="220"/>
      <c r="CS170" s="220"/>
      <c r="CT170" s="220"/>
      <c r="CU170" s="220"/>
      <c r="CV170" s="220"/>
      <c r="CW170" s="220"/>
      <c r="CX170" s="220"/>
      <c r="CY170" s="220"/>
      <c r="CZ170" s="220"/>
      <c r="DA170" s="220"/>
      <c r="DB170" s="220"/>
      <c r="DC170" s="220"/>
      <c r="DD170" s="220"/>
      <c r="DE170" s="220"/>
      <c r="DF170" s="220"/>
      <c r="DG170" s="220"/>
      <c r="DH170" s="220"/>
      <c r="DI170" s="220"/>
      <c r="DJ170" s="220"/>
      <c r="DK170" s="220"/>
      <c r="DL170" s="220"/>
      <c r="DM170" s="220"/>
      <c r="DN170" s="220"/>
      <c r="DO170" s="220"/>
      <c r="DP170" s="220"/>
      <c r="DQ170" s="220"/>
      <c r="DR170" s="220"/>
      <c r="DS170" s="220"/>
      <c r="DT170" s="220"/>
      <c r="DU170" s="220"/>
      <c r="DV170" s="220"/>
      <c r="DW170" s="220"/>
      <c r="DX170" s="220"/>
      <c r="DY170" s="220"/>
      <c r="DZ170" s="220"/>
    </row>
    <row r="171">
      <c r="A171" s="78"/>
      <c r="B171" s="78"/>
      <c r="C171" s="78"/>
      <c r="D171" s="89"/>
      <c r="E171" s="78"/>
      <c r="F171" s="78"/>
      <c r="G171" s="78"/>
      <c r="H171" s="78"/>
      <c r="I171" s="88" t="s">
        <v>143</v>
      </c>
      <c r="J171" s="220"/>
      <c r="K171" s="220">
        <f>'Financial Projection'!W26</f>
        <v>1</v>
      </c>
      <c r="L171" s="220">
        <f>'Financial Projection'!X26</f>
        <v>0.9</v>
      </c>
      <c r="M171" s="220">
        <f>'Financial Projection'!Y26</f>
        <v>0.8</v>
      </c>
      <c r="N171" s="220">
        <f>'Financial Projection'!Z26</f>
        <v>0.8</v>
      </c>
      <c r="O171" s="220">
        <f>'Financial Projection'!AA26</f>
        <v>0.8</v>
      </c>
      <c r="P171" s="220">
        <f>'Financial Projection'!AB26</f>
        <v>0.6</v>
      </c>
      <c r="Q171" s="220">
        <f>'Financial Projection'!AC26</f>
        <v>0.6</v>
      </c>
      <c r="R171" s="220">
        <f>'Financial Projection'!AD26</f>
        <v>0.6</v>
      </c>
      <c r="S171" s="220">
        <f>'Financial Projection'!AE26</f>
        <v>0.6</v>
      </c>
      <c r="T171" s="220">
        <f>'Financial Projection'!AF26</f>
        <v>0.6</v>
      </c>
      <c r="U171" s="220" t="str">
        <f t="shared" ref="U171:DZ171" si="138">U147</f>
        <v/>
      </c>
      <c r="V171" s="220" t="str">
        <f t="shared" si="138"/>
        <v/>
      </c>
      <c r="W171" s="220" t="str">
        <f t="shared" si="138"/>
        <v/>
      </c>
      <c r="X171" s="220" t="str">
        <f t="shared" si="138"/>
        <v/>
      </c>
      <c r="Y171" s="220" t="str">
        <f t="shared" si="138"/>
        <v/>
      </c>
      <c r="Z171" s="220" t="str">
        <f t="shared" si="138"/>
        <v/>
      </c>
      <c r="AA171" s="220" t="str">
        <f t="shared" si="138"/>
        <v/>
      </c>
      <c r="AB171" s="220" t="str">
        <f t="shared" si="138"/>
        <v/>
      </c>
      <c r="AC171" s="220" t="str">
        <f t="shared" si="138"/>
        <v/>
      </c>
      <c r="AD171" s="220" t="str">
        <f t="shared" si="138"/>
        <v/>
      </c>
      <c r="AE171" s="220" t="str">
        <f t="shared" si="138"/>
        <v/>
      </c>
      <c r="AF171" s="220" t="str">
        <f t="shared" si="138"/>
        <v/>
      </c>
      <c r="AG171" s="220" t="str">
        <f t="shared" si="138"/>
        <v/>
      </c>
      <c r="AH171" s="220" t="str">
        <f t="shared" si="138"/>
        <v/>
      </c>
      <c r="AI171" s="220" t="str">
        <f t="shared" si="138"/>
        <v/>
      </c>
      <c r="AJ171" s="220" t="str">
        <f t="shared" si="138"/>
        <v/>
      </c>
      <c r="AK171" s="220" t="str">
        <f t="shared" si="138"/>
        <v/>
      </c>
      <c r="AL171" s="220" t="str">
        <f t="shared" si="138"/>
        <v/>
      </c>
      <c r="AM171" s="220" t="str">
        <f t="shared" si="138"/>
        <v/>
      </c>
      <c r="AN171" s="220" t="str">
        <f t="shared" si="138"/>
        <v/>
      </c>
      <c r="AO171" s="220" t="str">
        <f t="shared" si="138"/>
        <v/>
      </c>
      <c r="AP171" s="220" t="str">
        <f t="shared" si="138"/>
        <v/>
      </c>
      <c r="AQ171" s="220" t="str">
        <f t="shared" si="138"/>
        <v/>
      </c>
      <c r="AR171" s="220" t="str">
        <f t="shared" si="138"/>
        <v/>
      </c>
      <c r="AS171" s="220" t="str">
        <f t="shared" si="138"/>
        <v/>
      </c>
      <c r="AT171" s="220" t="str">
        <f t="shared" si="138"/>
        <v/>
      </c>
      <c r="AU171" s="220" t="str">
        <f t="shared" si="138"/>
        <v/>
      </c>
      <c r="AV171" s="220" t="str">
        <f t="shared" si="138"/>
        <v/>
      </c>
      <c r="AW171" s="220" t="str">
        <f t="shared" si="138"/>
        <v/>
      </c>
      <c r="AX171" s="220" t="str">
        <f t="shared" si="138"/>
        <v/>
      </c>
      <c r="AY171" s="220" t="str">
        <f t="shared" si="138"/>
        <v/>
      </c>
      <c r="AZ171" s="220" t="str">
        <f t="shared" si="138"/>
        <v/>
      </c>
      <c r="BA171" s="220" t="str">
        <f t="shared" si="138"/>
        <v/>
      </c>
      <c r="BB171" s="220" t="str">
        <f t="shared" si="138"/>
        <v/>
      </c>
      <c r="BC171" s="220" t="str">
        <f t="shared" si="138"/>
        <v/>
      </c>
      <c r="BD171" s="220" t="str">
        <f t="shared" si="138"/>
        <v/>
      </c>
      <c r="BE171" s="220" t="str">
        <f t="shared" si="138"/>
        <v/>
      </c>
      <c r="BF171" s="220" t="str">
        <f t="shared" si="138"/>
        <v/>
      </c>
      <c r="BG171" s="220" t="str">
        <f t="shared" si="138"/>
        <v/>
      </c>
      <c r="BH171" s="220" t="str">
        <f t="shared" si="138"/>
        <v/>
      </c>
      <c r="BI171" s="220" t="str">
        <f t="shared" si="138"/>
        <v/>
      </c>
      <c r="BJ171" s="220" t="str">
        <f t="shared" si="138"/>
        <v/>
      </c>
      <c r="BK171" s="220" t="str">
        <f t="shared" si="138"/>
        <v/>
      </c>
      <c r="BL171" s="220" t="str">
        <f t="shared" si="138"/>
        <v/>
      </c>
      <c r="BM171" s="220" t="str">
        <f t="shared" si="138"/>
        <v/>
      </c>
      <c r="BN171" s="220" t="str">
        <f t="shared" si="138"/>
        <v/>
      </c>
      <c r="BO171" s="220" t="str">
        <f t="shared" si="138"/>
        <v/>
      </c>
      <c r="BP171" s="220" t="str">
        <f t="shared" si="138"/>
        <v/>
      </c>
      <c r="BQ171" s="220" t="str">
        <f t="shared" si="138"/>
        <v/>
      </c>
      <c r="BR171" s="220" t="str">
        <f t="shared" si="138"/>
        <v/>
      </c>
      <c r="BS171" s="220" t="str">
        <f t="shared" si="138"/>
        <v/>
      </c>
      <c r="BT171" s="220" t="str">
        <f t="shared" si="138"/>
        <v/>
      </c>
      <c r="BU171" s="220" t="str">
        <f t="shared" si="138"/>
        <v/>
      </c>
      <c r="BV171" s="220" t="str">
        <f t="shared" si="138"/>
        <v/>
      </c>
      <c r="BW171" s="220" t="str">
        <f t="shared" si="138"/>
        <v/>
      </c>
      <c r="BX171" s="220" t="str">
        <f t="shared" si="138"/>
        <v/>
      </c>
      <c r="BY171" s="220" t="str">
        <f t="shared" si="138"/>
        <v/>
      </c>
      <c r="BZ171" s="220" t="str">
        <f t="shared" si="138"/>
        <v/>
      </c>
      <c r="CA171" s="220" t="str">
        <f t="shared" si="138"/>
        <v/>
      </c>
      <c r="CB171" s="220" t="str">
        <f t="shared" si="138"/>
        <v/>
      </c>
      <c r="CC171" s="220" t="str">
        <f t="shared" si="138"/>
        <v/>
      </c>
      <c r="CD171" s="220" t="str">
        <f t="shared" si="138"/>
        <v/>
      </c>
      <c r="CE171" s="220" t="str">
        <f t="shared" si="138"/>
        <v/>
      </c>
      <c r="CF171" s="220" t="str">
        <f t="shared" si="138"/>
        <v/>
      </c>
      <c r="CG171" s="220" t="str">
        <f t="shared" si="138"/>
        <v/>
      </c>
      <c r="CH171" s="220" t="str">
        <f t="shared" si="138"/>
        <v/>
      </c>
      <c r="CI171" s="220" t="str">
        <f t="shared" si="138"/>
        <v/>
      </c>
      <c r="CJ171" s="220" t="str">
        <f t="shared" si="138"/>
        <v/>
      </c>
      <c r="CK171" s="220" t="str">
        <f t="shared" si="138"/>
        <v/>
      </c>
      <c r="CL171" s="220" t="str">
        <f t="shared" si="138"/>
        <v/>
      </c>
      <c r="CM171" s="220" t="str">
        <f t="shared" si="138"/>
        <v/>
      </c>
      <c r="CN171" s="220" t="str">
        <f t="shared" si="138"/>
        <v/>
      </c>
      <c r="CO171" s="220" t="str">
        <f t="shared" si="138"/>
        <v/>
      </c>
      <c r="CP171" s="220" t="str">
        <f t="shared" si="138"/>
        <v/>
      </c>
      <c r="CQ171" s="220" t="str">
        <f t="shared" si="138"/>
        <v/>
      </c>
      <c r="CR171" s="220" t="str">
        <f t="shared" si="138"/>
        <v/>
      </c>
      <c r="CS171" s="220" t="str">
        <f t="shared" si="138"/>
        <v/>
      </c>
      <c r="CT171" s="220" t="str">
        <f t="shared" si="138"/>
        <v/>
      </c>
      <c r="CU171" s="220" t="str">
        <f t="shared" si="138"/>
        <v/>
      </c>
      <c r="CV171" s="220" t="str">
        <f t="shared" si="138"/>
        <v/>
      </c>
      <c r="CW171" s="220" t="str">
        <f t="shared" si="138"/>
        <v/>
      </c>
      <c r="CX171" s="220" t="str">
        <f t="shared" si="138"/>
        <v/>
      </c>
      <c r="CY171" s="220" t="str">
        <f t="shared" si="138"/>
        <v/>
      </c>
      <c r="CZ171" s="220" t="str">
        <f t="shared" si="138"/>
        <v/>
      </c>
      <c r="DA171" s="220" t="str">
        <f t="shared" si="138"/>
        <v/>
      </c>
      <c r="DB171" s="220" t="str">
        <f t="shared" si="138"/>
        <v/>
      </c>
      <c r="DC171" s="220" t="str">
        <f t="shared" si="138"/>
        <v/>
      </c>
      <c r="DD171" s="220" t="str">
        <f t="shared" si="138"/>
        <v/>
      </c>
      <c r="DE171" s="220" t="str">
        <f t="shared" si="138"/>
        <v/>
      </c>
      <c r="DF171" s="220" t="str">
        <f t="shared" si="138"/>
        <v/>
      </c>
      <c r="DG171" s="220" t="str">
        <f t="shared" si="138"/>
        <v/>
      </c>
      <c r="DH171" s="220" t="str">
        <f t="shared" si="138"/>
        <v/>
      </c>
      <c r="DI171" s="220" t="str">
        <f t="shared" si="138"/>
        <v/>
      </c>
      <c r="DJ171" s="220" t="str">
        <f t="shared" si="138"/>
        <v/>
      </c>
      <c r="DK171" s="220" t="str">
        <f t="shared" si="138"/>
        <v/>
      </c>
      <c r="DL171" s="220" t="str">
        <f t="shared" si="138"/>
        <v/>
      </c>
      <c r="DM171" s="220" t="str">
        <f t="shared" si="138"/>
        <v/>
      </c>
      <c r="DN171" s="220" t="str">
        <f t="shared" si="138"/>
        <v/>
      </c>
      <c r="DO171" s="220" t="str">
        <f t="shared" si="138"/>
        <v/>
      </c>
      <c r="DP171" s="220" t="str">
        <f t="shared" si="138"/>
        <v/>
      </c>
      <c r="DQ171" s="220" t="str">
        <f t="shared" si="138"/>
        <v/>
      </c>
      <c r="DR171" s="220" t="str">
        <f t="shared" si="138"/>
        <v/>
      </c>
      <c r="DS171" s="220" t="str">
        <f t="shared" si="138"/>
        <v/>
      </c>
      <c r="DT171" s="220" t="str">
        <f t="shared" si="138"/>
        <v/>
      </c>
      <c r="DU171" s="220" t="str">
        <f t="shared" si="138"/>
        <v/>
      </c>
      <c r="DV171" s="220" t="str">
        <f t="shared" si="138"/>
        <v/>
      </c>
      <c r="DW171" s="220" t="str">
        <f t="shared" si="138"/>
        <v/>
      </c>
      <c r="DX171" s="220" t="str">
        <f t="shared" si="138"/>
        <v/>
      </c>
      <c r="DY171" s="220" t="str">
        <f t="shared" si="138"/>
        <v/>
      </c>
      <c r="DZ171" s="220" t="str">
        <f t="shared" si="138"/>
        <v/>
      </c>
    </row>
    <row r="17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89"/>
      <c r="BM172" s="89"/>
      <c r="BN172" s="89"/>
      <c r="BO172" s="89"/>
      <c r="BP172" s="89"/>
      <c r="BQ172" s="89"/>
      <c r="BR172" s="89"/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/>
      <c r="CY172" s="89"/>
      <c r="CZ172" s="89"/>
      <c r="DA172" s="89"/>
      <c r="DB172" s="89"/>
      <c r="DC172" s="89"/>
      <c r="DD172" s="89"/>
      <c r="DE172" s="89"/>
      <c r="DF172" s="89"/>
      <c r="DG172" s="89"/>
      <c r="DH172" s="89"/>
      <c r="DI172" s="89"/>
      <c r="DJ172" s="89"/>
      <c r="DK172" s="89"/>
      <c r="DL172" s="89"/>
      <c r="DM172" s="89"/>
      <c r="DN172" s="89"/>
      <c r="DO172" s="89"/>
      <c r="DP172" s="89"/>
      <c r="DQ172" s="89"/>
      <c r="DR172" s="89"/>
      <c r="DS172" s="89"/>
      <c r="DT172" s="89"/>
      <c r="DU172" s="89"/>
      <c r="DV172" s="89"/>
      <c r="DW172" s="89"/>
      <c r="DX172" s="89"/>
      <c r="DY172" s="89"/>
      <c r="DZ172" s="89"/>
    </row>
    <row r="173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89"/>
      <c r="BM173" s="89"/>
      <c r="BN173" s="89"/>
      <c r="BO173" s="89"/>
      <c r="BP173" s="89"/>
      <c r="BQ173" s="89"/>
      <c r="BR173" s="89"/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/>
      <c r="CD173" s="89"/>
      <c r="CE173" s="89"/>
      <c r="CF173" s="89"/>
      <c r="CG173" s="89"/>
      <c r="CH173" s="89"/>
      <c r="CI173" s="89"/>
      <c r="CJ173" s="89"/>
      <c r="CK173" s="89"/>
      <c r="CL173" s="89"/>
      <c r="CM173" s="89"/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89"/>
      <c r="DB173" s="89"/>
      <c r="DC173" s="89"/>
      <c r="DD173" s="89"/>
      <c r="DE173" s="89"/>
      <c r="DF173" s="89"/>
      <c r="DG173" s="89"/>
      <c r="DH173" s="89"/>
      <c r="DI173" s="89"/>
      <c r="DJ173" s="89"/>
      <c r="DK173" s="89"/>
      <c r="DL173" s="89"/>
      <c r="DM173" s="89"/>
      <c r="DN173" s="89"/>
      <c r="DO173" s="89"/>
      <c r="DP173" s="89"/>
      <c r="DQ173" s="89"/>
      <c r="DR173" s="89"/>
      <c r="DS173" s="89"/>
      <c r="DT173" s="89"/>
      <c r="DU173" s="89"/>
      <c r="DV173" s="89"/>
      <c r="DW173" s="89"/>
      <c r="DX173" s="89"/>
      <c r="DY173" s="89"/>
      <c r="DZ173" s="89"/>
    </row>
    <row r="174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89"/>
      <c r="BM174" s="89"/>
      <c r="BN174" s="89"/>
      <c r="BO174" s="89"/>
      <c r="BP174" s="89"/>
      <c r="BQ174" s="89"/>
      <c r="BR174" s="89"/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89"/>
      <c r="CI174" s="89"/>
      <c r="CJ174" s="89"/>
      <c r="CK174" s="89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/>
      <c r="CY174" s="89"/>
      <c r="CZ174" s="89"/>
      <c r="DA174" s="89"/>
      <c r="DB174" s="89"/>
      <c r="DC174" s="89"/>
      <c r="DD174" s="89"/>
      <c r="DE174" s="89"/>
      <c r="DF174" s="89"/>
      <c r="DG174" s="89"/>
      <c r="DH174" s="89"/>
      <c r="DI174" s="89"/>
      <c r="DJ174" s="89"/>
      <c r="DK174" s="89"/>
      <c r="DL174" s="89"/>
      <c r="DM174" s="89"/>
      <c r="DN174" s="89"/>
      <c r="DO174" s="89"/>
      <c r="DP174" s="89"/>
      <c r="DQ174" s="89"/>
      <c r="DR174" s="89"/>
      <c r="DS174" s="89"/>
      <c r="DT174" s="89"/>
      <c r="DU174" s="89"/>
      <c r="DV174" s="89"/>
      <c r="DW174" s="89"/>
      <c r="DX174" s="89"/>
      <c r="DY174" s="89"/>
      <c r="DZ174" s="89"/>
    </row>
    <row r="175">
      <c r="A175" s="78"/>
      <c r="B175" s="89"/>
      <c r="C175" s="92" t="s">
        <v>329</v>
      </c>
      <c r="D175" s="89"/>
      <c r="E175" s="89"/>
      <c r="F175" s="89"/>
      <c r="G175" s="89"/>
      <c r="H175" s="78"/>
      <c r="I175" s="187" t="s">
        <v>148</v>
      </c>
      <c r="J175" s="83"/>
      <c r="K175" s="83" t="s">
        <v>111</v>
      </c>
      <c r="L175" s="83" t="s">
        <v>112</v>
      </c>
      <c r="M175" s="83" t="s">
        <v>113</v>
      </c>
      <c r="N175" s="83" t="s">
        <v>114</v>
      </c>
      <c r="O175" s="83" t="s">
        <v>115</v>
      </c>
      <c r="P175" s="83" t="s">
        <v>116</v>
      </c>
      <c r="Q175" s="83" t="s">
        <v>117</v>
      </c>
      <c r="R175" s="83" t="s">
        <v>118</v>
      </c>
      <c r="S175" s="83" t="s">
        <v>119</v>
      </c>
      <c r="T175" s="83" t="s">
        <v>120</v>
      </c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/>
      <c r="CD175" s="89"/>
      <c r="CE175" s="89"/>
      <c r="CF175" s="89"/>
      <c r="CG175" s="89"/>
      <c r="CH175" s="89"/>
      <c r="CI175" s="89"/>
      <c r="CJ175" s="89"/>
      <c r="CK175" s="89"/>
      <c r="CL175" s="89"/>
      <c r="CM175" s="89"/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89"/>
      <c r="DB175" s="89"/>
      <c r="DC175" s="89"/>
      <c r="DD175" s="89"/>
      <c r="DE175" s="89"/>
      <c r="DF175" s="89"/>
      <c r="DG175" s="89"/>
      <c r="DH175" s="89"/>
      <c r="DI175" s="89"/>
      <c r="DJ175" s="89"/>
      <c r="DK175" s="89"/>
      <c r="DL175" s="89"/>
      <c r="DM175" s="89"/>
      <c r="DN175" s="89"/>
      <c r="DO175" s="89"/>
      <c r="DP175" s="89"/>
      <c r="DQ175" s="89"/>
      <c r="DR175" s="89"/>
      <c r="DS175" s="89"/>
      <c r="DT175" s="89"/>
      <c r="DU175" s="89"/>
      <c r="DV175" s="89"/>
      <c r="DW175" s="89"/>
      <c r="DX175" s="89"/>
      <c r="DY175" s="89"/>
      <c r="DZ175" s="89"/>
    </row>
    <row r="176">
      <c r="A176" s="78"/>
      <c r="B176" s="89"/>
      <c r="C176" s="81"/>
      <c r="D176" s="89"/>
      <c r="E176" s="196"/>
      <c r="F176" s="87"/>
      <c r="G176" s="81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89"/>
      <c r="BM176" s="89"/>
      <c r="BN176" s="89"/>
      <c r="BO176" s="89"/>
      <c r="BP176" s="89"/>
      <c r="BQ176" s="89"/>
      <c r="BR176" s="89"/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/>
      <c r="CD176" s="89"/>
      <c r="CE176" s="89"/>
      <c r="CF176" s="89"/>
      <c r="CG176" s="89"/>
      <c r="CH176" s="89"/>
      <c r="CI176" s="89"/>
      <c r="CJ176" s="89"/>
      <c r="CK176" s="89"/>
      <c r="CL176" s="89"/>
      <c r="CM176" s="89"/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89"/>
      <c r="DB176" s="89"/>
      <c r="DC176" s="89"/>
      <c r="DD176" s="89"/>
      <c r="DE176" s="89"/>
      <c r="DF176" s="89"/>
      <c r="DG176" s="89"/>
      <c r="DH176" s="89"/>
      <c r="DI176" s="89"/>
      <c r="DJ176" s="89"/>
      <c r="DK176" s="89"/>
      <c r="DL176" s="89"/>
      <c r="DM176" s="89"/>
      <c r="DN176" s="89"/>
      <c r="DO176" s="89"/>
      <c r="DP176" s="89"/>
      <c r="DQ176" s="89"/>
      <c r="DR176" s="89"/>
      <c r="DS176" s="89"/>
      <c r="DT176" s="89"/>
      <c r="DU176" s="89"/>
      <c r="DV176" s="89"/>
      <c r="DW176" s="89"/>
      <c r="DX176" s="89"/>
      <c r="DY176" s="89"/>
      <c r="DZ176" s="89"/>
    </row>
    <row r="177">
      <c r="A177" s="78"/>
      <c r="B177" s="89"/>
      <c r="C177" s="89"/>
      <c r="D177" s="89"/>
      <c r="E177" s="89"/>
      <c r="F177" s="89"/>
      <c r="G177" s="89"/>
      <c r="H177" s="78"/>
      <c r="I177" s="88" t="s">
        <v>122</v>
      </c>
      <c r="J177" s="217"/>
      <c r="K177" s="217">
        <f t="shared" ref="K177:T177" si="139">sumif($K$1:$DZ$1,K153,$K18:$DZ18)</f>
        <v>324000</v>
      </c>
      <c r="L177" s="217">
        <f t="shared" si="139"/>
        <v>712800</v>
      </c>
      <c r="M177" s="217">
        <f t="shared" si="139"/>
        <v>1397088</v>
      </c>
      <c r="N177" s="217">
        <f t="shared" si="139"/>
        <v>2402991.36</v>
      </c>
      <c r="O177" s="217">
        <f t="shared" si="139"/>
        <v>4133145.139</v>
      </c>
      <c r="P177" s="217">
        <f t="shared" si="139"/>
        <v>7109009.639</v>
      </c>
      <c r="Q177" s="217">
        <f t="shared" si="139"/>
        <v>12227496.58</v>
      </c>
      <c r="R177" s="217">
        <f t="shared" si="139"/>
        <v>21031294.12</v>
      </c>
      <c r="S177" s="217">
        <f t="shared" si="139"/>
        <v>36173825.88</v>
      </c>
      <c r="T177" s="217">
        <f t="shared" si="139"/>
        <v>62218980.52</v>
      </c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89"/>
      <c r="BM177" s="89"/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/>
      <c r="CD177" s="89"/>
      <c r="CE177" s="89"/>
      <c r="CF177" s="89"/>
      <c r="CG177" s="89"/>
      <c r="CH177" s="89"/>
      <c r="CI177" s="89"/>
      <c r="CJ177" s="89"/>
      <c r="CK177" s="89"/>
      <c r="CL177" s="89"/>
      <c r="CM177" s="89"/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  <c r="DD177" s="89"/>
      <c r="DE177" s="89"/>
      <c r="DF177" s="89"/>
      <c r="DG177" s="89"/>
      <c r="DH177" s="89"/>
      <c r="DI177" s="89"/>
      <c r="DJ177" s="89"/>
      <c r="DK177" s="89"/>
      <c r="DL177" s="89"/>
      <c r="DM177" s="89"/>
      <c r="DN177" s="89"/>
      <c r="DO177" s="89"/>
      <c r="DP177" s="89"/>
      <c r="DQ177" s="89"/>
      <c r="DR177" s="89"/>
      <c r="DS177" s="89"/>
      <c r="DT177" s="89"/>
      <c r="DU177" s="89"/>
      <c r="DV177" s="89"/>
      <c r="DW177" s="89"/>
      <c r="DX177" s="89"/>
      <c r="DY177" s="89"/>
      <c r="DZ177" s="89"/>
    </row>
    <row r="178">
      <c r="A178" s="78"/>
      <c r="B178" s="89"/>
      <c r="C178" s="89"/>
      <c r="D178" s="89"/>
      <c r="E178" s="89"/>
      <c r="F178" s="89"/>
      <c r="G178" s="89"/>
      <c r="H178" s="78"/>
      <c r="I178" s="88" t="s">
        <v>124</v>
      </c>
      <c r="J178" s="217"/>
      <c r="K178" s="218">
        <f t="shared" ref="K178:T178" si="140">sumif($K$1:$DZ$1,K153,$K25:$DZ25)</f>
        <v>55412.66112</v>
      </c>
      <c r="L178" s="218">
        <f t="shared" si="140"/>
        <v>156406.8174</v>
      </c>
      <c r="M178" s="218">
        <f t="shared" si="140"/>
        <v>278770.5767</v>
      </c>
      <c r="N178" s="218">
        <f t="shared" si="140"/>
        <v>509914.6513</v>
      </c>
      <c r="O178" s="218">
        <f t="shared" si="140"/>
        <v>851434.2461</v>
      </c>
      <c r="P178" s="218">
        <f t="shared" si="140"/>
        <v>1486144.48</v>
      </c>
      <c r="Q178" s="218">
        <f t="shared" si="140"/>
        <v>2537825.941</v>
      </c>
      <c r="R178" s="218">
        <f t="shared" si="140"/>
        <v>4380581.249</v>
      </c>
      <c r="S178" s="218">
        <f t="shared" si="140"/>
        <v>7521466.907</v>
      </c>
      <c r="T178" s="218">
        <f t="shared" si="140"/>
        <v>12948035.48</v>
      </c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  <c r="BK178" s="89"/>
      <c r="BL178" s="89"/>
      <c r="BM178" s="89"/>
      <c r="BN178" s="89"/>
      <c r="BO178" s="89"/>
      <c r="BP178" s="89"/>
      <c r="BQ178" s="89"/>
      <c r="BR178" s="89"/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/>
      <c r="CD178" s="89"/>
      <c r="CE178" s="89"/>
      <c r="CF178" s="89"/>
      <c r="CG178" s="89"/>
      <c r="CH178" s="89"/>
      <c r="CI178" s="89"/>
      <c r="CJ178" s="89"/>
      <c r="CK178" s="89"/>
      <c r="CL178" s="89"/>
      <c r="CM178" s="89"/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89"/>
      <c r="DB178" s="89"/>
      <c r="DC178" s="89"/>
      <c r="DD178" s="89"/>
      <c r="DE178" s="89"/>
      <c r="DF178" s="89"/>
      <c r="DG178" s="89"/>
      <c r="DH178" s="89"/>
      <c r="DI178" s="89"/>
      <c r="DJ178" s="89"/>
      <c r="DK178" s="89"/>
      <c r="DL178" s="89"/>
      <c r="DM178" s="89"/>
      <c r="DN178" s="89"/>
      <c r="DO178" s="89"/>
      <c r="DP178" s="89"/>
      <c r="DQ178" s="89"/>
      <c r="DR178" s="89"/>
      <c r="DS178" s="89"/>
      <c r="DT178" s="89"/>
      <c r="DU178" s="89"/>
      <c r="DV178" s="89"/>
      <c r="DW178" s="89"/>
      <c r="DX178" s="89"/>
      <c r="DY178" s="89"/>
      <c r="DZ178" s="89"/>
    </row>
    <row r="179">
      <c r="A179" s="78"/>
      <c r="B179" s="89"/>
      <c r="C179" s="89"/>
      <c r="D179" s="89"/>
      <c r="E179" s="89"/>
      <c r="F179" s="89"/>
      <c r="G179" s="89"/>
      <c r="H179" s="78"/>
      <c r="I179" s="88" t="s">
        <v>126</v>
      </c>
      <c r="J179" s="217"/>
      <c r="K179" s="217">
        <f t="shared" ref="K179:T179" si="141">sum(K177:K178)</f>
        <v>379412.6611</v>
      </c>
      <c r="L179" s="217">
        <f t="shared" si="141"/>
        <v>869206.8174</v>
      </c>
      <c r="M179" s="217">
        <f t="shared" si="141"/>
        <v>1675858.577</v>
      </c>
      <c r="N179" s="217">
        <f t="shared" si="141"/>
        <v>2912906.011</v>
      </c>
      <c r="O179" s="217">
        <f t="shared" si="141"/>
        <v>4984579.385</v>
      </c>
      <c r="P179" s="217">
        <f t="shared" si="141"/>
        <v>8595154.119</v>
      </c>
      <c r="Q179" s="217">
        <f t="shared" si="141"/>
        <v>14765322.52</v>
      </c>
      <c r="R179" s="217">
        <f t="shared" si="141"/>
        <v>25411875.37</v>
      </c>
      <c r="S179" s="217">
        <f t="shared" si="141"/>
        <v>43695292.79</v>
      </c>
      <c r="T179" s="217">
        <f t="shared" si="141"/>
        <v>75167016</v>
      </c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89"/>
      <c r="CI179" s="89"/>
      <c r="CJ179" s="89"/>
      <c r="CK179" s="89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  <c r="DY179" s="89"/>
      <c r="DZ179" s="89"/>
    </row>
    <row r="180">
      <c r="A180" s="78"/>
      <c r="B180" s="78"/>
      <c r="C180" s="78"/>
      <c r="D180" s="89"/>
      <c r="E180" s="78"/>
      <c r="F180" s="78"/>
      <c r="G180" s="78"/>
      <c r="H180" s="78"/>
      <c r="I180" s="78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  <c r="BK180" s="89"/>
      <c r="BL180" s="89"/>
      <c r="BM180" s="89"/>
      <c r="BN180" s="89"/>
      <c r="BO180" s="89"/>
      <c r="BP180" s="89"/>
      <c r="BQ180" s="89"/>
      <c r="BR180" s="89"/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/>
      <c r="CY180" s="89"/>
      <c r="CZ180" s="89"/>
      <c r="DA180" s="89"/>
      <c r="DB180" s="89"/>
      <c r="DC180" s="89"/>
      <c r="DD180" s="89"/>
      <c r="DE180" s="89"/>
      <c r="DF180" s="89"/>
      <c r="DG180" s="89"/>
      <c r="DH180" s="89"/>
      <c r="DI180" s="89"/>
      <c r="DJ180" s="89"/>
      <c r="DK180" s="89"/>
      <c r="DL180" s="89"/>
      <c r="DM180" s="89"/>
      <c r="DN180" s="89"/>
      <c r="DO180" s="89"/>
      <c r="DP180" s="89"/>
      <c r="DQ180" s="89"/>
      <c r="DR180" s="89"/>
      <c r="DS180" s="89"/>
      <c r="DT180" s="89"/>
      <c r="DU180" s="89"/>
      <c r="DV180" s="89"/>
      <c r="DW180" s="89"/>
      <c r="DX180" s="89"/>
      <c r="DY180" s="89"/>
      <c r="DZ180" s="89"/>
    </row>
    <row r="181">
      <c r="A181" s="78"/>
      <c r="B181" s="89"/>
      <c r="C181" s="89"/>
      <c r="D181" s="89"/>
      <c r="E181" s="89"/>
      <c r="F181" s="78"/>
      <c r="G181" s="89"/>
      <c r="H181" s="78"/>
      <c r="I181" s="88" t="s">
        <v>128</v>
      </c>
      <c r="J181" s="217"/>
      <c r="K181" s="218">
        <f t="shared" ref="K181:T181" si="142">sumif($K$1:$DZ$1,K153,$K38:$DZ38)</f>
        <v>129600</v>
      </c>
      <c r="L181" s="218">
        <f t="shared" si="142"/>
        <v>285120</v>
      </c>
      <c r="M181" s="218">
        <f t="shared" si="142"/>
        <v>530947.4698</v>
      </c>
      <c r="N181" s="218">
        <f t="shared" si="142"/>
        <v>843602.9569</v>
      </c>
      <c r="O181" s="218">
        <f t="shared" si="142"/>
        <v>1332245.888</v>
      </c>
      <c r="P181" s="218">
        <f t="shared" si="142"/>
        <v>2110225.499</v>
      </c>
      <c r="Q181" s="218">
        <f t="shared" si="142"/>
        <v>3337601.936</v>
      </c>
      <c r="R181" s="218">
        <f t="shared" si="142"/>
        <v>5282681.55</v>
      </c>
      <c r="S181" s="218">
        <f t="shared" si="142"/>
        <v>8358334.231</v>
      </c>
      <c r="T181" s="218">
        <f t="shared" si="142"/>
        <v>13226991.8</v>
      </c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89"/>
      <c r="BM181" s="89"/>
      <c r="BN181" s="89"/>
      <c r="BO181" s="89"/>
      <c r="BP181" s="89"/>
      <c r="BQ181" s="89"/>
      <c r="BR181" s="89"/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/>
      <c r="CY181" s="89"/>
      <c r="CZ181" s="89"/>
      <c r="DA181" s="89"/>
      <c r="DB181" s="89"/>
      <c r="DC181" s="89"/>
      <c r="DD181" s="89"/>
      <c r="DE181" s="89"/>
      <c r="DF181" s="89"/>
      <c r="DG181" s="89"/>
      <c r="DH181" s="89"/>
      <c r="DI181" s="89"/>
      <c r="DJ181" s="89"/>
      <c r="DK181" s="89"/>
      <c r="DL181" s="89"/>
      <c r="DM181" s="89"/>
      <c r="DN181" s="89"/>
      <c r="DO181" s="89"/>
      <c r="DP181" s="89"/>
      <c r="DQ181" s="89"/>
      <c r="DR181" s="89"/>
      <c r="DS181" s="89"/>
      <c r="DT181" s="89"/>
      <c r="DU181" s="89"/>
      <c r="DV181" s="89"/>
      <c r="DW181" s="89"/>
      <c r="DX181" s="89"/>
      <c r="DY181" s="89"/>
      <c r="DZ181" s="89"/>
    </row>
    <row r="182">
      <c r="A182" s="78"/>
      <c r="B182" s="89"/>
      <c r="C182" s="89"/>
      <c r="D182" s="89"/>
      <c r="E182" s="89"/>
      <c r="F182" s="78"/>
      <c r="G182" s="89"/>
      <c r="H182" s="78"/>
      <c r="I182" s="88" t="s">
        <v>130</v>
      </c>
      <c r="J182" s="217"/>
      <c r="K182" s="217">
        <f t="shared" ref="K182:T182" si="143">K179-K181</f>
        <v>249812.6611</v>
      </c>
      <c r="L182" s="217">
        <f t="shared" si="143"/>
        <v>584086.8174</v>
      </c>
      <c r="M182" s="217">
        <f t="shared" si="143"/>
        <v>1144911.107</v>
      </c>
      <c r="N182" s="217">
        <f t="shared" si="143"/>
        <v>2069303.054</v>
      </c>
      <c r="O182" s="217">
        <f t="shared" si="143"/>
        <v>3652333.498</v>
      </c>
      <c r="P182" s="217">
        <f t="shared" si="143"/>
        <v>6484928.62</v>
      </c>
      <c r="Q182" s="217">
        <f t="shared" si="143"/>
        <v>11427720.58</v>
      </c>
      <c r="R182" s="217">
        <f t="shared" si="143"/>
        <v>20129193.82</v>
      </c>
      <c r="S182" s="217">
        <f t="shared" si="143"/>
        <v>35336958.56</v>
      </c>
      <c r="T182" s="217">
        <f t="shared" si="143"/>
        <v>61940024.2</v>
      </c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89"/>
      <c r="BM182" s="89"/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/>
      <c r="CC182" s="89"/>
      <c r="CD182" s="89"/>
      <c r="CE182" s="89"/>
      <c r="CF182" s="89"/>
      <c r="CG182" s="89"/>
      <c r="CH182" s="89"/>
      <c r="CI182" s="89"/>
      <c r="CJ182" s="89"/>
      <c r="CK182" s="89"/>
      <c r="CL182" s="89"/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/>
      <c r="CX182" s="89"/>
      <c r="CY182" s="89"/>
      <c r="CZ182" s="89"/>
      <c r="DA182" s="89"/>
      <c r="DB182" s="89"/>
      <c r="DC182" s="89"/>
      <c r="DD182" s="89"/>
      <c r="DE182" s="89"/>
      <c r="DF182" s="89"/>
      <c r="DG182" s="89"/>
      <c r="DH182" s="89"/>
      <c r="DI182" s="89"/>
      <c r="DJ182" s="89"/>
      <c r="DK182" s="89"/>
      <c r="DL182" s="89"/>
      <c r="DM182" s="89"/>
      <c r="DN182" s="89"/>
      <c r="DO182" s="89"/>
      <c r="DP182" s="89"/>
      <c r="DQ182" s="89"/>
      <c r="DR182" s="89"/>
      <c r="DS182" s="89"/>
      <c r="DT182" s="89"/>
      <c r="DU182" s="89"/>
      <c r="DV182" s="89"/>
      <c r="DW182" s="89"/>
      <c r="DX182" s="89"/>
      <c r="DY182" s="89"/>
      <c r="DZ182" s="89"/>
    </row>
    <row r="183">
      <c r="A183" s="78"/>
      <c r="B183" s="89"/>
      <c r="C183" s="89"/>
      <c r="D183" s="89"/>
      <c r="E183" s="89"/>
      <c r="F183" s="78"/>
      <c r="G183" s="89"/>
      <c r="H183" s="78"/>
      <c r="I183" s="78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  <c r="DD183" s="89"/>
      <c r="DE183" s="89"/>
      <c r="DF183" s="89"/>
      <c r="DG183" s="89"/>
      <c r="DH183" s="89"/>
      <c r="DI183" s="89"/>
      <c r="DJ183" s="89"/>
      <c r="DK183" s="89"/>
      <c r="DL183" s="89"/>
      <c r="DM183" s="89"/>
      <c r="DN183" s="89"/>
      <c r="DO183" s="89"/>
      <c r="DP183" s="89"/>
      <c r="DQ183" s="89"/>
      <c r="DR183" s="89"/>
      <c r="DS183" s="89"/>
      <c r="DT183" s="89"/>
      <c r="DU183" s="89"/>
      <c r="DV183" s="89"/>
      <c r="DW183" s="89"/>
      <c r="DX183" s="89"/>
      <c r="DY183" s="89"/>
      <c r="DZ183" s="89"/>
    </row>
    <row r="184">
      <c r="A184" s="78"/>
      <c r="B184" s="89"/>
      <c r="C184" s="89"/>
      <c r="D184" s="89"/>
      <c r="E184" s="89"/>
      <c r="F184" s="78"/>
      <c r="G184" s="89"/>
      <c r="H184" s="78"/>
      <c r="I184" s="88" t="s">
        <v>133</v>
      </c>
      <c r="J184" s="217"/>
      <c r="K184" s="218">
        <f t="shared" ref="K184:T184" si="144">sumif($K$1:$DZ$1,K153,$K45:$DZ45)</f>
        <v>374000</v>
      </c>
      <c r="L184" s="218">
        <f t="shared" si="144"/>
        <v>347682.7269</v>
      </c>
      <c r="M184" s="218">
        <f t="shared" si="144"/>
        <v>649483.7278</v>
      </c>
      <c r="N184" s="218">
        <f t="shared" si="144"/>
        <v>1075199.333</v>
      </c>
      <c r="O184" s="218">
        <f t="shared" si="144"/>
        <v>1745714.03</v>
      </c>
      <c r="P184" s="218">
        <f t="shared" si="144"/>
        <v>2861468.998</v>
      </c>
      <c r="Q184" s="218">
        <f t="shared" si="144"/>
        <v>4668428.016</v>
      </c>
      <c r="R184" s="218">
        <f t="shared" si="144"/>
        <v>7634008.979</v>
      </c>
      <c r="S184" s="218">
        <f t="shared" si="144"/>
        <v>12469310.29</v>
      </c>
      <c r="T184" s="218">
        <f t="shared" si="144"/>
        <v>20378599.25</v>
      </c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89"/>
      <c r="BM184" s="89"/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/>
      <c r="CD184" s="89"/>
      <c r="CE184" s="89"/>
      <c r="CF184" s="89"/>
      <c r="CG184" s="89"/>
      <c r="CH184" s="89"/>
      <c r="CI184" s="89"/>
      <c r="CJ184" s="89"/>
      <c r="CK184" s="89"/>
      <c r="CL184" s="89"/>
      <c r="CM184" s="89"/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/>
      <c r="CY184" s="89"/>
      <c r="CZ184" s="89"/>
      <c r="DA184" s="89"/>
      <c r="DB184" s="89"/>
      <c r="DC184" s="89"/>
      <c r="DD184" s="89"/>
      <c r="DE184" s="89"/>
      <c r="DF184" s="89"/>
      <c r="DG184" s="89"/>
      <c r="DH184" s="89"/>
      <c r="DI184" s="89"/>
      <c r="DJ184" s="89"/>
      <c r="DK184" s="89"/>
      <c r="DL184" s="89"/>
      <c r="DM184" s="89"/>
      <c r="DN184" s="89"/>
      <c r="DO184" s="89"/>
      <c r="DP184" s="89"/>
      <c r="DQ184" s="89"/>
      <c r="DR184" s="89"/>
      <c r="DS184" s="89"/>
      <c r="DT184" s="89"/>
      <c r="DU184" s="89"/>
      <c r="DV184" s="89"/>
      <c r="DW184" s="89"/>
      <c r="DX184" s="89"/>
      <c r="DY184" s="89"/>
      <c r="DZ184" s="89"/>
    </row>
    <row r="185">
      <c r="A185" s="78"/>
      <c r="B185" s="89"/>
      <c r="C185" s="89"/>
      <c r="D185" s="89"/>
      <c r="E185" s="89"/>
      <c r="F185" s="78"/>
      <c r="G185" s="89"/>
      <c r="H185" s="78"/>
      <c r="I185" s="88" t="s">
        <v>135</v>
      </c>
      <c r="J185" s="217"/>
      <c r="K185" s="217">
        <f t="shared" ref="K185:T185" si="145">K182-K184</f>
        <v>-124187.3389</v>
      </c>
      <c r="L185" s="217">
        <f t="shared" si="145"/>
        <v>236404.0904</v>
      </c>
      <c r="M185" s="217">
        <f t="shared" si="145"/>
        <v>495427.3791</v>
      </c>
      <c r="N185" s="217">
        <f t="shared" si="145"/>
        <v>994103.7217</v>
      </c>
      <c r="O185" s="217">
        <f t="shared" si="145"/>
        <v>1906619.468</v>
      </c>
      <c r="P185" s="217">
        <f t="shared" si="145"/>
        <v>3623459.622</v>
      </c>
      <c r="Q185" s="217">
        <f t="shared" si="145"/>
        <v>6759292.569</v>
      </c>
      <c r="R185" s="217">
        <f t="shared" si="145"/>
        <v>12495184.84</v>
      </c>
      <c r="S185" s="217">
        <f t="shared" si="145"/>
        <v>22867648.26</v>
      </c>
      <c r="T185" s="217">
        <f t="shared" si="145"/>
        <v>41561424.95</v>
      </c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89"/>
      <c r="DB185" s="89"/>
      <c r="DC185" s="89"/>
      <c r="DD185" s="89"/>
      <c r="DE185" s="89"/>
      <c r="DF185" s="89"/>
      <c r="DG185" s="89"/>
      <c r="DH185" s="89"/>
      <c r="DI185" s="89"/>
      <c r="DJ185" s="89"/>
      <c r="DK185" s="89"/>
      <c r="DL185" s="89"/>
      <c r="DM185" s="89"/>
      <c r="DN185" s="89"/>
      <c r="DO185" s="89"/>
      <c r="DP185" s="89"/>
      <c r="DQ185" s="89"/>
      <c r="DR185" s="89"/>
      <c r="DS185" s="89"/>
      <c r="DT185" s="89"/>
      <c r="DU185" s="89"/>
      <c r="DV185" s="89"/>
      <c r="DW185" s="89"/>
      <c r="DX185" s="89"/>
      <c r="DY185" s="89"/>
      <c r="DZ185" s="89"/>
    </row>
    <row r="186">
      <c r="A186" s="78"/>
      <c r="B186" s="78"/>
      <c r="C186" s="89"/>
      <c r="D186" s="89"/>
      <c r="E186" s="89"/>
      <c r="F186" s="78"/>
      <c r="G186" s="89"/>
      <c r="H186" s="78"/>
      <c r="I186" s="78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89"/>
      <c r="CI186" s="89"/>
      <c r="CJ186" s="89"/>
      <c r="CK186" s="89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89"/>
      <c r="DB186" s="89"/>
      <c r="DC186" s="89"/>
      <c r="DD186" s="89"/>
      <c r="DE186" s="89"/>
      <c r="DF186" s="89"/>
      <c r="DG186" s="89"/>
      <c r="DH186" s="89"/>
      <c r="DI186" s="89"/>
      <c r="DJ186" s="89"/>
      <c r="DK186" s="89"/>
      <c r="DL186" s="89"/>
      <c r="DM186" s="89"/>
      <c r="DN186" s="89"/>
      <c r="DO186" s="89"/>
      <c r="DP186" s="89"/>
      <c r="DQ186" s="89"/>
      <c r="DR186" s="89"/>
      <c r="DS186" s="89"/>
      <c r="DT186" s="89"/>
      <c r="DU186" s="89"/>
      <c r="DV186" s="89"/>
      <c r="DW186" s="89"/>
      <c r="DX186" s="89"/>
      <c r="DY186" s="89"/>
      <c r="DZ186" s="89"/>
    </row>
    <row r="187">
      <c r="A187" s="78"/>
      <c r="B187" s="78"/>
      <c r="C187" s="89"/>
      <c r="D187" s="89"/>
      <c r="E187" s="89"/>
      <c r="F187" s="78"/>
      <c r="G187" s="89"/>
      <c r="H187" s="78"/>
      <c r="I187" s="88" t="s">
        <v>138</v>
      </c>
      <c r="J187" s="217"/>
      <c r="K187" s="218">
        <f t="shared" ref="K187:T187" si="146">sumif($K$1:$DZ$1,K153,$K73:$DZ73)</f>
        <v>0</v>
      </c>
      <c r="L187" s="218">
        <f t="shared" si="146"/>
        <v>16832.51273</v>
      </c>
      <c r="M187" s="218">
        <f t="shared" si="146"/>
        <v>74314.10687</v>
      </c>
      <c r="N187" s="218">
        <f t="shared" si="146"/>
        <v>149115.5583</v>
      </c>
      <c r="O187" s="218">
        <f t="shared" si="146"/>
        <v>285992.9202</v>
      </c>
      <c r="P187" s="218">
        <f t="shared" si="146"/>
        <v>543518.9433</v>
      </c>
      <c r="Q187" s="218">
        <f t="shared" si="146"/>
        <v>1013893.885</v>
      </c>
      <c r="R187" s="218">
        <f t="shared" si="146"/>
        <v>1874277.726</v>
      </c>
      <c r="S187" s="218">
        <f t="shared" si="146"/>
        <v>3430147.24</v>
      </c>
      <c r="T187" s="218">
        <f t="shared" si="146"/>
        <v>6234213.743</v>
      </c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89"/>
      <c r="BM187" s="89"/>
      <c r="BN187" s="89"/>
      <c r="BO187" s="89"/>
      <c r="BP187" s="89"/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/>
      <c r="CB187" s="89"/>
      <c r="CC187" s="89"/>
      <c r="CD187" s="89"/>
      <c r="CE187" s="89"/>
      <c r="CF187" s="89"/>
      <c r="CG187" s="89"/>
      <c r="CH187" s="89"/>
      <c r="CI187" s="89"/>
      <c r="CJ187" s="89"/>
      <c r="CK187" s="89"/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/>
      <c r="CW187" s="89"/>
      <c r="CX187" s="89"/>
      <c r="CY187" s="89"/>
      <c r="CZ187" s="89"/>
      <c r="DA187" s="89"/>
      <c r="DB187" s="89"/>
      <c r="DC187" s="89"/>
      <c r="DD187" s="89"/>
      <c r="DE187" s="89"/>
      <c r="DF187" s="89"/>
      <c r="DG187" s="89"/>
      <c r="DH187" s="89"/>
      <c r="DI187" s="89"/>
      <c r="DJ187" s="89"/>
      <c r="DK187" s="89"/>
      <c r="DL187" s="89"/>
      <c r="DM187" s="89"/>
      <c r="DN187" s="89"/>
      <c r="DO187" s="89"/>
      <c r="DP187" s="89"/>
      <c r="DQ187" s="89"/>
      <c r="DR187" s="89"/>
      <c r="DS187" s="89"/>
      <c r="DT187" s="89"/>
      <c r="DU187" s="89"/>
      <c r="DV187" s="89"/>
      <c r="DW187" s="89"/>
      <c r="DX187" s="89"/>
      <c r="DY187" s="89"/>
      <c r="DZ187" s="89"/>
    </row>
    <row r="188">
      <c r="A188" s="78"/>
      <c r="B188" s="78"/>
      <c r="C188" s="89"/>
      <c r="D188" s="89"/>
      <c r="E188" s="89"/>
      <c r="F188" s="78"/>
      <c r="G188" s="89"/>
      <c r="H188" s="78"/>
      <c r="I188" s="88" t="s">
        <v>139</v>
      </c>
      <c r="J188" s="217"/>
      <c r="K188" s="217">
        <f t="shared" ref="K188:T188" si="147">K185-K187</f>
        <v>-124187.3389</v>
      </c>
      <c r="L188" s="217">
        <f t="shared" si="147"/>
        <v>219571.5777</v>
      </c>
      <c r="M188" s="217">
        <f t="shared" si="147"/>
        <v>421113.2723</v>
      </c>
      <c r="N188" s="217">
        <f t="shared" si="147"/>
        <v>844988.1634</v>
      </c>
      <c r="O188" s="217">
        <f t="shared" si="147"/>
        <v>1620626.548</v>
      </c>
      <c r="P188" s="217">
        <f t="shared" si="147"/>
        <v>3079940.679</v>
      </c>
      <c r="Q188" s="217">
        <f t="shared" si="147"/>
        <v>5745398.683</v>
      </c>
      <c r="R188" s="217">
        <f t="shared" si="147"/>
        <v>10620907.11</v>
      </c>
      <c r="S188" s="217">
        <f t="shared" si="147"/>
        <v>19437501.02</v>
      </c>
      <c r="T188" s="217">
        <f t="shared" si="147"/>
        <v>35327211.21</v>
      </c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89"/>
      <c r="DB188" s="89"/>
      <c r="DC188" s="89"/>
      <c r="DD188" s="89"/>
      <c r="DE188" s="89"/>
      <c r="DF188" s="89"/>
      <c r="DG188" s="89"/>
      <c r="DH188" s="89"/>
      <c r="DI188" s="89"/>
      <c r="DJ188" s="89"/>
      <c r="DK188" s="89"/>
      <c r="DL188" s="89"/>
      <c r="DM188" s="89"/>
      <c r="DN188" s="89"/>
      <c r="DO188" s="89"/>
      <c r="DP188" s="89"/>
      <c r="DQ188" s="89"/>
      <c r="DR188" s="89"/>
      <c r="DS188" s="89"/>
      <c r="DT188" s="89"/>
      <c r="DU188" s="89"/>
      <c r="DV188" s="89"/>
      <c r="DW188" s="89"/>
      <c r="DX188" s="89"/>
      <c r="DY188" s="89"/>
      <c r="DZ188" s="89"/>
    </row>
    <row r="189">
      <c r="A189" s="78"/>
      <c r="B189" s="78"/>
      <c r="C189" s="89"/>
      <c r="D189" s="89"/>
      <c r="E189" s="89"/>
      <c r="F189" s="78"/>
      <c r="G189" s="89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89"/>
      <c r="BM189" s="89"/>
      <c r="BN189" s="89"/>
      <c r="BO189" s="89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/>
      <c r="CD189" s="89"/>
      <c r="CE189" s="89"/>
      <c r="CF189" s="89"/>
      <c r="CG189" s="89"/>
      <c r="CH189" s="89"/>
      <c r="CI189" s="89"/>
      <c r="CJ189" s="89"/>
      <c r="CK189" s="89"/>
      <c r="CL189" s="89"/>
      <c r="CM189" s="89"/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/>
      <c r="CY189" s="89"/>
      <c r="CZ189" s="89"/>
      <c r="DA189" s="89"/>
      <c r="DB189" s="89"/>
      <c r="DC189" s="89"/>
      <c r="DD189" s="89"/>
      <c r="DE189" s="89"/>
      <c r="DF189" s="89"/>
      <c r="DG189" s="89"/>
      <c r="DH189" s="89"/>
      <c r="DI189" s="89"/>
      <c r="DJ189" s="89"/>
      <c r="DK189" s="89"/>
      <c r="DL189" s="89"/>
      <c r="DM189" s="89"/>
      <c r="DN189" s="89"/>
      <c r="DO189" s="89"/>
      <c r="DP189" s="89"/>
      <c r="DQ189" s="89"/>
      <c r="DR189" s="89"/>
      <c r="DS189" s="89"/>
      <c r="DT189" s="89"/>
      <c r="DU189" s="89"/>
      <c r="DV189" s="89"/>
      <c r="DW189" s="89"/>
      <c r="DX189" s="89"/>
      <c r="DY189" s="89"/>
      <c r="DZ189" s="89"/>
    </row>
    <row r="190">
      <c r="A190" s="78"/>
      <c r="B190" s="78"/>
      <c r="C190" s="78"/>
      <c r="D190" s="89"/>
      <c r="E190" s="78"/>
      <c r="F190" s="78"/>
      <c r="G190" s="78"/>
      <c r="H190" s="78"/>
      <c r="I190" s="88" t="s">
        <v>327</v>
      </c>
      <c r="J190" s="220"/>
      <c r="K190" s="217" t="str">
        <f t="shared" ref="K190:T190" si="148">if(K188&gt;0,K188*(1-K191),"")</f>
        <v/>
      </c>
      <c r="L190" s="217">
        <f t="shared" si="148"/>
        <v>21957.15777</v>
      </c>
      <c r="M190" s="217">
        <f t="shared" si="148"/>
        <v>84222.65445</v>
      </c>
      <c r="N190" s="217">
        <f t="shared" si="148"/>
        <v>168997.6327</v>
      </c>
      <c r="O190" s="217">
        <f t="shared" si="148"/>
        <v>324125.3095</v>
      </c>
      <c r="P190" s="217">
        <f t="shared" si="148"/>
        <v>1231976.271</v>
      </c>
      <c r="Q190" s="217">
        <f t="shared" si="148"/>
        <v>2298159.473</v>
      </c>
      <c r="R190" s="217">
        <f t="shared" si="148"/>
        <v>4248362.845</v>
      </c>
      <c r="S190" s="217">
        <f t="shared" si="148"/>
        <v>7775000.41</v>
      </c>
      <c r="T190" s="217">
        <f t="shared" si="148"/>
        <v>14130884.48</v>
      </c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0"/>
      <c r="BN190" s="220"/>
      <c r="BO190" s="220"/>
      <c r="BP190" s="220"/>
      <c r="BQ190" s="220"/>
      <c r="BR190" s="220"/>
      <c r="BS190" s="220"/>
      <c r="BT190" s="220"/>
      <c r="BU190" s="220"/>
      <c r="BV190" s="220"/>
      <c r="BW190" s="220"/>
      <c r="BX190" s="220"/>
      <c r="BY190" s="220"/>
      <c r="BZ190" s="220"/>
      <c r="CA190" s="220"/>
      <c r="CB190" s="220"/>
      <c r="CC190" s="220"/>
      <c r="CD190" s="220"/>
      <c r="CE190" s="220"/>
      <c r="CF190" s="220"/>
      <c r="CG190" s="220"/>
      <c r="CH190" s="220"/>
      <c r="CI190" s="220"/>
      <c r="CJ190" s="220"/>
      <c r="CK190" s="220"/>
      <c r="CL190" s="220"/>
      <c r="CM190" s="220"/>
      <c r="CN190" s="220"/>
      <c r="CO190" s="220"/>
      <c r="CP190" s="220"/>
      <c r="CQ190" s="220"/>
      <c r="CR190" s="220"/>
      <c r="CS190" s="220"/>
      <c r="CT190" s="220"/>
      <c r="CU190" s="220"/>
      <c r="CV190" s="220"/>
      <c r="CW190" s="220"/>
      <c r="CX190" s="220"/>
      <c r="CY190" s="220"/>
      <c r="CZ190" s="220"/>
      <c r="DA190" s="220"/>
      <c r="DB190" s="220"/>
      <c r="DC190" s="220"/>
      <c r="DD190" s="220"/>
      <c r="DE190" s="220"/>
      <c r="DF190" s="220"/>
      <c r="DG190" s="220"/>
      <c r="DH190" s="220"/>
      <c r="DI190" s="220"/>
      <c r="DJ190" s="220"/>
      <c r="DK190" s="220"/>
      <c r="DL190" s="220"/>
      <c r="DM190" s="220"/>
      <c r="DN190" s="220"/>
      <c r="DO190" s="220"/>
      <c r="DP190" s="220"/>
      <c r="DQ190" s="220"/>
      <c r="DR190" s="220"/>
      <c r="DS190" s="220"/>
      <c r="DT190" s="220"/>
      <c r="DU190" s="220"/>
      <c r="DV190" s="220"/>
      <c r="DW190" s="220"/>
      <c r="DX190" s="220"/>
      <c r="DY190" s="220"/>
      <c r="DZ190" s="220"/>
    </row>
    <row r="191">
      <c r="A191" s="78"/>
      <c r="B191" s="78"/>
      <c r="C191" s="78"/>
      <c r="D191" s="89"/>
      <c r="E191" s="78"/>
      <c r="F191" s="78"/>
      <c r="G191" s="78"/>
      <c r="H191" s="78"/>
      <c r="I191" s="88" t="s">
        <v>143</v>
      </c>
      <c r="J191" s="220"/>
      <c r="K191" s="220">
        <f>'Financial Projection'!W26</f>
        <v>1</v>
      </c>
      <c r="L191" s="220">
        <f>'Financial Projection'!X26</f>
        <v>0.9</v>
      </c>
      <c r="M191" s="220">
        <f>'Financial Projection'!Y26</f>
        <v>0.8</v>
      </c>
      <c r="N191" s="220">
        <f>'Financial Projection'!Z26</f>
        <v>0.8</v>
      </c>
      <c r="O191" s="220">
        <f>'Financial Projection'!AA26</f>
        <v>0.8</v>
      </c>
      <c r="P191" s="220">
        <f>'Financial Projection'!AB26</f>
        <v>0.6</v>
      </c>
      <c r="Q191" s="220">
        <f>'Financial Projection'!AC26</f>
        <v>0.6</v>
      </c>
      <c r="R191" s="220">
        <f>'Financial Projection'!AD26</f>
        <v>0.6</v>
      </c>
      <c r="S191" s="220">
        <f>'Financial Projection'!AE26</f>
        <v>0.6</v>
      </c>
      <c r="T191" s="220">
        <f>'Financial Projection'!AF26</f>
        <v>0.6</v>
      </c>
      <c r="U191" s="220" t="str">
        <f t="shared" ref="U191:DZ191" si="149">U166</f>
        <v/>
      </c>
      <c r="V191" s="220" t="str">
        <f t="shared" si="149"/>
        <v/>
      </c>
      <c r="W191" s="220" t="str">
        <f t="shared" si="149"/>
        <v/>
      </c>
      <c r="X191" s="220" t="str">
        <f t="shared" si="149"/>
        <v/>
      </c>
      <c r="Y191" s="220" t="str">
        <f t="shared" si="149"/>
        <v/>
      </c>
      <c r="Z191" s="220" t="str">
        <f t="shared" si="149"/>
        <v/>
      </c>
      <c r="AA191" s="220" t="str">
        <f t="shared" si="149"/>
        <v/>
      </c>
      <c r="AB191" s="220" t="str">
        <f t="shared" si="149"/>
        <v/>
      </c>
      <c r="AC191" s="220" t="str">
        <f t="shared" si="149"/>
        <v/>
      </c>
      <c r="AD191" s="220" t="str">
        <f t="shared" si="149"/>
        <v/>
      </c>
      <c r="AE191" s="220" t="str">
        <f t="shared" si="149"/>
        <v/>
      </c>
      <c r="AF191" s="220" t="str">
        <f t="shared" si="149"/>
        <v/>
      </c>
      <c r="AG191" s="220" t="str">
        <f t="shared" si="149"/>
        <v/>
      </c>
      <c r="AH191" s="220" t="str">
        <f t="shared" si="149"/>
        <v/>
      </c>
      <c r="AI191" s="220" t="str">
        <f t="shared" si="149"/>
        <v/>
      </c>
      <c r="AJ191" s="220" t="str">
        <f t="shared" si="149"/>
        <v/>
      </c>
      <c r="AK191" s="220" t="str">
        <f t="shared" si="149"/>
        <v/>
      </c>
      <c r="AL191" s="220" t="str">
        <f t="shared" si="149"/>
        <v/>
      </c>
      <c r="AM191" s="220" t="str">
        <f t="shared" si="149"/>
        <v/>
      </c>
      <c r="AN191" s="220" t="str">
        <f t="shared" si="149"/>
        <v/>
      </c>
      <c r="AO191" s="220" t="str">
        <f t="shared" si="149"/>
        <v/>
      </c>
      <c r="AP191" s="220" t="str">
        <f t="shared" si="149"/>
        <v/>
      </c>
      <c r="AQ191" s="220" t="str">
        <f t="shared" si="149"/>
        <v/>
      </c>
      <c r="AR191" s="220" t="str">
        <f t="shared" si="149"/>
        <v/>
      </c>
      <c r="AS191" s="220" t="str">
        <f t="shared" si="149"/>
        <v/>
      </c>
      <c r="AT191" s="220" t="str">
        <f t="shared" si="149"/>
        <v/>
      </c>
      <c r="AU191" s="220" t="str">
        <f t="shared" si="149"/>
        <v/>
      </c>
      <c r="AV191" s="220" t="str">
        <f t="shared" si="149"/>
        <v/>
      </c>
      <c r="AW191" s="220" t="str">
        <f t="shared" si="149"/>
        <v/>
      </c>
      <c r="AX191" s="220" t="str">
        <f t="shared" si="149"/>
        <v/>
      </c>
      <c r="AY191" s="220" t="str">
        <f t="shared" si="149"/>
        <v/>
      </c>
      <c r="AZ191" s="220" t="str">
        <f t="shared" si="149"/>
        <v/>
      </c>
      <c r="BA191" s="220" t="str">
        <f t="shared" si="149"/>
        <v/>
      </c>
      <c r="BB191" s="220" t="str">
        <f t="shared" si="149"/>
        <v/>
      </c>
      <c r="BC191" s="220" t="str">
        <f t="shared" si="149"/>
        <v/>
      </c>
      <c r="BD191" s="220" t="str">
        <f t="shared" si="149"/>
        <v/>
      </c>
      <c r="BE191" s="220" t="str">
        <f t="shared" si="149"/>
        <v/>
      </c>
      <c r="BF191" s="220" t="str">
        <f t="shared" si="149"/>
        <v/>
      </c>
      <c r="BG191" s="220" t="str">
        <f t="shared" si="149"/>
        <v/>
      </c>
      <c r="BH191" s="220" t="str">
        <f t="shared" si="149"/>
        <v/>
      </c>
      <c r="BI191" s="220" t="str">
        <f t="shared" si="149"/>
        <v/>
      </c>
      <c r="BJ191" s="220" t="str">
        <f t="shared" si="149"/>
        <v/>
      </c>
      <c r="BK191" s="220" t="str">
        <f t="shared" si="149"/>
        <v/>
      </c>
      <c r="BL191" s="220" t="str">
        <f t="shared" si="149"/>
        <v/>
      </c>
      <c r="BM191" s="220" t="str">
        <f t="shared" si="149"/>
        <v/>
      </c>
      <c r="BN191" s="220" t="str">
        <f t="shared" si="149"/>
        <v/>
      </c>
      <c r="BO191" s="220" t="str">
        <f t="shared" si="149"/>
        <v/>
      </c>
      <c r="BP191" s="220" t="str">
        <f t="shared" si="149"/>
        <v/>
      </c>
      <c r="BQ191" s="220" t="str">
        <f t="shared" si="149"/>
        <v/>
      </c>
      <c r="BR191" s="220" t="str">
        <f t="shared" si="149"/>
        <v/>
      </c>
      <c r="BS191" s="220" t="str">
        <f t="shared" si="149"/>
        <v/>
      </c>
      <c r="BT191" s="220" t="str">
        <f t="shared" si="149"/>
        <v/>
      </c>
      <c r="BU191" s="220" t="str">
        <f t="shared" si="149"/>
        <v/>
      </c>
      <c r="BV191" s="220" t="str">
        <f t="shared" si="149"/>
        <v/>
      </c>
      <c r="BW191" s="220" t="str">
        <f t="shared" si="149"/>
        <v/>
      </c>
      <c r="BX191" s="220" t="str">
        <f t="shared" si="149"/>
        <v/>
      </c>
      <c r="BY191" s="220" t="str">
        <f t="shared" si="149"/>
        <v/>
      </c>
      <c r="BZ191" s="220" t="str">
        <f t="shared" si="149"/>
        <v/>
      </c>
      <c r="CA191" s="220" t="str">
        <f t="shared" si="149"/>
        <v/>
      </c>
      <c r="CB191" s="220" t="str">
        <f t="shared" si="149"/>
        <v/>
      </c>
      <c r="CC191" s="220" t="str">
        <f t="shared" si="149"/>
        <v/>
      </c>
      <c r="CD191" s="220" t="str">
        <f t="shared" si="149"/>
        <v/>
      </c>
      <c r="CE191" s="220" t="str">
        <f t="shared" si="149"/>
        <v/>
      </c>
      <c r="CF191" s="220" t="str">
        <f t="shared" si="149"/>
        <v/>
      </c>
      <c r="CG191" s="220" t="str">
        <f t="shared" si="149"/>
        <v/>
      </c>
      <c r="CH191" s="220" t="str">
        <f t="shared" si="149"/>
        <v/>
      </c>
      <c r="CI191" s="220" t="str">
        <f t="shared" si="149"/>
        <v/>
      </c>
      <c r="CJ191" s="220" t="str">
        <f t="shared" si="149"/>
        <v/>
      </c>
      <c r="CK191" s="220" t="str">
        <f t="shared" si="149"/>
        <v/>
      </c>
      <c r="CL191" s="220" t="str">
        <f t="shared" si="149"/>
        <v/>
      </c>
      <c r="CM191" s="220" t="str">
        <f t="shared" si="149"/>
        <v/>
      </c>
      <c r="CN191" s="220" t="str">
        <f t="shared" si="149"/>
        <v/>
      </c>
      <c r="CO191" s="220" t="str">
        <f t="shared" si="149"/>
        <v/>
      </c>
      <c r="CP191" s="220" t="str">
        <f t="shared" si="149"/>
        <v/>
      </c>
      <c r="CQ191" s="220" t="str">
        <f t="shared" si="149"/>
        <v/>
      </c>
      <c r="CR191" s="220" t="str">
        <f t="shared" si="149"/>
        <v/>
      </c>
      <c r="CS191" s="220" t="str">
        <f t="shared" si="149"/>
        <v/>
      </c>
      <c r="CT191" s="220" t="str">
        <f t="shared" si="149"/>
        <v/>
      </c>
      <c r="CU191" s="220" t="str">
        <f t="shared" si="149"/>
        <v/>
      </c>
      <c r="CV191" s="220" t="str">
        <f t="shared" si="149"/>
        <v/>
      </c>
      <c r="CW191" s="220" t="str">
        <f t="shared" si="149"/>
        <v/>
      </c>
      <c r="CX191" s="220" t="str">
        <f t="shared" si="149"/>
        <v/>
      </c>
      <c r="CY191" s="220" t="str">
        <f t="shared" si="149"/>
        <v/>
      </c>
      <c r="CZ191" s="220" t="str">
        <f t="shared" si="149"/>
        <v/>
      </c>
      <c r="DA191" s="220" t="str">
        <f t="shared" si="149"/>
        <v/>
      </c>
      <c r="DB191" s="220" t="str">
        <f t="shared" si="149"/>
        <v/>
      </c>
      <c r="DC191" s="220" t="str">
        <f t="shared" si="149"/>
        <v/>
      </c>
      <c r="DD191" s="220" t="str">
        <f t="shared" si="149"/>
        <v/>
      </c>
      <c r="DE191" s="220" t="str">
        <f t="shared" si="149"/>
        <v/>
      </c>
      <c r="DF191" s="220" t="str">
        <f t="shared" si="149"/>
        <v/>
      </c>
      <c r="DG191" s="220" t="str">
        <f t="shared" si="149"/>
        <v/>
      </c>
      <c r="DH191" s="220" t="str">
        <f t="shared" si="149"/>
        <v/>
      </c>
      <c r="DI191" s="220" t="str">
        <f t="shared" si="149"/>
        <v/>
      </c>
      <c r="DJ191" s="220" t="str">
        <f t="shared" si="149"/>
        <v/>
      </c>
      <c r="DK191" s="220" t="str">
        <f t="shared" si="149"/>
        <v/>
      </c>
      <c r="DL191" s="220" t="str">
        <f t="shared" si="149"/>
        <v/>
      </c>
      <c r="DM191" s="220" t="str">
        <f t="shared" si="149"/>
        <v/>
      </c>
      <c r="DN191" s="220" t="str">
        <f t="shared" si="149"/>
        <v/>
      </c>
      <c r="DO191" s="220" t="str">
        <f t="shared" si="149"/>
        <v/>
      </c>
      <c r="DP191" s="220" t="str">
        <f t="shared" si="149"/>
        <v/>
      </c>
      <c r="DQ191" s="220" t="str">
        <f t="shared" si="149"/>
        <v/>
      </c>
      <c r="DR191" s="220" t="str">
        <f t="shared" si="149"/>
        <v/>
      </c>
      <c r="DS191" s="220" t="str">
        <f t="shared" si="149"/>
        <v/>
      </c>
      <c r="DT191" s="220" t="str">
        <f t="shared" si="149"/>
        <v/>
      </c>
      <c r="DU191" s="220" t="str">
        <f t="shared" si="149"/>
        <v/>
      </c>
      <c r="DV191" s="220" t="str">
        <f t="shared" si="149"/>
        <v/>
      </c>
      <c r="DW191" s="220" t="str">
        <f t="shared" si="149"/>
        <v/>
      </c>
      <c r="DX191" s="220" t="str">
        <f t="shared" si="149"/>
        <v/>
      </c>
      <c r="DY191" s="220" t="str">
        <f t="shared" si="149"/>
        <v/>
      </c>
      <c r="DZ191" s="220" t="str">
        <f t="shared" si="149"/>
        <v/>
      </c>
    </row>
    <row r="19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89"/>
      <c r="BM192" s="89"/>
      <c r="BN192" s="89"/>
      <c r="BO192" s="89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/>
      <c r="CC192" s="89"/>
      <c r="CD192" s="89"/>
      <c r="CE192" s="89"/>
      <c r="CF192" s="89"/>
      <c r="CG192" s="89"/>
      <c r="CH192" s="89"/>
      <c r="CI192" s="89"/>
      <c r="CJ192" s="89"/>
      <c r="CK192" s="89"/>
      <c r="CL192" s="89"/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/>
      <c r="CX192" s="89"/>
      <c r="CY192" s="89"/>
      <c r="CZ192" s="89"/>
      <c r="DA192" s="89"/>
      <c r="DB192" s="89"/>
      <c r="DC192" s="89"/>
      <c r="DD192" s="89"/>
      <c r="DE192" s="89"/>
      <c r="DF192" s="89"/>
      <c r="DG192" s="89"/>
      <c r="DH192" s="89"/>
      <c r="DI192" s="89"/>
      <c r="DJ192" s="89"/>
      <c r="DK192" s="89"/>
      <c r="DL192" s="89"/>
      <c r="DM192" s="89"/>
      <c r="DN192" s="89"/>
      <c r="DO192" s="89"/>
      <c r="DP192" s="89"/>
      <c r="DQ192" s="89"/>
      <c r="DR192" s="89"/>
      <c r="DS192" s="89"/>
      <c r="DT192" s="89"/>
      <c r="DU192" s="89"/>
      <c r="DV192" s="89"/>
      <c r="DW192" s="89"/>
      <c r="DX192" s="89"/>
      <c r="DY192" s="89"/>
      <c r="DZ192" s="89"/>
    </row>
    <row r="193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89"/>
      <c r="CI193" s="89"/>
      <c r="CJ193" s="89"/>
      <c r="CK193" s="89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89"/>
      <c r="DB193" s="89"/>
      <c r="DC193" s="89"/>
      <c r="DD193" s="89"/>
      <c r="DE193" s="89"/>
      <c r="DF193" s="89"/>
      <c r="DG193" s="89"/>
      <c r="DH193" s="89"/>
      <c r="DI193" s="89"/>
      <c r="DJ193" s="89"/>
      <c r="DK193" s="89"/>
      <c r="DL193" s="89"/>
      <c r="DM193" s="89"/>
      <c r="DN193" s="89"/>
      <c r="DO193" s="89"/>
      <c r="DP193" s="89"/>
      <c r="DQ193" s="89"/>
      <c r="DR193" s="89"/>
      <c r="DS193" s="89"/>
      <c r="DT193" s="89"/>
      <c r="DU193" s="89"/>
      <c r="DV193" s="89"/>
      <c r="DW193" s="89"/>
      <c r="DX193" s="89"/>
      <c r="DY193" s="89"/>
      <c r="DZ193" s="89"/>
    </row>
    <row r="194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89"/>
      <c r="BM194" s="89"/>
      <c r="BN194" s="89"/>
      <c r="BO194" s="89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/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/>
      <c r="CY194" s="89"/>
      <c r="CZ194" s="89"/>
      <c r="DA194" s="89"/>
      <c r="DB194" s="89"/>
      <c r="DC194" s="89"/>
      <c r="DD194" s="89"/>
      <c r="DE194" s="89"/>
      <c r="DF194" s="89"/>
      <c r="DG194" s="89"/>
      <c r="DH194" s="89"/>
      <c r="DI194" s="89"/>
      <c r="DJ194" s="89"/>
      <c r="DK194" s="89"/>
      <c r="DL194" s="89"/>
      <c r="DM194" s="89"/>
      <c r="DN194" s="89"/>
      <c r="DO194" s="89"/>
      <c r="DP194" s="89"/>
      <c r="DQ194" s="89"/>
      <c r="DR194" s="89"/>
      <c r="DS194" s="89"/>
      <c r="DT194" s="89"/>
      <c r="DU194" s="89"/>
      <c r="DV194" s="89"/>
      <c r="DW194" s="89"/>
      <c r="DX194" s="89"/>
      <c r="DY194" s="89"/>
      <c r="DZ194" s="89"/>
    </row>
    <row r="195">
      <c r="A195" s="78"/>
      <c r="B195" s="89"/>
      <c r="C195" s="92" t="s">
        <v>329</v>
      </c>
      <c r="D195" s="89"/>
      <c r="E195" s="89"/>
      <c r="F195" s="89"/>
      <c r="G195" s="89"/>
      <c r="H195" s="78"/>
      <c r="I195" s="187" t="s">
        <v>151</v>
      </c>
      <c r="J195" s="83"/>
      <c r="K195" s="83" t="s">
        <v>111</v>
      </c>
      <c r="L195" s="83" t="s">
        <v>112</v>
      </c>
      <c r="M195" s="83" t="s">
        <v>113</v>
      </c>
      <c r="N195" s="83" t="s">
        <v>114</v>
      </c>
      <c r="O195" s="83" t="s">
        <v>115</v>
      </c>
      <c r="P195" s="83" t="s">
        <v>116</v>
      </c>
      <c r="Q195" s="83" t="s">
        <v>117</v>
      </c>
      <c r="R195" s="83" t="s">
        <v>118</v>
      </c>
      <c r="S195" s="83" t="s">
        <v>119</v>
      </c>
      <c r="T195" s="83" t="s">
        <v>120</v>
      </c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89"/>
      <c r="DB195" s="89"/>
      <c r="DC195" s="89"/>
      <c r="DD195" s="89"/>
      <c r="DE195" s="89"/>
      <c r="DF195" s="89"/>
      <c r="DG195" s="89"/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/>
      <c r="DS195" s="89"/>
      <c r="DT195" s="89"/>
      <c r="DU195" s="89"/>
      <c r="DV195" s="89"/>
      <c r="DW195" s="89"/>
      <c r="DX195" s="89"/>
      <c r="DY195" s="89"/>
      <c r="DZ195" s="89"/>
    </row>
    <row r="196">
      <c r="A196" s="78"/>
      <c r="B196" s="89"/>
      <c r="C196" s="81"/>
      <c r="D196" s="89"/>
      <c r="E196" s="196"/>
      <c r="F196" s="87"/>
      <c r="G196" s="81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89"/>
      <c r="BM196" s="89"/>
      <c r="BN196" s="89"/>
      <c r="BO196" s="89"/>
      <c r="BP196" s="89"/>
      <c r="BQ196" s="89"/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/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/>
      <c r="CY196" s="89"/>
      <c r="CZ196" s="89"/>
      <c r="DA196" s="89"/>
      <c r="DB196" s="89"/>
      <c r="DC196" s="89"/>
      <c r="DD196" s="89"/>
      <c r="DE196" s="89"/>
      <c r="DF196" s="89"/>
      <c r="DG196" s="89"/>
      <c r="DH196" s="89"/>
      <c r="DI196" s="89"/>
      <c r="DJ196" s="89"/>
      <c r="DK196" s="89"/>
      <c r="DL196" s="89"/>
      <c r="DM196" s="89"/>
      <c r="DN196" s="89"/>
      <c r="DO196" s="89"/>
      <c r="DP196" s="89"/>
      <c r="DQ196" s="89"/>
      <c r="DR196" s="89"/>
      <c r="DS196" s="89"/>
      <c r="DT196" s="89"/>
      <c r="DU196" s="89"/>
      <c r="DV196" s="89"/>
      <c r="DW196" s="89"/>
      <c r="DX196" s="89"/>
      <c r="DY196" s="89"/>
      <c r="DZ196" s="89"/>
    </row>
    <row r="197">
      <c r="A197" s="78"/>
      <c r="B197" s="89"/>
      <c r="C197" s="89"/>
      <c r="D197" s="89"/>
      <c r="E197" s="89"/>
      <c r="F197" s="89"/>
      <c r="G197" s="89"/>
      <c r="H197" s="78"/>
      <c r="I197" s="88" t="s">
        <v>122</v>
      </c>
      <c r="J197" s="217"/>
      <c r="K197" s="217">
        <f t="shared" ref="K197:T197" si="150">sumif($K$1:$DZ$1,K153,$K20:$DZ20)</f>
        <v>216000</v>
      </c>
      <c r="L197" s="217">
        <f t="shared" si="150"/>
        <v>388800</v>
      </c>
      <c r="M197" s="217">
        <f t="shared" si="150"/>
        <v>637632</v>
      </c>
      <c r="N197" s="217">
        <f t="shared" si="150"/>
        <v>943695.36</v>
      </c>
      <c r="O197" s="217">
        <f t="shared" si="150"/>
        <v>1396669.133</v>
      </c>
      <c r="P197" s="217">
        <f t="shared" si="150"/>
        <v>2067070.317</v>
      </c>
      <c r="Q197" s="217">
        <f t="shared" si="150"/>
        <v>3059264.068</v>
      </c>
      <c r="R197" s="217">
        <f t="shared" si="150"/>
        <v>4527710.821</v>
      </c>
      <c r="S197" s="217">
        <f t="shared" si="150"/>
        <v>6701012.016</v>
      </c>
      <c r="T197" s="217">
        <f t="shared" si="150"/>
        <v>9917497.783</v>
      </c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  <c r="BK197" s="89"/>
      <c r="BL197" s="89"/>
      <c r="BM197" s="89"/>
      <c r="BN197" s="89"/>
      <c r="BO197" s="89"/>
      <c r="BP197" s="89"/>
      <c r="BQ197" s="89"/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/>
      <c r="CC197" s="89"/>
      <c r="CD197" s="89"/>
      <c r="CE197" s="89"/>
      <c r="CF197" s="89"/>
      <c r="CG197" s="89"/>
      <c r="CH197" s="89"/>
      <c r="CI197" s="89"/>
      <c r="CJ197" s="89"/>
      <c r="CK197" s="89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/>
      <c r="CY197" s="89"/>
      <c r="CZ197" s="89"/>
      <c r="DA197" s="89"/>
      <c r="DB197" s="89"/>
      <c r="DC197" s="89"/>
      <c r="DD197" s="89"/>
      <c r="DE197" s="89"/>
      <c r="DF197" s="89"/>
      <c r="DG197" s="89"/>
      <c r="DH197" s="89"/>
      <c r="DI197" s="89"/>
      <c r="DJ197" s="89"/>
      <c r="DK197" s="89"/>
      <c r="DL197" s="89"/>
      <c r="DM197" s="89"/>
      <c r="DN197" s="89"/>
      <c r="DO197" s="89"/>
      <c r="DP197" s="89"/>
      <c r="DQ197" s="89"/>
      <c r="DR197" s="89"/>
      <c r="DS197" s="89"/>
      <c r="DT197" s="89"/>
      <c r="DU197" s="89"/>
      <c r="DV197" s="89"/>
      <c r="DW197" s="89"/>
      <c r="DX197" s="89"/>
      <c r="DY197" s="89"/>
      <c r="DZ197" s="89"/>
    </row>
    <row r="198">
      <c r="A198" s="78"/>
      <c r="B198" s="89"/>
      <c r="C198" s="89"/>
      <c r="D198" s="89"/>
      <c r="E198" s="89"/>
      <c r="F198" s="89"/>
      <c r="G198" s="89"/>
      <c r="H198" s="78"/>
      <c r="I198" s="88" t="s">
        <v>124</v>
      </c>
      <c r="J198" s="217"/>
      <c r="K198" s="218">
        <f t="shared" ref="K198:T198" si="151">sumif($K$1:$DZ$1,K153,$K27:$DZ27)</f>
        <v>-23577.87456</v>
      </c>
      <c r="L198" s="218">
        <f t="shared" si="151"/>
        <v>-52380.90929</v>
      </c>
      <c r="M198" s="218">
        <f t="shared" si="151"/>
        <v>-77401.71307</v>
      </c>
      <c r="N198" s="218">
        <f t="shared" si="151"/>
        <v>-122619.5441</v>
      </c>
      <c r="O198" s="218">
        <f t="shared" si="151"/>
        <v>-174640.8882</v>
      </c>
      <c r="P198" s="218">
        <f t="shared" si="151"/>
        <v>-264252.8536</v>
      </c>
      <c r="Q198" s="218">
        <f t="shared" si="151"/>
        <v>-386199.7826</v>
      </c>
      <c r="R198" s="218">
        <f t="shared" si="151"/>
        <v>-575717.1281</v>
      </c>
      <c r="S198" s="218">
        <f t="shared" si="151"/>
        <v>-848557.0459</v>
      </c>
      <c r="T198" s="218">
        <f t="shared" si="151"/>
        <v>-1258829.608</v>
      </c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89"/>
      <c r="BM198" s="89"/>
      <c r="BN198" s="89"/>
      <c r="BO198" s="89"/>
      <c r="BP198" s="89"/>
      <c r="BQ198" s="89"/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/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/>
      <c r="CY198" s="89"/>
      <c r="CZ198" s="89"/>
      <c r="DA198" s="89"/>
      <c r="DB198" s="89"/>
      <c r="DC198" s="89"/>
      <c r="DD198" s="89"/>
      <c r="DE198" s="89"/>
      <c r="DF198" s="89"/>
      <c r="DG198" s="89"/>
      <c r="DH198" s="89"/>
      <c r="DI198" s="89"/>
      <c r="DJ198" s="89"/>
      <c r="DK198" s="89"/>
      <c r="DL198" s="89"/>
      <c r="DM198" s="89"/>
      <c r="DN198" s="89"/>
      <c r="DO198" s="89"/>
      <c r="DP198" s="89"/>
      <c r="DQ198" s="89"/>
      <c r="DR198" s="89"/>
      <c r="DS198" s="89"/>
      <c r="DT198" s="89"/>
      <c r="DU198" s="89"/>
      <c r="DV198" s="89"/>
      <c r="DW198" s="89"/>
      <c r="DX198" s="89"/>
      <c r="DY198" s="89"/>
      <c r="DZ198" s="89"/>
    </row>
    <row r="199">
      <c r="A199" s="78"/>
      <c r="B199" s="89"/>
      <c r="C199" s="89"/>
      <c r="D199" s="89"/>
      <c r="E199" s="89"/>
      <c r="F199" s="89"/>
      <c r="G199" s="89"/>
      <c r="H199" s="78"/>
      <c r="I199" s="88" t="s">
        <v>126</v>
      </c>
      <c r="J199" s="217"/>
      <c r="K199" s="217">
        <f t="shared" ref="K199:T199" si="152">sum(K197:K198)</f>
        <v>192422.1254</v>
      </c>
      <c r="L199" s="217">
        <f t="shared" si="152"/>
        <v>336419.0907</v>
      </c>
      <c r="M199" s="217">
        <f t="shared" si="152"/>
        <v>560230.2869</v>
      </c>
      <c r="N199" s="217">
        <f t="shared" si="152"/>
        <v>821075.8159</v>
      </c>
      <c r="O199" s="217">
        <f t="shared" si="152"/>
        <v>1222028.245</v>
      </c>
      <c r="P199" s="217">
        <f t="shared" si="152"/>
        <v>1802817.463</v>
      </c>
      <c r="Q199" s="217">
        <f t="shared" si="152"/>
        <v>2673064.286</v>
      </c>
      <c r="R199" s="217">
        <f t="shared" si="152"/>
        <v>3951993.693</v>
      </c>
      <c r="S199" s="217">
        <f t="shared" si="152"/>
        <v>5852454.97</v>
      </c>
      <c r="T199" s="217">
        <f t="shared" si="152"/>
        <v>8658668.175</v>
      </c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/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/>
      <c r="CY199" s="89"/>
      <c r="CZ199" s="89"/>
      <c r="DA199" s="89"/>
      <c r="DB199" s="89"/>
      <c r="DC199" s="89"/>
      <c r="DD199" s="89"/>
      <c r="DE199" s="89"/>
      <c r="DF199" s="89"/>
      <c r="DG199" s="89"/>
      <c r="DH199" s="89"/>
      <c r="DI199" s="89"/>
      <c r="DJ199" s="89"/>
      <c r="DK199" s="89"/>
      <c r="DL199" s="89"/>
      <c r="DM199" s="89"/>
      <c r="DN199" s="89"/>
      <c r="DO199" s="89"/>
      <c r="DP199" s="89"/>
      <c r="DQ199" s="89"/>
      <c r="DR199" s="89"/>
      <c r="DS199" s="89"/>
      <c r="DT199" s="89"/>
      <c r="DU199" s="89"/>
      <c r="DV199" s="89"/>
      <c r="DW199" s="89"/>
      <c r="DX199" s="89"/>
      <c r="DY199" s="89"/>
      <c r="DZ199" s="89"/>
    </row>
    <row r="200">
      <c r="A200" s="78"/>
      <c r="B200" s="78"/>
      <c r="C200" s="78"/>
      <c r="D200" s="89"/>
      <c r="E200" s="78"/>
      <c r="F200" s="78"/>
      <c r="G200" s="78"/>
      <c r="H200" s="78"/>
      <c r="I200" s="78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89"/>
      <c r="BM200" s="89"/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  <c r="CA200" s="89"/>
      <c r="CB200" s="89"/>
      <c r="CC200" s="89"/>
      <c r="CD200" s="89"/>
      <c r="CE200" s="89"/>
      <c r="CF200" s="89"/>
      <c r="CG200" s="89"/>
      <c r="CH200" s="89"/>
      <c r="CI200" s="89"/>
      <c r="CJ200" s="89"/>
      <c r="CK200" s="89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/>
      <c r="CY200" s="89"/>
      <c r="CZ200" s="89"/>
      <c r="DA200" s="89"/>
      <c r="DB200" s="89"/>
      <c r="DC200" s="89"/>
      <c r="DD200" s="89"/>
      <c r="DE200" s="89"/>
      <c r="DF200" s="89"/>
      <c r="DG200" s="89"/>
      <c r="DH200" s="89"/>
      <c r="DI200" s="89"/>
      <c r="DJ200" s="89"/>
      <c r="DK200" s="89"/>
      <c r="DL200" s="89"/>
      <c r="DM200" s="89"/>
      <c r="DN200" s="89"/>
      <c r="DO200" s="89"/>
      <c r="DP200" s="89"/>
      <c r="DQ200" s="89"/>
      <c r="DR200" s="89"/>
      <c r="DS200" s="89"/>
      <c r="DT200" s="89"/>
      <c r="DU200" s="89"/>
      <c r="DV200" s="89"/>
      <c r="DW200" s="89"/>
      <c r="DX200" s="89"/>
      <c r="DY200" s="89"/>
      <c r="DZ200" s="89"/>
    </row>
    <row r="201">
      <c r="A201" s="78"/>
      <c r="B201" s="89"/>
      <c r="C201" s="89"/>
      <c r="D201" s="89"/>
      <c r="E201" s="89"/>
      <c r="F201" s="78"/>
      <c r="G201" s="89"/>
      <c r="H201" s="78"/>
      <c r="I201" s="88" t="s">
        <v>128</v>
      </c>
      <c r="J201" s="217"/>
      <c r="K201" s="218">
        <f t="shared" ref="K201:T201" si="153">sumif($K$1:$DZ$1,K153,$K40:$DZ40)</f>
        <v>86400</v>
      </c>
      <c r="L201" s="218">
        <f t="shared" si="153"/>
        <v>155520</v>
      </c>
      <c r="M201" s="218">
        <f t="shared" si="153"/>
        <v>253470.0035</v>
      </c>
      <c r="N201" s="218">
        <f t="shared" si="153"/>
        <v>371657.7548</v>
      </c>
      <c r="O201" s="218">
        <f t="shared" si="153"/>
        <v>544323.8287</v>
      </c>
      <c r="P201" s="218">
        <f t="shared" si="153"/>
        <v>797735.2005</v>
      </c>
      <c r="Q201" s="218">
        <f t="shared" si="153"/>
        <v>1168680.84</v>
      </c>
      <c r="R201" s="218">
        <f t="shared" si="153"/>
        <v>1712485.848</v>
      </c>
      <c r="S201" s="218">
        <f t="shared" si="153"/>
        <v>2509021.443</v>
      </c>
      <c r="T201" s="218">
        <f t="shared" si="153"/>
        <v>3676312.728</v>
      </c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/>
      <c r="CY201" s="89"/>
      <c r="CZ201" s="89"/>
      <c r="DA201" s="89"/>
      <c r="DB201" s="89"/>
      <c r="DC201" s="89"/>
      <c r="DD201" s="89"/>
      <c r="DE201" s="89"/>
      <c r="DF201" s="89"/>
      <c r="DG201" s="89"/>
      <c r="DH201" s="89"/>
      <c r="DI201" s="89"/>
      <c r="DJ201" s="89"/>
      <c r="DK201" s="89"/>
      <c r="DL201" s="89"/>
      <c r="DM201" s="89"/>
      <c r="DN201" s="89"/>
      <c r="DO201" s="89"/>
      <c r="DP201" s="89"/>
      <c r="DQ201" s="89"/>
      <c r="DR201" s="89"/>
      <c r="DS201" s="89"/>
      <c r="DT201" s="89"/>
      <c r="DU201" s="89"/>
      <c r="DV201" s="89"/>
      <c r="DW201" s="89"/>
      <c r="DX201" s="89"/>
      <c r="DY201" s="89"/>
      <c r="DZ201" s="89"/>
    </row>
    <row r="202">
      <c r="A202" s="78"/>
      <c r="B202" s="89"/>
      <c r="C202" s="89"/>
      <c r="D202" s="89"/>
      <c r="E202" s="89"/>
      <c r="F202" s="78"/>
      <c r="G202" s="89"/>
      <c r="H202" s="78"/>
      <c r="I202" s="88" t="s">
        <v>130</v>
      </c>
      <c r="J202" s="217"/>
      <c r="K202" s="217">
        <f t="shared" ref="K202:T202" si="154">K199-K201</f>
        <v>106022.1254</v>
      </c>
      <c r="L202" s="217">
        <f t="shared" si="154"/>
        <v>180899.0907</v>
      </c>
      <c r="M202" s="217">
        <f t="shared" si="154"/>
        <v>306760.2835</v>
      </c>
      <c r="N202" s="217">
        <f t="shared" si="154"/>
        <v>449418.0611</v>
      </c>
      <c r="O202" s="217">
        <f t="shared" si="154"/>
        <v>677704.4159</v>
      </c>
      <c r="P202" s="217">
        <f t="shared" si="154"/>
        <v>1005082.262</v>
      </c>
      <c r="Q202" s="217">
        <f t="shared" si="154"/>
        <v>1504383.446</v>
      </c>
      <c r="R202" s="217">
        <f t="shared" si="154"/>
        <v>2239507.846</v>
      </c>
      <c r="S202" s="217">
        <f t="shared" si="154"/>
        <v>3343433.527</v>
      </c>
      <c r="T202" s="217">
        <f t="shared" si="154"/>
        <v>4982355.448</v>
      </c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89"/>
      <c r="BM202" s="89"/>
      <c r="BN202" s="89"/>
      <c r="BO202" s="89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/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/>
      <c r="CY202" s="89"/>
      <c r="CZ202" s="89"/>
      <c r="DA202" s="89"/>
      <c r="DB202" s="89"/>
      <c r="DC202" s="89"/>
      <c r="DD202" s="89"/>
      <c r="DE202" s="89"/>
      <c r="DF202" s="89"/>
      <c r="DG202" s="89"/>
      <c r="DH202" s="89"/>
      <c r="DI202" s="89"/>
      <c r="DJ202" s="89"/>
      <c r="DK202" s="89"/>
      <c r="DL202" s="89"/>
      <c r="DM202" s="89"/>
      <c r="DN202" s="89"/>
      <c r="DO202" s="89"/>
      <c r="DP202" s="89"/>
      <c r="DQ202" s="89"/>
      <c r="DR202" s="89"/>
      <c r="DS202" s="89"/>
      <c r="DT202" s="89"/>
      <c r="DU202" s="89"/>
      <c r="DV202" s="89"/>
      <c r="DW202" s="89"/>
      <c r="DX202" s="89"/>
      <c r="DY202" s="89"/>
      <c r="DZ202" s="89"/>
    </row>
    <row r="203">
      <c r="A203" s="78"/>
      <c r="B203" s="89"/>
      <c r="C203" s="89"/>
      <c r="D203" s="89"/>
      <c r="E203" s="89"/>
      <c r="F203" s="78"/>
      <c r="G203" s="89"/>
      <c r="H203" s="78"/>
      <c r="I203" s="78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  <c r="DD203" s="89"/>
      <c r="DE203" s="89"/>
      <c r="DF203" s="89"/>
      <c r="DG203" s="89"/>
      <c r="DH203" s="89"/>
      <c r="DI203" s="89"/>
      <c r="DJ203" s="89"/>
      <c r="DK203" s="89"/>
      <c r="DL203" s="89"/>
      <c r="DM203" s="89"/>
      <c r="DN203" s="89"/>
      <c r="DO203" s="89"/>
      <c r="DP203" s="89"/>
      <c r="DQ203" s="89"/>
      <c r="DR203" s="89"/>
      <c r="DS203" s="89"/>
      <c r="DT203" s="89"/>
      <c r="DU203" s="89"/>
      <c r="DV203" s="89"/>
      <c r="DW203" s="89"/>
      <c r="DX203" s="89"/>
      <c r="DY203" s="89"/>
      <c r="DZ203" s="89"/>
    </row>
    <row r="204">
      <c r="A204" s="78"/>
      <c r="B204" s="89"/>
      <c r="C204" s="89"/>
      <c r="D204" s="89"/>
      <c r="E204" s="89"/>
      <c r="F204" s="78"/>
      <c r="G204" s="89"/>
      <c r="H204" s="78"/>
      <c r="I204" s="88" t="s">
        <v>133</v>
      </c>
      <c r="J204" s="217"/>
      <c r="K204" s="218">
        <f t="shared" ref="K204:T204" si="155">sumif($K$1:$DZ$1,K153,$K47:$DZ47)</f>
        <v>306000</v>
      </c>
      <c r="L204" s="218">
        <f t="shared" si="155"/>
        <v>201851.4544</v>
      </c>
      <c r="M204" s="218">
        <f t="shared" si="155"/>
        <v>325667.7635</v>
      </c>
      <c r="N204" s="218">
        <f t="shared" si="155"/>
        <v>455123.6212</v>
      </c>
      <c r="O204" s="218">
        <f t="shared" si="155"/>
        <v>642133.0158</v>
      </c>
      <c r="P204" s="218">
        <f t="shared" si="155"/>
        <v>901047.0828</v>
      </c>
      <c r="Q204" s="218">
        <f t="shared" si="155"/>
        <v>1268312.64</v>
      </c>
      <c r="R204" s="218">
        <f t="shared" si="155"/>
        <v>1782089.679</v>
      </c>
      <c r="S204" s="218">
        <f t="shared" si="155"/>
        <v>2506548.857</v>
      </c>
      <c r="T204" s="218">
        <f t="shared" si="155"/>
        <v>3523459.498</v>
      </c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  <c r="BK204" s="89"/>
      <c r="BL204" s="89"/>
      <c r="BM204" s="89"/>
      <c r="BN204" s="89"/>
      <c r="BO204" s="89"/>
      <c r="BP204" s="89"/>
      <c r="BQ204" s="89"/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89"/>
      <c r="CC204" s="89"/>
      <c r="CD204" s="89"/>
      <c r="CE204" s="89"/>
      <c r="CF204" s="89"/>
      <c r="CG204" s="89"/>
      <c r="CH204" s="89"/>
      <c r="CI204" s="89"/>
      <c r="CJ204" s="89"/>
      <c r="CK204" s="89"/>
      <c r="CL204" s="89"/>
      <c r="CM204" s="89"/>
      <c r="CN204" s="89"/>
      <c r="CO204" s="89"/>
      <c r="CP204" s="89"/>
      <c r="CQ204" s="89"/>
      <c r="CR204" s="89"/>
      <c r="CS204" s="89"/>
      <c r="CT204" s="89"/>
      <c r="CU204" s="89"/>
      <c r="CV204" s="89"/>
      <c r="CW204" s="89"/>
      <c r="CX204" s="89"/>
      <c r="CY204" s="89"/>
      <c r="CZ204" s="89"/>
      <c r="DA204" s="89"/>
      <c r="DB204" s="89"/>
      <c r="DC204" s="89"/>
      <c r="DD204" s="89"/>
      <c r="DE204" s="89"/>
      <c r="DF204" s="89"/>
      <c r="DG204" s="89"/>
      <c r="DH204" s="89"/>
      <c r="DI204" s="89"/>
      <c r="DJ204" s="89"/>
      <c r="DK204" s="89"/>
      <c r="DL204" s="89"/>
      <c r="DM204" s="89"/>
      <c r="DN204" s="89"/>
      <c r="DO204" s="89"/>
      <c r="DP204" s="89"/>
      <c r="DQ204" s="89"/>
      <c r="DR204" s="89"/>
      <c r="DS204" s="89"/>
      <c r="DT204" s="89"/>
      <c r="DU204" s="89"/>
      <c r="DV204" s="89"/>
      <c r="DW204" s="89"/>
      <c r="DX204" s="89"/>
      <c r="DY204" s="89"/>
      <c r="DZ204" s="89"/>
    </row>
    <row r="205">
      <c r="A205" s="78"/>
      <c r="B205" s="89"/>
      <c r="C205" s="89"/>
      <c r="D205" s="89"/>
      <c r="E205" s="89"/>
      <c r="F205" s="78"/>
      <c r="G205" s="89"/>
      <c r="H205" s="78"/>
      <c r="I205" s="88" t="s">
        <v>135</v>
      </c>
      <c r="J205" s="217"/>
      <c r="K205" s="217">
        <f t="shared" ref="K205:T205" si="156">K202-K204</f>
        <v>-199977.8746</v>
      </c>
      <c r="L205" s="217">
        <f t="shared" si="156"/>
        <v>-20952.36372</v>
      </c>
      <c r="M205" s="217">
        <f t="shared" si="156"/>
        <v>-18907.48003</v>
      </c>
      <c r="N205" s="217">
        <f t="shared" si="156"/>
        <v>-5705.56009</v>
      </c>
      <c r="O205" s="217">
        <f t="shared" si="156"/>
        <v>35571.4001</v>
      </c>
      <c r="P205" s="217">
        <f t="shared" si="156"/>
        <v>104035.1796</v>
      </c>
      <c r="Q205" s="217">
        <f t="shared" si="156"/>
        <v>236070.8052</v>
      </c>
      <c r="R205" s="217">
        <f t="shared" si="156"/>
        <v>457418.167</v>
      </c>
      <c r="S205" s="217">
        <f t="shared" si="156"/>
        <v>836884.6699</v>
      </c>
      <c r="T205" s="217">
        <f t="shared" si="156"/>
        <v>1458895.95</v>
      </c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  <c r="DD205" s="89"/>
      <c r="DE205" s="89"/>
      <c r="DF205" s="89"/>
      <c r="DG205" s="89"/>
      <c r="DH205" s="89"/>
      <c r="DI205" s="89"/>
      <c r="DJ205" s="89"/>
      <c r="DK205" s="89"/>
      <c r="DL205" s="89"/>
      <c r="DM205" s="89"/>
      <c r="DN205" s="89"/>
      <c r="DO205" s="89"/>
      <c r="DP205" s="89"/>
      <c r="DQ205" s="89"/>
      <c r="DR205" s="89"/>
      <c r="DS205" s="89"/>
      <c r="DT205" s="89"/>
      <c r="DU205" s="89"/>
      <c r="DV205" s="89"/>
      <c r="DW205" s="89"/>
      <c r="DX205" s="89"/>
      <c r="DY205" s="89"/>
      <c r="DZ205" s="89"/>
    </row>
    <row r="206">
      <c r="A206" s="78"/>
      <c r="B206" s="78"/>
      <c r="C206" s="89"/>
      <c r="D206" s="89"/>
      <c r="E206" s="89"/>
      <c r="F206" s="78"/>
      <c r="G206" s="89"/>
      <c r="H206" s="78"/>
      <c r="I206" s="78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  <c r="BK206" s="89"/>
      <c r="BL206" s="89"/>
      <c r="BM206" s="89"/>
      <c r="BN206" s="89"/>
      <c r="BO206" s="89"/>
      <c r="BP206" s="89"/>
      <c r="BQ206" s="89"/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/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/>
      <c r="CY206" s="89"/>
      <c r="CZ206" s="89"/>
      <c r="DA206" s="89"/>
      <c r="DB206" s="89"/>
      <c r="DC206" s="89"/>
      <c r="DD206" s="89"/>
      <c r="DE206" s="89"/>
      <c r="DF206" s="89"/>
      <c r="DG206" s="89"/>
      <c r="DH206" s="89"/>
      <c r="DI206" s="89"/>
      <c r="DJ206" s="89"/>
      <c r="DK206" s="89"/>
      <c r="DL206" s="89"/>
      <c r="DM206" s="89"/>
      <c r="DN206" s="89"/>
      <c r="DO206" s="89"/>
      <c r="DP206" s="89"/>
      <c r="DQ206" s="89"/>
      <c r="DR206" s="89"/>
      <c r="DS206" s="89"/>
      <c r="DT206" s="89"/>
      <c r="DU206" s="89"/>
      <c r="DV206" s="89"/>
      <c r="DW206" s="89"/>
      <c r="DX206" s="89"/>
      <c r="DY206" s="89"/>
      <c r="DZ206" s="89"/>
    </row>
    <row r="207">
      <c r="A207" s="78"/>
      <c r="B207" s="78"/>
      <c r="C207" s="89"/>
      <c r="D207" s="89"/>
      <c r="E207" s="89"/>
      <c r="F207" s="78"/>
      <c r="G207" s="89"/>
      <c r="H207" s="78"/>
      <c r="I207" s="88" t="s">
        <v>138</v>
      </c>
      <c r="J207" s="217"/>
      <c r="K207" s="218">
        <f t="shared" ref="K207:T207" si="157">sumif($K$1:$DZ$1,K153,$K75:$DZ75)</f>
        <v>0</v>
      </c>
      <c r="L207" s="218">
        <f t="shared" si="157"/>
        <v>0</v>
      </c>
      <c r="M207" s="218">
        <f t="shared" si="157"/>
        <v>0</v>
      </c>
      <c r="N207" s="218">
        <f t="shared" si="157"/>
        <v>0</v>
      </c>
      <c r="O207" s="218">
        <f t="shared" si="157"/>
        <v>0</v>
      </c>
      <c r="P207" s="218">
        <f t="shared" si="157"/>
        <v>0</v>
      </c>
      <c r="Q207" s="218">
        <f t="shared" si="157"/>
        <v>19520.11597</v>
      </c>
      <c r="R207" s="218">
        <f t="shared" si="157"/>
        <v>68612.72504</v>
      </c>
      <c r="S207" s="218">
        <f t="shared" si="157"/>
        <v>125532.7005</v>
      </c>
      <c r="T207" s="218">
        <f t="shared" si="157"/>
        <v>218834.3925</v>
      </c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  <c r="BK207" s="89"/>
      <c r="BL207" s="89"/>
      <c r="BM207" s="89"/>
      <c r="BN207" s="89"/>
      <c r="BO207" s="89"/>
      <c r="BP207" s="89"/>
      <c r="BQ207" s="89"/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/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/>
      <c r="CY207" s="89"/>
      <c r="CZ207" s="89"/>
      <c r="DA207" s="89"/>
      <c r="DB207" s="89"/>
      <c r="DC207" s="89"/>
      <c r="DD207" s="89"/>
      <c r="DE207" s="89"/>
      <c r="DF207" s="89"/>
      <c r="DG207" s="89"/>
      <c r="DH207" s="89"/>
      <c r="DI207" s="89"/>
      <c r="DJ207" s="89"/>
      <c r="DK207" s="89"/>
      <c r="DL207" s="89"/>
      <c r="DM207" s="89"/>
      <c r="DN207" s="89"/>
      <c r="DO207" s="89"/>
      <c r="DP207" s="89"/>
      <c r="DQ207" s="89"/>
      <c r="DR207" s="89"/>
      <c r="DS207" s="89"/>
      <c r="DT207" s="89"/>
      <c r="DU207" s="89"/>
      <c r="DV207" s="89"/>
      <c r="DW207" s="89"/>
      <c r="DX207" s="89"/>
      <c r="DY207" s="89"/>
      <c r="DZ207" s="89"/>
    </row>
    <row r="208">
      <c r="A208" s="78"/>
      <c r="B208" s="78"/>
      <c r="C208" s="89"/>
      <c r="D208" s="89"/>
      <c r="E208" s="89"/>
      <c r="F208" s="78"/>
      <c r="G208" s="89"/>
      <c r="H208" s="78"/>
      <c r="I208" s="88" t="s">
        <v>139</v>
      </c>
      <c r="J208" s="217"/>
      <c r="K208" s="217">
        <f t="shared" ref="K208:T208" si="158">K205-K207</f>
        <v>-199977.8746</v>
      </c>
      <c r="L208" s="217">
        <f t="shared" si="158"/>
        <v>-20952.36372</v>
      </c>
      <c r="M208" s="217">
        <f t="shared" si="158"/>
        <v>-18907.48003</v>
      </c>
      <c r="N208" s="217">
        <f t="shared" si="158"/>
        <v>-5705.56009</v>
      </c>
      <c r="O208" s="217">
        <f t="shared" si="158"/>
        <v>35571.4001</v>
      </c>
      <c r="P208" s="217">
        <f t="shared" si="158"/>
        <v>104035.1796</v>
      </c>
      <c r="Q208" s="217">
        <f t="shared" si="158"/>
        <v>216550.6892</v>
      </c>
      <c r="R208" s="217">
        <f t="shared" si="158"/>
        <v>388805.4419</v>
      </c>
      <c r="S208" s="217">
        <f t="shared" si="158"/>
        <v>711351.9694</v>
      </c>
      <c r="T208" s="217">
        <f t="shared" si="158"/>
        <v>1240061.557</v>
      </c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89"/>
      <c r="BM208" s="89"/>
      <c r="BN208" s="89"/>
      <c r="BO208" s="89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89"/>
      <c r="CI208" s="89"/>
      <c r="CJ208" s="89"/>
      <c r="CK208" s="89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/>
      <c r="CX208" s="89"/>
      <c r="CY208" s="89"/>
      <c r="CZ208" s="89"/>
      <c r="DA208" s="89"/>
      <c r="DB208" s="89"/>
      <c r="DC208" s="89"/>
      <c r="DD208" s="89"/>
      <c r="DE208" s="89"/>
      <c r="DF208" s="89"/>
      <c r="DG208" s="89"/>
      <c r="DH208" s="89"/>
      <c r="DI208" s="89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89"/>
      <c r="DU208" s="89"/>
      <c r="DV208" s="89"/>
      <c r="DW208" s="89"/>
      <c r="DX208" s="89"/>
      <c r="DY208" s="89"/>
      <c r="DZ208" s="89"/>
    </row>
    <row r="209">
      <c r="A209" s="78"/>
      <c r="B209" s="78"/>
      <c r="C209" s="89"/>
      <c r="D209" s="89"/>
      <c r="E209" s="89"/>
      <c r="F209" s="78"/>
      <c r="G209" s="89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  <c r="BK209" s="89"/>
      <c r="BL209" s="89"/>
      <c r="BM209" s="89"/>
      <c r="BN209" s="89"/>
      <c r="BO209" s="89"/>
      <c r="BP209" s="89"/>
      <c r="BQ209" s="89"/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/>
      <c r="CC209" s="89"/>
      <c r="CD209" s="89"/>
      <c r="CE209" s="89"/>
      <c r="CF209" s="89"/>
      <c r="CG209" s="89"/>
      <c r="CH209" s="89"/>
      <c r="CI209" s="89"/>
      <c r="CJ209" s="89"/>
      <c r="CK209" s="89"/>
      <c r="CL209" s="89"/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/>
      <c r="CX209" s="89"/>
      <c r="CY209" s="89"/>
      <c r="CZ209" s="89"/>
      <c r="DA209" s="89"/>
      <c r="DB209" s="89"/>
      <c r="DC209" s="89"/>
      <c r="DD209" s="89"/>
      <c r="DE209" s="89"/>
      <c r="DF209" s="89"/>
      <c r="DG209" s="89"/>
      <c r="DH209" s="89"/>
      <c r="DI209" s="89"/>
      <c r="DJ209" s="89"/>
      <c r="DK209" s="89"/>
      <c r="DL209" s="89"/>
      <c r="DM209" s="89"/>
      <c r="DN209" s="89"/>
      <c r="DO209" s="89"/>
      <c r="DP209" s="89"/>
      <c r="DQ209" s="89"/>
      <c r="DR209" s="89"/>
      <c r="DS209" s="89"/>
      <c r="DT209" s="89"/>
      <c r="DU209" s="89"/>
      <c r="DV209" s="89"/>
      <c r="DW209" s="89"/>
      <c r="DX209" s="89"/>
      <c r="DY209" s="89"/>
      <c r="DZ209" s="89"/>
    </row>
    <row r="210">
      <c r="A210" s="78"/>
      <c r="B210" s="78"/>
      <c r="C210" s="78"/>
      <c r="D210" s="89"/>
      <c r="E210" s="78"/>
      <c r="F210" s="78"/>
      <c r="G210" s="78"/>
      <c r="H210" s="78"/>
      <c r="I210" s="88" t="s">
        <v>327</v>
      </c>
      <c r="J210" s="220"/>
      <c r="K210" s="217" t="str">
        <f t="shared" ref="K210:T210" si="159">if(K208&gt;0,K208*(1-K211),"")</f>
        <v/>
      </c>
      <c r="L210" s="217" t="str">
        <f t="shared" si="159"/>
        <v/>
      </c>
      <c r="M210" s="217" t="str">
        <f t="shared" si="159"/>
        <v/>
      </c>
      <c r="N210" s="217" t="str">
        <f t="shared" si="159"/>
        <v/>
      </c>
      <c r="O210" s="217">
        <f t="shared" si="159"/>
        <v>7114.28002</v>
      </c>
      <c r="P210" s="217">
        <f t="shared" si="159"/>
        <v>41614.07183</v>
      </c>
      <c r="Q210" s="217">
        <f t="shared" si="159"/>
        <v>86620.27569</v>
      </c>
      <c r="R210" s="217">
        <f t="shared" si="159"/>
        <v>155522.1768</v>
      </c>
      <c r="S210" s="217">
        <f t="shared" si="159"/>
        <v>284540.7878</v>
      </c>
      <c r="T210" s="217">
        <f t="shared" si="159"/>
        <v>496024.6229</v>
      </c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0"/>
      <c r="BN210" s="220"/>
      <c r="BO210" s="220"/>
      <c r="BP210" s="220"/>
      <c r="BQ210" s="220"/>
      <c r="BR210" s="220"/>
      <c r="BS210" s="220"/>
      <c r="BT210" s="220"/>
      <c r="BU210" s="220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20"/>
      <c r="CN210" s="220"/>
      <c r="CO210" s="220"/>
      <c r="CP210" s="220"/>
      <c r="CQ210" s="220"/>
      <c r="CR210" s="220"/>
      <c r="CS210" s="220"/>
      <c r="CT210" s="220"/>
      <c r="CU210" s="220"/>
      <c r="CV210" s="220"/>
      <c r="CW210" s="220"/>
      <c r="CX210" s="220"/>
      <c r="CY210" s="220"/>
      <c r="CZ210" s="220"/>
      <c r="DA210" s="220"/>
      <c r="DB210" s="220"/>
      <c r="DC210" s="220"/>
      <c r="DD210" s="220"/>
      <c r="DE210" s="220"/>
      <c r="DF210" s="220"/>
      <c r="DG210" s="220"/>
      <c r="DH210" s="220"/>
      <c r="DI210" s="220"/>
      <c r="DJ210" s="220"/>
      <c r="DK210" s="220"/>
      <c r="DL210" s="220"/>
      <c r="DM210" s="220"/>
      <c r="DN210" s="220"/>
      <c r="DO210" s="220"/>
      <c r="DP210" s="220"/>
      <c r="DQ210" s="220"/>
      <c r="DR210" s="220"/>
      <c r="DS210" s="220"/>
      <c r="DT210" s="220"/>
      <c r="DU210" s="220"/>
      <c r="DV210" s="220"/>
      <c r="DW210" s="220"/>
      <c r="DX210" s="220"/>
      <c r="DY210" s="220"/>
      <c r="DZ210" s="220"/>
    </row>
    <row r="211">
      <c r="A211" s="78"/>
      <c r="B211" s="78"/>
      <c r="C211" s="78"/>
      <c r="D211" s="89"/>
      <c r="E211" s="78"/>
      <c r="F211" s="78"/>
      <c r="G211" s="78"/>
      <c r="H211" s="78"/>
      <c r="I211" s="88" t="s">
        <v>143</v>
      </c>
      <c r="J211" s="220"/>
      <c r="K211" s="220">
        <f>'Financial Projection'!W26</f>
        <v>1</v>
      </c>
      <c r="L211" s="220">
        <f>'Financial Projection'!X26</f>
        <v>0.9</v>
      </c>
      <c r="M211" s="220">
        <f>'Financial Projection'!Y26</f>
        <v>0.8</v>
      </c>
      <c r="N211" s="220">
        <f>'Financial Projection'!Z26</f>
        <v>0.8</v>
      </c>
      <c r="O211" s="220">
        <f>'Financial Projection'!AA26</f>
        <v>0.8</v>
      </c>
      <c r="P211" s="220">
        <f>'Financial Projection'!AB26</f>
        <v>0.6</v>
      </c>
      <c r="Q211" s="220">
        <f>'Financial Projection'!AC26</f>
        <v>0.6</v>
      </c>
      <c r="R211" s="220">
        <f>'Financial Projection'!AD26</f>
        <v>0.6</v>
      </c>
      <c r="S211" s="220">
        <f>'Financial Projection'!AE26</f>
        <v>0.6</v>
      </c>
      <c r="T211" s="220">
        <f>'Financial Projection'!AF26</f>
        <v>0.6</v>
      </c>
      <c r="U211" s="220" t="str">
        <f t="shared" ref="U211:DZ211" si="160">U186</f>
        <v/>
      </c>
      <c r="V211" s="220" t="str">
        <f t="shared" si="160"/>
        <v/>
      </c>
      <c r="W211" s="220" t="str">
        <f t="shared" si="160"/>
        <v/>
      </c>
      <c r="X211" s="220" t="str">
        <f t="shared" si="160"/>
        <v/>
      </c>
      <c r="Y211" s="220" t="str">
        <f t="shared" si="160"/>
        <v/>
      </c>
      <c r="Z211" s="220" t="str">
        <f t="shared" si="160"/>
        <v/>
      </c>
      <c r="AA211" s="220" t="str">
        <f t="shared" si="160"/>
        <v/>
      </c>
      <c r="AB211" s="220" t="str">
        <f t="shared" si="160"/>
        <v/>
      </c>
      <c r="AC211" s="220" t="str">
        <f t="shared" si="160"/>
        <v/>
      </c>
      <c r="AD211" s="220" t="str">
        <f t="shared" si="160"/>
        <v/>
      </c>
      <c r="AE211" s="220" t="str">
        <f t="shared" si="160"/>
        <v/>
      </c>
      <c r="AF211" s="220" t="str">
        <f t="shared" si="160"/>
        <v/>
      </c>
      <c r="AG211" s="220" t="str">
        <f t="shared" si="160"/>
        <v/>
      </c>
      <c r="AH211" s="220" t="str">
        <f t="shared" si="160"/>
        <v/>
      </c>
      <c r="AI211" s="220" t="str">
        <f t="shared" si="160"/>
        <v/>
      </c>
      <c r="AJ211" s="220" t="str">
        <f t="shared" si="160"/>
        <v/>
      </c>
      <c r="AK211" s="220" t="str">
        <f t="shared" si="160"/>
        <v/>
      </c>
      <c r="AL211" s="220" t="str">
        <f t="shared" si="160"/>
        <v/>
      </c>
      <c r="AM211" s="220" t="str">
        <f t="shared" si="160"/>
        <v/>
      </c>
      <c r="AN211" s="220" t="str">
        <f t="shared" si="160"/>
        <v/>
      </c>
      <c r="AO211" s="220" t="str">
        <f t="shared" si="160"/>
        <v/>
      </c>
      <c r="AP211" s="220" t="str">
        <f t="shared" si="160"/>
        <v/>
      </c>
      <c r="AQ211" s="220" t="str">
        <f t="shared" si="160"/>
        <v/>
      </c>
      <c r="AR211" s="220" t="str">
        <f t="shared" si="160"/>
        <v/>
      </c>
      <c r="AS211" s="220" t="str">
        <f t="shared" si="160"/>
        <v/>
      </c>
      <c r="AT211" s="220" t="str">
        <f t="shared" si="160"/>
        <v/>
      </c>
      <c r="AU211" s="220" t="str">
        <f t="shared" si="160"/>
        <v/>
      </c>
      <c r="AV211" s="220" t="str">
        <f t="shared" si="160"/>
        <v/>
      </c>
      <c r="AW211" s="220" t="str">
        <f t="shared" si="160"/>
        <v/>
      </c>
      <c r="AX211" s="220" t="str">
        <f t="shared" si="160"/>
        <v/>
      </c>
      <c r="AY211" s="220" t="str">
        <f t="shared" si="160"/>
        <v/>
      </c>
      <c r="AZ211" s="220" t="str">
        <f t="shared" si="160"/>
        <v/>
      </c>
      <c r="BA211" s="220" t="str">
        <f t="shared" si="160"/>
        <v/>
      </c>
      <c r="BB211" s="220" t="str">
        <f t="shared" si="160"/>
        <v/>
      </c>
      <c r="BC211" s="220" t="str">
        <f t="shared" si="160"/>
        <v/>
      </c>
      <c r="BD211" s="220" t="str">
        <f t="shared" si="160"/>
        <v/>
      </c>
      <c r="BE211" s="220" t="str">
        <f t="shared" si="160"/>
        <v/>
      </c>
      <c r="BF211" s="220" t="str">
        <f t="shared" si="160"/>
        <v/>
      </c>
      <c r="BG211" s="220" t="str">
        <f t="shared" si="160"/>
        <v/>
      </c>
      <c r="BH211" s="220" t="str">
        <f t="shared" si="160"/>
        <v/>
      </c>
      <c r="BI211" s="220" t="str">
        <f t="shared" si="160"/>
        <v/>
      </c>
      <c r="BJ211" s="220" t="str">
        <f t="shared" si="160"/>
        <v/>
      </c>
      <c r="BK211" s="220" t="str">
        <f t="shared" si="160"/>
        <v/>
      </c>
      <c r="BL211" s="220" t="str">
        <f t="shared" si="160"/>
        <v/>
      </c>
      <c r="BM211" s="220" t="str">
        <f t="shared" si="160"/>
        <v/>
      </c>
      <c r="BN211" s="220" t="str">
        <f t="shared" si="160"/>
        <v/>
      </c>
      <c r="BO211" s="220" t="str">
        <f t="shared" si="160"/>
        <v/>
      </c>
      <c r="BP211" s="220" t="str">
        <f t="shared" si="160"/>
        <v/>
      </c>
      <c r="BQ211" s="220" t="str">
        <f t="shared" si="160"/>
        <v/>
      </c>
      <c r="BR211" s="220" t="str">
        <f t="shared" si="160"/>
        <v/>
      </c>
      <c r="BS211" s="220" t="str">
        <f t="shared" si="160"/>
        <v/>
      </c>
      <c r="BT211" s="220" t="str">
        <f t="shared" si="160"/>
        <v/>
      </c>
      <c r="BU211" s="220" t="str">
        <f t="shared" si="160"/>
        <v/>
      </c>
      <c r="BV211" s="220" t="str">
        <f t="shared" si="160"/>
        <v/>
      </c>
      <c r="BW211" s="220" t="str">
        <f t="shared" si="160"/>
        <v/>
      </c>
      <c r="BX211" s="220" t="str">
        <f t="shared" si="160"/>
        <v/>
      </c>
      <c r="BY211" s="220" t="str">
        <f t="shared" si="160"/>
        <v/>
      </c>
      <c r="BZ211" s="220" t="str">
        <f t="shared" si="160"/>
        <v/>
      </c>
      <c r="CA211" s="220" t="str">
        <f t="shared" si="160"/>
        <v/>
      </c>
      <c r="CB211" s="220" t="str">
        <f t="shared" si="160"/>
        <v/>
      </c>
      <c r="CC211" s="220" t="str">
        <f t="shared" si="160"/>
        <v/>
      </c>
      <c r="CD211" s="220" t="str">
        <f t="shared" si="160"/>
        <v/>
      </c>
      <c r="CE211" s="220" t="str">
        <f t="shared" si="160"/>
        <v/>
      </c>
      <c r="CF211" s="220" t="str">
        <f t="shared" si="160"/>
        <v/>
      </c>
      <c r="CG211" s="220" t="str">
        <f t="shared" si="160"/>
        <v/>
      </c>
      <c r="CH211" s="220" t="str">
        <f t="shared" si="160"/>
        <v/>
      </c>
      <c r="CI211" s="220" t="str">
        <f t="shared" si="160"/>
        <v/>
      </c>
      <c r="CJ211" s="220" t="str">
        <f t="shared" si="160"/>
        <v/>
      </c>
      <c r="CK211" s="220" t="str">
        <f t="shared" si="160"/>
        <v/>
      </c>
      <c r="CL211" s="220" t="str">
        <f t="shared" si="160"/>
        <v/>
      </c>
      <c r="CM211" s="220" t="str">
        <f t="shared" si="160"/>
        <v/>
      </c>
      <c r="CN211" s="220" t="str">
        <f t="shared" si="160"/>
        <v/>
      </c>
      <c r="CO211" s="220" t="str">
        <f t="shared" si="160"/>
        <v/>
      </c>
      <c r="CP211" s="220" t="str">
        <f t="shared" si="160"/>
        <v/>
      </c>
      <c r="CQ211" s="220" t="str">
        <f t="shared" si="160"/>
        <v/>
      </c>
      <c r="CR211" s="220" t="str">
        <f t="shared" si="160"/>
        <v/>
      </c>
      <c r="CS211" s="220" t="str">
        <f t="shared" si="160"/>
        <v/>
      </c>
      <c r="CT211" s="220" t="str">
        <f t="shared" si="160"/>
        <v/>
      </c>
      <c r="CU211" s="220" t="str">
        <f t="shared" si="160"/>
        <v/>
      </c>
      <c r="CV211" s="220" t="str">
        <f t="shared" si="160"/>
        <v/>
      </c>
      <c r="CW211" s="220" t="str">
        <f t="shared" si="160"/>
        <v/>
      </c>
      <c r="CX211" s="220" t="str">
        <f t="shared" si="160"/>
        <v/>
      </c>
      <c r="CY211" s="220" t="str">
        <f t="shared" si="160"/>
        <v/>
      </c>
      <c r="CZ211" s="220" t="str">
        <f t="shared" si="160"/>
        <v/>
      </c>
      <c r="DA211" s="220" t="str">
        <f t="shared" si="160"/>
        <v/>
      </c>
      <c r="DB211" s="220" t="str">
        <f t="shared" si="160"/>
        <v/>
      </c>
      <c r="DC211" s="220" t="str">
        <f t="shared" si="160"/>
        <v/>
      </c>
      <c r="DD211" s="220" t="str">
        <f t="shared" si="160"/>
        <v/>
      </c>
      <c r="DE211" s="220" t="str">
        <f t="shared" si="160"/>
        <v/>
      </c>
      <c r="DF211" s="220" t="str">
        <f t="shared" si="160"/>
        <v/>
      </c>
      <c r="DG211" s="220" t="str">
        <f t="shared" si="160"/>
        <v/>
      </c>
      <c r="DH211" s="220" t="str">
        <f t="shared" si="160"/>
        <v/>
      </c>
      <c r="DI211" s="220" t="str">
        <f t="shared" si="160"/>
        <v/>
      </c>
      <c r="DJ211" s="220" t="str">
        <f t="shared" si="160"/>
        <v/>
      </c>
      <c r="DK211" s="220" t="str">
        <f t="shared" si="160"/>
        <v/>
      </c>
      <c r="DL211" s="220" t="str">
        <f t="shared" si="160"/>
        <v/>
      </c>
      <c r="DM211" s="220" t="str">
        <f t="shared" si="160"/>
        <v/>
      </c>
      <c r="DN211" s="220" t="str">
        <f t="shared" si="160"/>
        <v/>
      </c>
      <c r="DO211" s="220" t="str">
        <f t="shared" si="160"/>
        <v/>
      </c>
      <c r="DP211" s="220" t="str">
        <f t="shared" si="160"/>
        <v/>
      </c>
      <c r="DQ211" s="220" t="str">
        <f t="shared" si="160"/>
        <v/>
      </c>
      <c r="DR211" s="220" t="str">
        <f t="shared" si="160"/>
        <v/>
      </c>
      <c r="DS211" s="220" t="str">
        <f t="shared" si="160"/>
        <v/>
      </c>
      <c r="DT211" s="220" t="str">
        <f t="shared" si="160"/>
        <v/>
      </c>
      <c r="DU211" s="220" t="str">
        <f t="shared" si="160"/>
        <v/>
      </c>
      <c r="DV211" s="220" t="str">
        <f t="shared" si="160"/>
        <v/>
      </c>
      <c r="DW211" s="220" t="str">
        <f t="shared" si="160"/>
        <v/>
      </c>
      <c r="DX211" s="220" t="str">
        <f t="shared" si="160"/>
        <v/>
      </c>
      <c r="DY211" s="220" t="str">
        <f t="shared" si="160"/>
        <v/>
      </c>
      <c r="DZ211" s="220" t="str">
        <f t="shared" si="160"/>
        <v/>
      </c>
    </row>
    <row r="21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  <c r="BK212" s="89"/>
      <c r="BL212" s="89"/>
      <c r="BM212" s="89"/>
      <c r="BN212" s="89"/>
      <c r="BO212" s="89"/>
      <c r="BP212" s="89"/>
      <c r="BQ212" s="89"/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/>
      <c r="CC212" s="89"/>
      <c r="CD212" s="89"/>
      <c r="CE212" s="89"/>
      <c r="CF212" s="89"/>
      <c r="CG212" s="89"/>
      <c r="CH212" s="89"/>
      <c r="CI212" s="89"/>
      <c r="CJ212" s="89"/>
      <c r="CK212" s="89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/>
      <c r="CY212" s="89"/>
      <c r="CZ212" s="89"/>
      <c r="DA212" s="89"/>
      <c r="DB212" s="89"/>
      <c r="DC212" s="89"/>
      <c r="DD212" s="89"/>
      <c r="DE212" s="89"/>
      <c r="DF212" s="89"/>
      <c r="DG212" s="89"/>
      <c r="DH212" s="89"/>
      <c r="DI212" s="89"/>
      <c r="DJ212" s="89"/>
      <c r="DK212" s="89"/>
      <c r="DL212" s="89"/>
      <c r="DM212" s="89"/>
      <c r="DN212" s="89"/>
      <c r="DO212" s="89"/>
      <c r="DP212" s="89"/>
      <c r="DQ212" s="89"/>
      <c r="DR212" s="89"/>
      <c r="DS212" s="89"/>
      <c r="DT212" s="89"/>
      <c r="DU212" s="89"/>
      <c r="DV212" s="89"/>
      <c r="DW212" s="89"/>
      <c r="DX212" s="89"/>
      <c r="DY212" s="89"/>
      <c r="DZ212" s="89"/>
    </row>
    <row r="213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89"/>
      <c r="BM213" s="89"/>
      <c r="BN213" s="89"/>
      <c r="BO213" s="89"/>
      <c r="BP213" s="89"/>
      <c r="BQ213" s="89"/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/>
      <c r="CC213" s="89"/>
      <c r="CD213" s="89"/>
      <c r="CE213" s="89"/>
      <c r="CF213" s="89"/>
      <c r="CG213" s="89"/>
      <c r="CH213" s="89"/>
      <c r="CI213" s="89"/>
      <c r="CJ213" s="89"/>
      <c r="CK213" s="89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/>
      <c r="CY213" s="89"/>
      <c r="CZ213" s="89"/>
      <c r="DA213" s="89"/>
      <c r="DB213" s="89"/>
      <c r="DC213" s="89"/>
      <c r="DD213" s="89"/>
      <c r="DE213" s="89"/>
      <c r="DF213" s="89"/>
      <c r="DG213" s="89"/>
      <c r="DH213" s="89"/>
      <c r="DI213" s="89"/>
      <c r="DJ213" s="89"/>
      <c r="DK213" s="89"/>
      <c r="DL213" s="89"/>
      <c r="DM213" s="89"/>
      <c r="DN213" s="89"/>
      <c r="DO213" s="89"/>
      <c r="DP213" s="89"/>
      <c r="DQ213" s="89"/>
      <c r="DR213" s="89"/>
      <c r="DS213" s="89"/>
      <c r="DT213" s="89"/>
      <c r="DU213" s="89"/>
      <c r="DV213" s="89"/>
      <c r="DW213" s="89"/>
      <c r="DX213" s="89"/>
      <c r="DY213" s="89"/>
      <c r="DZ213" s="89"/>
    </row>
    <row r="214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1"/>
      <c r="DU214" s="121"/>
      <c r="DV214" s="121"/>
      <c r="DW214" s="121"/>
      <c r="DX214" s="121"/>
      <c r="DY214" s="121"/>
      <c r="DZ214" s="121"/>
    </row>
    <row r="215">
      <c r="A215" s="89"/>
      <c r="B215" s="89"/>
      <c r="C215" s="189" t="s">
        <v>52</v>
      </c>
      <c r="D215" s="89"/>
      <c r="E215" s="89"/>
      <c r="F215" s="89"/>
      <c r="G215" s="89"/>
      <c r="H215" s="89"/>
      <c r="I215" s="89"/>
      <c r="J215" s="89"/>
      <c r="K215" s="83" t="s">
        <v>99</v>
      </c>
      <c r="L215" s="83" t="s">
        <v>100</v>
      </c>
      <c r="M215" s="83" t="s">
        <v>101</v>
      </c>
      <c r="N215" s="83" t="s">
        <v>102</v>
      </c>
      <c r="O215" s="83" t="s">
        <v>103</v>
      </c>
      <c r="P215" s="83" t="s">
        <v>104</v>
      </c>
      <c r="Q215" s="83" t="s">
        <v>105</v>
      </c>
      <c r="R215" s="83" t="s">
        <v>106</v>
      </c>
      <c r="S215" s="83" t="s">
        <v>107</v>
      </c>
      <c r="T215" s="83" t="s">
        <v>108</v>
      </c>
      <c r="U215" s="83" t="s">
        <v>109</v>
      </c>
      <c r="V215" s="83" t="s">
        <v>110</v>
      </c>
      <c r="W215" s="83" t="s">
        <v>201</v>
      </c>
      <c r="X215" s="83" t="s">
        <v>202</v>
      </c>
      <c r="Y215" s="83" t="s">
        <v>203</v>
      </c>
      <c r="Z215" s="83" t="s">
        <v>204</v>
      </c>
      <c r="AA215" s="83" t="s">
        <v>205</v>
      </c>
      <c r="AB215" s="83" t="s">
        <v>206</v>
      </c>
      <c r="AC215" s="83" t="s">
        <v>207</v>
      </c>
      <c r="AD215" s="83" t="s">
        <v>208</v>
      </c>
      <c r="AE215" s="83" t="s">
        <v>209</v>
      </c>
      <c r="AF215" s="83" t="s">
        <v>210</v>
      </c>
      <c r="AG215" s="83" t="s">
        <v>211</v>
      </c>
      <c r="AH215" s="83" t="s">
        <v>212</v>
      </c>
      <c r="AI215" s="83" t="s">
        <v>213</v>
      </c>
      <c r="AJ215" s="83" t="s">
        <v>214</v>
      </c>
      <c r="AK215" s="83" t="s">
        <v>215</v>
      </c>
      <c r="AL215" s="83" t="s">
        <v>216</v>
      </c>
      <c r="AM215" s="83" t="s">
        <v>217</v>
      </c>
      <c r="AN215" s="83" t="s">
        <v>218</v>
      </c>
      <c r="AO215" s="83" t="s">
        <v>219</v>
      </c>
      <c r="AP215" s="83" t="s">
        <v>220</v>
      </c>
      <c r="AQ215" s="83" t="s">
        <v>221</v>
      </c>
      <c r="AR215" s="83" t="s">
        <v>222</v>
      </c>
      <c r="AS215" s="83" t="s">
        <v>223</v>
      </c>
      <c r="AT215" s="83" t="s">
        <v>224</v>
      </c>
      <c r="AU215" s="83" t="s">
        <v>225</v>
      </c>
      <c r="AV215" s="83" t="s">
        <v>226</v>
      </c>
      <c r="AW215" s="83" t="s">
        <v>227</v>
      </c>
      <c r="AX215" s="83" t="s">
        <v>228</v>
      </c>
      <c r="AY215" s="83" t="s">
        <v>229</v>
      </c>
      <c r="AZ215" s="83" t="s">
        <v>230</v>
      </c>
      <c r="BA215" s="83" t="s">
        <v>231</v>
      </c>
      <c r="BB215" s="83" t="s">
        <v>232</v>
      </c>
      <c r="BC215" s="83" t="s">
        <v>233</v>
      </c>
      <c r="BD215" s="83" t="s">
        <v>234</v>
      </c>
      <c r="BE215" s="83" t="s">
        <v>235</v>
      </c>
      <c r="BF215" s="83" t="s">
        <v>236</v>
      </c>
      <c r="BG215" s="83" t="s">
        <v>237</v>
      </c>
      <c r="BH215" s="83" t="s">
        <v>238</v>
      </c>
      <c r="BI215" s="83" t="s">
        <v>239</v>
      </c>
      <c r="BJ215" s="83" t="s">
        <v>240</v>
      </c>
      <c r="BK215" s="83" t="s">
        <v>241</v>
      </c>
      <c r="BL215" s="83" t="s">
        <v>242</v>
      </c>
      <c r="BM215" s="83" t="s">
        <v>243</v>
      </c>
      <c r="BN215" s="83" t="s">
        <v>244</v>
      </c>
      <c r="BO215" s="83" t="s">
        <v>245</v>
      </c>
      <c r="BP215" s="83" t="s">
        <v>246</v>
      </c>
      <c r="BQ215" s="83" t="s">
        <v>247</v>
      </c>
      <c r="BR215" s="83" t="s">
        <v>248</v>
      </c>
      <c r="BS215" s="83" t="s">
        <v>249</v>
      </c>
      <c r="BT215" s="83" t="s">
        <v>250</v>
      </c>
      <c r="BU215" s="83" t="s">
        <v>251</v>
      </c>
      <c r="BV215" s="83" t="s">
        <v>252</v>
      </c>
      <c r="BW215" s="83" t="s">
        <v>253</v>
      </c>
      <c r="BX215" s="83" t="s">
        <v>254</v>
      </c>
      <c r="BY215" s="83" t="s">
        <v>255</v>
      </c>
      <c r="BZ215" s="83" t="s">
        <v>256</v>
      </c>
      <c r="CA215" s="83" t="s">
        <v>257</v>
      </c>
      <c r="CB215" s="83" t="s">
        <v>258</v>
      </c>
      <c r="CC215" s="83" t="s">
        <v>259</v>
      </c>
      <c r="CD215" s="83" t="s">
        <v>260</v>
      </c>
      <c r="CE215" s="83" t="s">
        <v>261</v>
      </c>
      <c r="CF215" s="83" t="s">
        <v>262</v>
      </c>
      <c r="CG215" s="83" t="s">
        <v>263</v>
      </c>
      <c r="CH215" s="83" t="s">
        <v>264</v>
      </c>
      <c r="CI215" s="83" t="s">
        <v>265</v>
      </c>
      <c r="CJ215" s="83" t="s">
        <v>266</v>
      </c>
      <c r="CK215" s="83" t="s">
        <v>267</v>
      </c>
      <c r="CL215" s="83" t="s">
        <v>268</v>
      </c>
      <c r="CM215" s="83" t="s">
        <v>269</v>
      </c>
      <c r="CN215" s="83" t="s">
        <v>270</v>
      </c>
      <c r="CO215" s="83" t="s">
        <v>271</v>
      </c>
      <c r="CP215" s="83" t="s">
        <v>272</v>
      </c>
      <c r="CQ215" s="83" t="s">
        <v>273</v>
      </c>
      <c r="CR215" s="83" t="s">
        <v>274</v>
      </c>
      <c r="CS215" s="83" t="s">
        <v>275</v>
      </c>
      <c r="CT215" s="83" t="s">
        <v>276</v>
      </c>
      <c r="CU215" s="83" t="s">
        <v>277</v>
      </c>
      <c r="CV215" s="83" t="s">
        <v>278</v>
      </c>
      <c r="CW215" s="83" t="s">
        <v>279</v>
      </c>
      <c r="CX215" s="83" t="s">
        <v>280</v>
      </c>
      <c r="CY215" s="83" t="s">
        <v>281</v>
      </c>
      <c r="CZ215" s="83" t="s">
        <v>282</v>
      </c>
      <c r="DA215" s="83" t="s">
        <v>283</v>
      </c>
      <c r="DB215" s="83" t="s">
        <v>284</v>
      </c>
      <c r="DC215" s="83" t="s">
        <v>285</v>
      </c>
      <c r="DD215" s="83" t="s">
        <v>286</v>
      </c>
      <c r="DE215" s="83" t="s">
        <v>287</v>
      </c>
      <c r="DF215" s="83" t="s">
        <v>288</v>
      </c>
      <c r="DG215" s="83" t="s">
        <v>289</v>
      </c>
      <c r="DH215" s="83" t="s">
        <v>290</v>
      </c>
      <c r="DI215" s="83" t="s">
        <v>291</v>
      </c>
      <c r="DJ215" s="83" t="s">
        <v>292</v>
      </c>
      <c r="DK215" s="83" t="s">
        <v>293</v>
      </c>
      <c r="DL215" s="83" t="s">
        <v>294</v>
      </c>
      <c r="DM215" s="83" t="s">
        <v>295</v>
      </c>
      <c r="DN215" s="83" t="s">
        <v>296</v>
      </c>
      <c r="DO215" s="83" t="s">
        <v>297</v>
      </c>
      <c r="DP215" s="83" t="s">
        <v>298</v>
      </c>
      <c r="DQ215" s="83" t="s">
        <v>299</v>
      </c>
      <c r="DR215" s="83" t="s">
        <v>300</v>
      </c>
      <c r="DS215" s="83" t="s">
        <v>301</v>
      </c>
      <c r="DT215" s="83" t="s">
        <v>302</v>
      </c>
      <c r="DU215" s="83" t="s">
        <v>303</v>
      </c>
      <c r="DV215" s="83" t="s">
        <v>304</v>
      </c>
      <c r="DW215" s="83" t="s">
        <v>305</v>
      </c>
      <c r="DX215" s="83" t="s">
        <v>306</v>
      </c>
      <c r="DY215" s="83" t="s">
        <v>307</v>
      </c>
      <c r="DZ215" s="83" t="s">
        <v>308</v>
      </c>
    </row>
    <row r="216">
      <c r="A216" s="89"/>
      <c r="B216" s="89"/>
      <c r="C216" s="89"/>
      <c r="D216" s="89"/>
      <c r="E216" s="107" t="s">
        <v>168</v>
      </c>
      <c r="F216" s="89"/>
      <c r="G216" s="89"/>
      <c r="H216" s="89"/>
      <c r="I216" s="196" t="s">
        <v>160</v>
      </c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</row>
    <row r="217">
      <c r="A217" s="89"/>
      <c r="B217" s="89"/>
      <c r="C217" s="89"/>
      <c r="D217" s="89"/>
      <c r="E217" s="150" t="s">
        <v>330</v>
      </c>
      <c r="F217" s="89"/>
      <c r="G217" s="222">
        <f>if(Equity!$C$10="Post",(Equity!$C$9-Equity!$C$8),Equity!$C$9)</f>
        <v>2500000</v>
      </c>
      <c r="H217" s="89"/>
      <c r="I217" s="196" t="s">
        <v>161</v>
      </c>
      <c r="J217" s="90" t="str">
        <f>if(Equity!$C$7=J$2,Equity!$C$8,"")</f>
        <v/>
      </c>
      <c r="K217" s="89" t="str">
        <f>if(Equity!$C$7=K$2,Equity!$C$8,"")</f>
        <v/>
      </c>
      <c r="L217" s="90" t="str">
        <f>if(Equity!$C$7=L$2,Equity!$C$8,"")</f>
        <v/>
      </c>
      <c r="M217" s="90" t="str">
        <f>if(Equity!$C$7=M$2,Equity!$C$8,"")</f>
        <v/>
      </c>
      <c r="N217" s="90" t="str">
        <f>if(Equity!$C$7=N$2,Equity!$C$8,"")</f>
        <v/>
      </c>
      <c r="O217" s="90" t="str">
        <f>if(Equity!$C$7=O$2,Equity!$C$8,"")</f>
        <v/>
      </c>
      <c r="P217" s="90">
        <f>if(Equity!$C$7=P$2,Equity!$C$8,"")</f>
        <v>500000</v>
      </c>
      <c r="Q217" s="90" t="str">
        <f>if(Equity!$C$7=Q$2,Equity!$C$8,"")</f>
        <v/>
      </c>
      <c r="R217" s="90" t="str">
        <f>if(Equity!$C$7=R$2,Equity!$C$8,"")</f>
        <v/>
      </c>
      <c r="S217" s="90" t="str">
        <f>if(Equity!$C$7=S$2,Equity!$C$8,"")</f>
        <v/>
      </c>
      <c r="T217" s="90" t="str">
        <f>if(Equity!$C$7=T$2,Equity!$C$8,"")</f>
        <v/>
      </c>
      <c r="U217" s="90" t="str">
        <f>if(Equity!$C$7=U$2,Equity!$C$8,"")</f>
        <v/>
      </c>
      <c r="V217" s="90" t="str">
        <f>if(Equity!$C$7=V$2,Equity!$C$8,"")</f>
        <v/>
      </c>
      <c r="W217" s="90" t="str">
        <f>if(Equity!$C$7=W$2,Equity!$C$8,"")</f>
        <v/>
      </c>
      <c r="X217" s="90" t="str">
        <f>if(Equity!$C$7=X$2,Equity!$C$8,"")</f>
        <v/>
      </c>
      <c r="Y217" s="90" t="str">
        <f>if(Equity!$C$7=Y$2,Equity!$C$8,"")</f>
        <v/>
      </c>
      <c r="Z217" s="90" t="str">
        <f>if(Equity!$C$7=Z$2,Equity!$C$8,"")</f>
        <v/>
      </c>
      <c r="AA217" s="90" t="str">
        <f>if(Equity!$C$7=AA$2,Equity!$C$8,"")</f>
        <v/>
      </c>
      <c r="AB217" s="90" t="str">
        <f>if(Equity!$C$7=AB$2,Equity!$C$8,"")</f>
        <v/>
      </c>
      <c r="AC217" s="90" t="str">
        <f>if(Equity!$C$7=AC$2,Equity!$C$8,"")</f>
        <v/>
      </c>
      <c r="AD217" s="90" t="str">
        <f>if(Equity!$C$7=AD$2,Equity!$C$8,"")</f>
        <v/>
      </c>
      <c r="AE217" s="90" t="str">
        <f>if(Equity!$C$7=AE$2,Equity!$C$8,"")</f>
        <v/>
      </c>
      <c r="AF217" s="90" t="str">
        <f>if(Equity!$C$7=AF$2,Equity!$C$8,"")</f>
        <v/>
      </c>
      <c r="AG217" s="90" t="str">
        <f>if(Equity!$C$7=AG$2,Equity!$C$8,"")</f>
        <v/>
      </c>
      <c r="AH217" s="90" t="str">
        <f>if(Equity!$C$7=AH$2,Equity!$C$8,"")</f>
        <v/>
      </c>
      <c r="AI217" s="90" t="str">
        <f>if(Equity!$C$7=AI$2,Equity!$C$8,"")</f>
        <v/>
      </c>
      <c r="AJ217" s="90" t="str">
        <f>if(Equity!$C$7=AJ$2,Equity!$C$8,"")</f>
        <v/>
      </c>
      <c r="AK217" s="90" t="str">
        <f>if(Equity!$C$7=AK$2,Equity!$C$8,"")</f>
        <v/>
      </c>
      <c r="AL217" s="90" t="str">
        <f>if(Equity!$C$7=AL$2,Equity!$C$8,"")</f>
        <v/>
      </c>
      <c r="AM217" s="90" t="str">
        <f>if(Equity!$C$7=AM$2,Equity!$C$8,"")</f>
        <v/>
      </c>
      <c r="AN217" s="90" t="str">
        <f>if(Equity!$C$7=AN$2,Equity!$C$8,"")</f>
        <v/>
      </c>
      <c r="AO217" s="90" t="str">
        <f>if(Equity!$C$7=AO$2,Equity!$C$8,"")</f>
        <v/>
      </c>
      <c r="AP217" s="90" t="str">
        <f>if(Equity!$C$7=AP$2,Equity!$C$8,"")</f>
        <v/>
      </c>
      <c r="AQ217" s="90" t="str">
        <f>if(Equity!$C$7=AQ$2,Equity!$C$8,"")</f>
        <v/>
      </c>
      <c r="AR217" s="90" t="str">
        <f>if(Equity!$C$7=AR$2,Equity!$C$8,"")</f>
        <v/>
      </c>
      <c r="AS217" s="90" t="str">
        <f>if(Equity!$C$7=AS$2,Equity!$C$8,"")</f>
        <v/>
      </c>
      <c r="AT217" s="90" t="str">
        <f>if(Equity!$C$7=AT$2,Equity!$C$8,"")</f>
        <v/>
      </c>
      <c r="AU217" s="90" t="str">
        <f>if(Equity!$C$7=AU$2,Equity!$C$8,"")</f>
        <v/>
      </c>
      <c r="AV217" s="90" t="str">
        <f>if(Equity!$C$7=AV$2,Equity!$C$8,"")</f>
        <v/>
      </c>
      <c r="AW217" s="90" t="str">
        <f>if(Equity!$C$7=AW$2,Equity!$C$8,"")</f>
        <v/>
      </c>
      <c r="AX217" s="90" t="str">
        <f>if(Equity!$C$7=AX$2,Equity!$C$8,"")</f>
        <v/>
      </c>
      <c r="AY217" s="90" t="str">
        <f>if(Equity!$C$7=AY$2,Equity!$C$8,"")</f>
        <v/>
      </c>
      <c r="AZ217" s="90" t="str">
        <f>if(Equity!$C$7=AZ$2,Equity!$C$8,"")</f>
        <v/>
      </c>
      <c r="BA217" s="90" t="str">
        <f>if(Equity!$C$7=BA$2,Equity!$C$8,"")</f>
        <v/>
      </c>
      <c r="BB217" s="90" t="str">
        <f>if(Equity!$C$7=BB$2,Equity!$C$8,"")</f>
        <v/>
      </c>
      <c r="BC217" s="90" t="str">
        <f>if(Equity!$C$7=BC$2,Equity!$C$8,"")</f>
        <v/>
      </c>
      <c r="BD217" s="90" t="str">
        <f>if(Equity!$C$7=BD$2,Equity!$C$8,"")</f>
        <v/>
      </c>
      <c r="BE217" s="90" t="str">
        <f>if(Equity!$C$7=BE$2,Equity!$C$8,"")</f>
        <v/>
      </c>
      <c r="BF217" s="90" t="str">
        <f>if(Equity!$C$7=BF$2,Equity!$C$8,"")</f>
        <v/>
      </c>
      <c r="BG217" s="90" t="str">
        <f>if(Equity!$C$7=BG$2,Equity!$C$8,"")</f>
        <v/>
      </c>
      <c r="BH217" s="90" t="str">
        <f>if(Equity!$C$7=BH$2,Equity!$C$8,"")</f>
        <v/>
      </c>
      <c r="BI217" s="90" t="str">
        <f>if(Equity!$C$7=BI$2,Equity!$C$8,"")</f>
        <v/>
      </c>
      <c r="BJ217" s="90" t="str">
        <f>if(Equity!$C$7=BJ$2,Equity!$C$8,"")</f>
        <v/>
      </c>
      <c r="BK217" s="90" t="str">
        <f>if(Equity!$C$7=BK$2,Equity!$C$8,"")</f>
        <v/>
      </c>
      <c r="BL217" s="90" t="str">
        <f>if(Equity!$C$7=BL$2,Equity!$C$8,"")</f>
        <v/>
      </c>
      <c r="BM217" s="90" t="str">
        <f>if(Equity!$C$7=BM$2,Equity!$C$8,"")</f>
        <v/>
      </c>
      <c r="BN217" s="90" t="str">
        <f>if(Equity!$C$7=BN$2,Equity!$C$8,"")</f>
        <v/>
      </c>
      <c r="BO217" s="90" t="str">
        <f>if(Equity!$C$7=BO$2,Equity!$C$8,"")</f>
        <v/>
      </c>
      <c r="BP217" s="90" t="str">
        <f>if(Equity!$C$7=BP$2,Equity!$C$8,"")</f>
        <v/>
      </c>
      <c r="BQ217" s="90" t="str">
        <f>if(Equity!$C$7=BQ$2,Equity!$C$8,"")</f>
        <v/>
      </c>
      <c r="BR217" s="90" t="str">
        <f>if(Equity!$C$7=BR$2,Equity!$C$8,"")</f>
        <v/>
      </c>
      <c r="BS217" s="90" t="str">
        <f>if(Equity!$C$7=BS$2,Equity!$C$8,"")</f>
        <v/>
      </c>
      <c r="BT217" s="90" t="str">
        <f>if(Equity!$C$7=BT$2,Equity!$C$8,"")</f>
        <v/>
      </c>
      <c r="BU217" s="90" t="str">
        <f>if(Equity!$C$7=BU$2,Equity!$C$8,"")</f>
        <v/>
      </c>
      <c r="BV217" s="90" t="str">
        <f>if(Equity!$C$7=BV$2,Equity!$C$8,"")</f>
        <v/>
      </c>
      <c r="BW217" s="90" t="str">
        <f>if(Equity!$C$7=BW$2,Equity!$C$8,"")</f>
        <v/>
      </c>
      <c r="BX217" s="90" t="str">
        <f>if(Equity!$C$7=BX$2,Equity!$C$8,"")</f>
        <v/>
      </c>
      <c r="BY217" s="90" t="str">
        <f>if(Equity!$C$7=BY$2,Equity!$C$8,"")</f>
        <v/>
      </c>
      <c r="BZ217" s="90" t="str">
        <f>if(Equity!$C$7=BZ$2,Equity!$C$8,"")</f>
        <v/>
      </c>
      <c r="CA217" s="90" t="str">
        <f>if(Equity!$C$7=CA$2,Equity!$C$8,"")</f>
        <v/>
      </c>
      <c r="CB217" s="90" t="str">
        <f>if(Equity!$C$7=CB$2,Equity!$C$8,"")</f>
        <v/>
      </c>
      <c r="CC217" s="90" t="str">
        <f>if(Equity!$C$7=CC$2,Equity!$C$8,"")</f>
        <v/>
      </c>
      <c r="CD217" s="90" t="str">
        <f>if(Equity!$C$7=CD$2,Equity!$C$8,"")</f>
        <v/>
      </c>
      <c r="CE217" s="90" t="str">
        <f>if(Equity!$C$7=CE$2,Equity!$C$8,"")</f>
        <v/>
      </c>
      <c r="CF217" s="90" t="str">
        <f>if(Equity!$C$7=CF$2,Equity!$C$8,"")</f>
        <v/>
      </c>
      <c r="CG217" s="90" t="str">
        <f>if(Equity!$C$7=CG$2,Equity!$C$8,"")</f>
        <v/>
      </c>
      <c r="CH217" s="90" t="str">
        <f>if(Equity!$C$7=CH$2,Equity!$C$8,"")</f>
        <v/>
      </c>
      <c r="CI217" s="90" t="str">
        <f>if(Equity!$C$7=CI$2,Equity!$C$8,"")</f>
        <v/>
      </c>
      <c r="CJ217" s="90" t="str">
        <f>if(Equity!$C$7=CJ$2,Equity!$C$8,"")</f>
        <v/>
      </c>
      <c r="CK217" s="90" t="str">
        <f>if(Equity!$C$7=CK$2,Equity!$C$8,"")</f>
        <v/>
      </c>
      <c r="CL217" s="90" t="str">
        <f>if(Equity!$C$7=CL$2,Equity!$C$8,"")</f>
        <v/>
      </c>
      <c r="CM217" s="90" t="str">
        <f>if(Equity!$C$7=CM$2,Equity!$C$8,"")</f>
        <v/>
      </c>
      <c r="CN217" s="90" t="str">
        <f>if(Equity!$C$7=CN$2,Equity!$C$8,"")</f>
        <v/>
      </c>
      <c r="CO217" s="90" t="str">
        <f>if(Equity!$C$7=CO$2,Equity!$C$8,"")</f>
        <v/>
      </c>
      <c r="CP217" s="90" t="str">
        <f>if(Equity!$C$7=CP$2,Equity!$C$8,"")</f>
        <v/>
      </c>
      <c r="CQ217" s="90" t="str">
        <f>if(Equity!$C$7=CQ$2,Equity!$C$8,"")</f>
        <v/>
      </c>
      <c r="CR217" s="90" t="str">
        <f>if(Equity!$C$7=CR$2,Equity!$C$8,"")</f>
        <v/>
      </c>
      <c r="CS217" s="90" t="str">
        <f>if(Equity!$C$7=CS$2,Equity!$C$8,"")</f>
        <v/>
      </c>
      <c r="CT217" s="90" t="str">
        <f>if(Equity!$C$7=CT$2,Equity!$C$8,"")</f>
        <v/>
      </c>
      <c r="CU217" s="90" t="str">
        <f>if(Equity!$C$7=CU$2,Equity!$C$8,"")</f>
        <v/>
      </c>
      <c r="CV217" s="90" t="str">
        <f>if(Equity!$C$7=CV$2,Equity!$C$8,"")</f>
        <v/>
      </c>
      <c r="CW217" s="90" t="str">
        <f>if(Equity!$C$7=CW$2,Equity!$C$8,"")</f>
        <v/>
      </c>
      <c r="CX217" s="90" t="str">
        <f>if(Equity!$C$7=CX$2,Equity!$C$8,"")</f>
        <v/>
      </c>
      <c r="CY217" s="90" t="str">
        <f>if(Equity!$C$7=CY$2,Equity!$C$8,"")</f>
        <v/>
      </c>
      <c r="CZ217" s="90" t="str">
        <f>if(Equity!$C$7=CZ$2,Equity!$C$8,"")</f>
        <v/>
      </c>
      <c r="DA217" s="90" t="str">
        <f>if(Equity!$C$7=DA$2,Equity!$C$8,"")</f>
        <v/>
      </c>
      <c r="DB217" s="90" t="str">
        <f>if(Equity!$C$7=DB$2,Equity!$C$8,"")</f>
        <v/>
      </c>
      <c r="DC217" s="90" t="str">
        <f>if(Equity!$C$7=DC$2,Equity!$C$8,"")</f>
        <v/>
      </c>
      <c r="DD217" s="90" t="str">
        <f>if(Equity!$C$7=DD$2,Equity!$C$8,"")</f>
        <v/>
      </c>
      <c r="DE217" s="90" t="str">
        <f>if(Equity!$C$7=DE$2,Equity!$C$8,"")</f>
        <v/>
      </c>
      <c r="DF217" s="90" t="str">
        <f>if(Equity!$C$7=DF$2,Equity!$C$8,"")</f>
        <v/>
      </c>
      <c r="DG217" s="90" t="str">
        <f>if(Equity!$C$7=DG$2,Equity!$C$8,"")</f>
        <v/>
      </c>
      <c r="DH217" s="90" t="str">
        <f>if(Equity!$C$7=DH$2,Equity!$C$8,"")</f>
        <v/>
      </c>
      <c r="DI217" s="90" t="str">
        <f>if(Equity!$C$7=DI$2,Equity!$C$8,"")</f>
        <v/>
      </c>
      <c r="DJ217" s="90" t="str">
        <f>if(Equity!$C$7=DJ$2,Equity!$C$8,"")</f>
        <v/>
      </c>
      <c r="DK217" s="90" t="str">
        <f>if(Equity!$C$7=DK$2,Equity!$C$8,"")</f>
        <v/>
      </c>
      <c r="DL217" s="90" t="str">
        <f>if(Equity!$C$7=DL$2,Equity!$C$8,"")</f>
        <v/>
      </c>
      <c r="DM217" s="90" t="str">
        <f>if(Equity!$C$7=DM$2,Equity!$C$8,"")</f>
        <v/>
      </c>
      <c r="DN217" s="90" t="str">
        <f>if(Equity!$C$7=DN$2,Equity!$C$8,"")</f>
        <v/>
      </c>
      <c r="DO217" s="90" t="str">
        <f>if(Equity!$C$7=DO$2,Equity!$C$8,"")</f>
        <v/>
      </c>
      <c r="DP217" s="90" t="str">
        <f>if(Equity!$C$7=DP$2,Equity!$C$8,"")</f>
        <v/>
      </c>
      <c r="DQ217" s="90" t="str">
        <f>if(Equity!$C$7=DQ$2,Equity!$C$8,"")</f>
        <v/>
      </c>
      <c r="DR217" s="90" t="str">
        <f>if(Equity!$C$7=DR$2,Equity!$C$8,"")</f>
        <v/>
      </c>
      <c r="DS217" s="90" t="str">
        <f>if(Equity!$C$7=DS$2,Equity!$C$8,"")</f>
        <v/>
      </c>
      <c r="DT217" s="90" t="str">
        <f>if(Equity!$C$7=DT$2,Equity!$C$8,"")</f>
        <v/>
      </c>
      <c r="DU217" s="90" t="str">
        <f>if(Equity!$C$7=DU$2,Equity!$C$8,"")</f>
        <v/>
      </c>
      <c r="DV217" s="90" t="str">
        <f>if(Equity!$C$7=DV$2,Equity!$C$8,"")</f>
        <v/>
      </c>
      <c r="DW217" s="90" t="str">
        <f>if(Equity!$C$7=DW$2,Equity!$C$8,"")</f>
        <v/>
      </c>
      <c r="DX217" s="90" t="str">
        <f>if(Equity!$C$7=DX$2,Equity!$C$8,"")</f>
        <v/>
      </c>
      <c r="DY217" s="90" t="str">
        <f>if(Equity!$C$7=DY$2,Equity!$C$8,"")</f>
        <v/>
      </c>
      <c r="DZ217" s="90" t="str">
        <f>if(Equity!$C$7=DZ$2,Equity!$C$8,"")</f>
        <v/>
      </c>
    </row>
    <row r="218">
      <c r="A218" s="89"/>
      <c r="B218" s="89"/>
      <c r="C218" s="89"/>
      <c r="D218" s="89"/>
      <c r="E218" s="89"/>
      <c r="F218" s="89"/>
      <c r="G218" s="222">
        <f>if(Equity!$C$23="Post",(Equity!$C$22-Equity!$C$21),Equity!$C$22)</f>
        <v>10000000</v>
      </c>
      <c r="H218" s="89"/>
      <c r="I218" s="196" t="s">
        <v>162</v>
      </c>
      <c r="J218" s="90" t="str">
        <f>if(Equity!$C$20=J$2,Equity!$C$21,"")</f>
        <v/>
      </c>
      <c r="K218" s="90" t="str">
        <f>if(Equity!$C$20=K$2,Equity!$C$21,"")</f>
        <v/>
      </c>
      <c r="L218" s="90" t="str">
        <f>if(Equity!$C$20=L$2,Equity!$C$21,"")</f>
        <v/>
      </c>
      <c r="M218" s="90" t="str">
        <f>if(Equity!$C$20=M$2,Equity!$C$21,"")</f>
        <v/>
      </c>
      <c r="N218" s="90" t="str">
        <f>if(Equity!$C$20=N$2,Equity!$C$21,"")</f>
        <v/>
      </c>
      <c r="O218" s="90" t="str">
        <f>if(Equity!$C$20=O$2,Equity!$C$21,"")</f>
        <v/>
      </c>
      <c r="P218" s="90" t="str">
        <f>if(Equity!$C$20=P$2,Equity!$C$21,"")</f>
        <v/>
      </c>
      <c r="Q218" s="90" t="str">
        <f>if(Equity!$C$20=Q$2,Equity!$C$21,"")</f>
        <v/>
      </c>
      <c r="R218" s="90" t="str">
        <f>if(Equity!$C$20=R$2,Equity!$C$21,"")</f>
        <v/>
      </c>
      <c r="S218" s="90" t="str">
        <f>if(Equity!$C$20=S$2,Equity!$C$21,"")</f>
        <v/>
      </c>
      <c r="T218" s="90" t="str">
        <f>if(Equity!$C$20=T$2,Equity!$C$21,"")</f>
        <v/>
      </c>
      <c r="U218" s="90" t="str">
        <f>if(Equity!$C$20=U$2,Equity!$C$21,"")</f>
        <v/>
      </c>
      <c r="V218" s="90" t="str">
        <f>if(Equity!$C$20=V$2,Equity!$C$21,"")</f>
        <v/>
      </c>
      <c r="W218" s="90" t="str">
        <f>if(Equity!$C$20=W$2,Equity!$C$21,"")</f>
        <v/>
      </c>
      <c r="X218" s="90" t="str">
        <f>if(Equity!$C$20=X$2,Equity!$C$21,"")</f>
        <v/>
      </c>
      <c r="Y218" s="90" t="str">
        <f>if(Equity!$C$20=Y$2,Equity!$C$21,"")</f>
        <v/>
      </c>
      <c r="Z218" s="90" t="str">
        <f>if(Equity!$C$20=Z$2,Equity!$C$21,"")</f>
        <v/>
      </c>
      <c r="AA218" s="90" t="str">
        <f>if(Equity!$C$20=AA$2,Equity!$C$21,"")</f>
        <v/>
      </c>
      <c r="AB218" s="90" t="str">
        <f>if(Equity!$C$20=AB$2,Equity!$C$21,"")</f>
        <v/>
      </c>
      <c r="AC218" s="90" t="str">
        <f>if(Equity!$C$20=AC$2,Equity!$C$21,"")</f>
        <v/>
      </c>
      <c r="AD218" s="90" t="str">
        <f>if(Equity!$C$20=AD$2,Equity!$C$21,"")</f>
        <v/>
      </c>
      <c r="AE218" s="90" t="str">
        <f>if(Equity!$C$20=AE$2,Equity!$C$21,"")</f>
        <v/>
      </c>
      <c r="AF218" s="90" t="str">
        <f>if(Equity!$C$20=AF$2,Equity!$C$21,"")</f>
        <v/>
      </c>
      <c r="AG218" s="90" t="str">
        <f>if(Equity!$C$20=AG$2,Equity!$C$21,"")</f>
        <v/>
      </c>
      <c r="AH218" s="90" t="str">
        <f>if(Equity!$C$20=AH$2,Equity!$C$21,"")</f>
        <v/>
      </c>
      <c r="AI218" s="90">
        <f>if(Equity!$C$20=AI$2,Equity!$C$21,"")</f>
        <v>3000000</v>
      </c>
      <c r="AJ218" s="90" t="str">
        <f>if(Equity!$C$20=AJ$2,Equity!$C$21,"")</f>
        <v/>
      </c>
      <c r="AK218" s="90" t="str">
        <f>if(Equity!$C$20=AK$2,Equity!$C$21,"")</f>
        <v/>
      </c>
      <c r="AL218" s="90" t="str">
        <f>if(Equity!$C$20=AL$2,Equity!$C$21,"")</f>
        <v/>
      </c>
      <c r="AM218" s="90" t="str">
        <f>if(Equity!$C$20=AM$2,Equity!$C$21,"")</f>
        <v/>
      </c>
      <c r="AN218" s="90" t="str">
        <f>if(Equity!$C$20=AN$2,Equity!$C$21,"")</f>
        <v/>
      </c>
      <c r="AO218" s="90" t="str">
        <f>if(Equity!$C$20=AO$2,Equity!$C$21,"")</f>
        <v/>
      </c>
      <c r="AP218" s="90" t="str">
        <f>if(Equity!$C$20=AP$2,Equity!$C$21,"")</f>
        <v/>
      </c>
      <c r="AQ218" s="90" t="str">
        <f>if(Equity!$C$20=AQ$2,Equity!$C$21,"")</f>
        <v/>
      </c>
      <c r="AR218" s="90" t="str">
        <f>if(Equity!$C$20=AR$2,Equity!$C$21,"")</f>
        <v/>
      </c>
      <c r="AS218" s="90" t="str">
        <f>if(Equity!$C$20=AS$2,Equity!$C$21,"")</f>
        <v/>
      </c>
      <c r="AT218" s="90" t="str">
        <f>if(Equity!$C$20=AT$2,Equity!$C$21,"")</f>
        <v/>
      </c>
      <c r="AU218" s="90" t="str">
        <f>if(Equity!$C$20=AU$2,Equity!$C$21,"")</f>
        <v/>
      </c>
      <c r="AV218" s="90" t="str">
        <f>if(Equity!$C$20=AV$2,Equity!$C$21,"")</f>
        <v/>
      </c>
      <c r="AW218" s="90" t="str">
        <f>if(Equity!$C$20=AW$2,Equity!$C$21,"")</f>
        <v/>
      </c>
      <c r="AX218" s="90" t="str">
        <f>if(Equity!$C$20=AX$2,Equity!$C$21,"")</f>
        <v/>
      </c>
      <c r="AY218" s="90" t="str">
        <f>if(Equity!$C$20=AY$2,Equity!$C$21,"")</f>
        <v/>
      </c>
      <c r="AZ218" s="90" t="str">
        <f>if(Equity!$C$20=AZ$2,Equity!$C$21,"")</f>
        <v/>
      </c>
      <c r="BA218" s="90" t="str">
        <f>if(Equity!$C$20=BA$2,Equity!$C$21,"")</f>
        <v/>
      </c>
      <c r="BB218" s="90" t="str">
        <f>if(Equity!$C$20=BB$2,Equity!$C$21,"")</f>
        <v/>
      </c>
      <c r="BC218" s="90" t="str">
        <f>if(Equity!$C$20=BC$2,Equity!$C$21,"")</f>
        <v/>
      </c>
      <c r="BD218" s="90" t="str">
        <f>if(Equity!$C$20=BD$2,Equity!$C$21,"")</f>
        <v/>
      </c>
      <c r="BE218" s="90" t="str">
        <f>if(Equity!$C$20=BE$2,Equity!$C$21,"")</f>
        <v/>
      </c>
      <c r="BF218" s="90" t="str">
        <f>if(Equity!$C$20=BF$2,Equity!$C$21,"")</f>
        <v/>
      </c>
      <c r="BG218" s="90" t="str">
        <f>if(Equity!$C$20=BG$2,Equity!$C$21,"")</f>
        <v/>
      </c>
      <c r="BH218" s="90" t="str">
        <f>if(Equity!$C$20=BH$2,Equity!$C$21,"")</f>
        <v/>
      </c>
      <c r="BI218" s="90" t="str">
        <f>if(Equity!$C$20=BI$2,Equity!$C$21,"")</f>
        <v/>
      </c>
      <c r="BJ218" s="90" t="str">
        <f>if(Equity!$C$20=BJ$2,Equity!$C$21,"")</f>
        <v/>
      </c>
      <c r="BK218" s="90" t="str">
        <f>if(Equity!$C$20=BK$2,Equity!$C$21,"")</f>
        <v/>
      </c>
      <c r="BL218" s="90" t="str">
        <f>if(Equity!$C$20=BL$2,Equity!$C$21,"")</f>
        <v/>
      </c>
      <c r="BM218" s="90" t="str">
        <f>if(Equity!$C$20=BM$2,Equity!$C$21,"")</f>
        <v/>
      </c>
      <c r="BN218" s="90" t="str">
        <f>if(Equity!$C$20=BN$2,Equity!$C$21,"")</f>
        <v/>
      </c>
      <c r="BO218" s="90" t="str">
        <f>if(Equity!$C$20=BO$2,Equity!$C$21,"")</f>
        <v/>
      </c>
      <c r="BP218" s="90" t="str">
        <f>if(Equity!$C$20=BP$2,Equity!$C$21,"")</f>
        <v/>
      </c>
      <c r="BQ218" s="90" t="str">
        <f>if(Equity!$C$20=BQ$2,Equity!$C$21,"")</f>
        <v/>
      </c>
      <c r="BR218" s="90" t="str">
        <f>if(Equity!$C$20=BR$2,Equity!$C$21,"")</f>
        <v/>
      </c>
      <c r="BS218" s="90" t="str">
        <f>if(Equity!$C$20=BS$2,Equity!$C$21,"")</f>
        <v/>
      </c>
      <c r="BT218" s="90" t="str">
        <f>if(Equity!$C$20=BT$2,Equity!$C$21,"")</f>
        <v/>
      </c>
      <c r="BU218" s="90" t="str">
        <f>if(Equity!$C$20=BU$2,Equity!$C$21,"")</f>
        <v/>
      </c>
      <c r="BV218" s="90" t="str">
        <f>if(Equity!$C$20=BV$2,Equity!$C$21,"")</f>
        <v/>
      </c>
      <c r="BW218" s="90" t="str">
        <f>if(Equity!$C$20=BW$2,Equity!$C$21,"")</f>
        <v/>
      </c>
      <c r="BX218" s="90" t="str">
        <f>if(Equity!$C$20=BX$2,Equity!$C$21,"")</f>
        <v/>
      </c>
      <c r="BY218" s="90" t="str">
        <f>if(Equity!$C$20=BY$2,Equity!$C$21,"")</f>
        <v/>
      </c>
      <c r="BZ218" s="90" t="str">
        <f>if(Equity!$C$20=BZ$2,Equity!$C$21,"")</f>
        <v/>
      </c>
      <c r="CA218" s="90" t="str">
        <f>if(Equity!$C$20=CA$2,Equity!$C$21,"")</f>
        <v/>
      </c>
      <c r="CB218" s="90" t="str">
        <f>if(Equity!$C$20=CB$2,Equity!$C$21,"")</f>
        <v/>
      </c>
      <c r="CC218" s="90" t="str">
        <f>if(Equity!$C$20=CC$2,Equity!$C$21,"")</f>
        <v/>
      </c>
      <c r="CD218" s="90" t="str">
        <f>if(Equity!$C$20=CD$2,Equity!$C$21,"")</f>
        <v/>
      </c>
      <c r="CE218" s="90" t="str">
        <f>if(Equity!$C$20=CE$2,Equity!$C$21,"")</f>
        <v/>
      </c>
      <c r="CF218" s="90" t="str">
        <f>if(Equity!$C$20=CF$2,Equity!$C$21,"")</f>
        <v/>
      </c>
      <c r="CG218" s="90" t="str">
        <f>if(Equity!$C$20=CG$2,Equity!$C$21,"")</f>
        <v/>
      </c>
      <c r="CH218" s="90" t="str">
        <f>if(Equity!$C$20=CH$2,Equity!$C$21,"")</f>
        <v/>
      </c>
      <c r="CI218" s="90" t="str">
        <f>if(Equity!$C$20=CI$2,Equity!$C$21,"")</f>
        <v/>
      </c>
      <c r="CJ218" s="90" t="str">
        <f>if(Equity!$C$20=CJ$2,Equity!$C$21,"")</f>
        <v/>
      </c>
      <c r="CK218" s="90" t="str">
        <f>if(Equity!$C$20=CK$2,Equity!$C$21,"")</f>
        <v/>
      </c>
      <c r="CL218" s="90" t="str">
        <f>if(Equity!$C$20=CL$2,Equity!$C$21,"")</f>
        <v/>
      </c>
      <c r="CM218" s="90" t="str">
        <f>if(Equity!$C$20=CM$2,Equity!$C$21,"")</f>
        <v/>
      </c>
      <c r="CN218" s="90" t="str">
        <f>if(Equity!$C$20=CN$2,Equity!$C$21,"")</f>
        <v/>
      </c>
      <c r="CO218" s="90" t="str">
        <f>if(Equity!$C$20=CO$2,Equity!$C$21,"")</f>
        <v/>
      </c>
      <c r="CP218" s="90" t="str">
        <f>if(Equity!$C$20=CP$2,Equity!$C$21,"")</f>
        <v/>
      </c>
      <c r="CQ218" s="90" t="str">
        <f>if(Equity!$C$20=CQ$2,Equity!$C$21,"")</f>
        <v/>
      </c>
      <c r="CR218" s="90" t="str">
        <f>if(Equity!$C$20=CR$2,Equity!$C$21,"")</f>
        <v/>
      </c>
      <c r="CS218" s="90" t="str">
        <f>if(Equity!$C$20=CS$2,Equity!$C$21,"")</f>
        <v/>
      </c>
      <c r="CT218" s="90" t="str">
        <f>if(Equity!$C$20=CT$2,Equity!$C$21,"")</f>
        <v/>
      </c>
      <c r="CU218" s="90" t="str">
        <f>if(Equity!$C$20=CU$2,Equity!$C$21,"")</f>
        <v/>
      </c>
      <c r="CV218" s="90" t="str">
        <f>if(Equity!$C$20=CV$2,Equity!$C$21,"")</f>
        <v/>
      </c>
      <c r="CW218" s="90" t="str">
        <f>if(Equity!$C$20=CW$2,Equity!$C$21,"")</f>
        <v/>
      </c>
      <c r="CX218" s="90" t="str">
        <f>if(Equity!$C$20=CX$2,Equity!$C$21,"")</f>
        <v/>
      </c>
      <c r="CY218" s="90" t="str">
        <f>if(Equity!$C$20=CY$2,Equity!$C$21,"")</f>
        <v/>
      </c>
      <c r="CZ218" s="90" t="str">
        <f>if(Equity!$C$20=CZ$2,Equity!$C$21,"")</f>
        <v/>
      </c>
      <c r="DA218" s="90" t="str">
        <f>if(Equity!$C$20=DA$2,Equity!$C$21,"")</f>
        <v/>
      </c>
      <c r="DB218" s="90" t="str">
        <f>if(Equity!$C$20=DB$2,Equity!$C$21,"")</f>
        <v/>
      </c>
      <c r="DC218" s="90" t="str">
        <f>if(Equity!$C$20=DC$2,Equity!$C$21,"")</f>
        <v/>
      </c>
      <c r="DD218" s="90" t="str">
        <f>if(Equity!$C$20=DD$2,Equity!$C$21,"")</f>
        <v/>
      </c>
      <c r="DE218" s="90" t="str">
        <f>if(Equity!$C$20=DE$2,Equity!$C$21,"")</f>
        <v/>
      </c>
      <c r="DF218" s="90" t="str">
        <f>if(Equity!$C$20=DF$2,Equity!$C$21,"")</f>
        <v/>
      </c>
      <c r="DG218" s="90" t="str">
        <f>if(Equity!$C$20=DG$2,Equity!$C$21,"")</f>
        <v/>
      </c>
      <c r="DH218" s="90" t="str">
        <f>if(Equity!$C$20=DH$2,Equity!$C$21,"")</f>
        <v/>
      </c>
      <c r="DI218" s="90" t="str">
        <f>if(Equity!$C$20=DI$2,Equity!$C$21,"")</f>
        <v/>
      </c>
      <c r="DJ218" s="90" t="str">
        <f>if(Equity!$C$20=DJ$2,Equity!$C$21,"")</f>
        <v/>
      </c>
      <c r="DK218" s="90" t="str">
        <f>if(Equity!$C$20=DK$2,Equity!$C$21,"")</f>
        <v/>
      </c>
      <c r="DL218" s="90" t="str">
        <f>if(Equity!$C$20=DL$2,Equity!$C$21,"")</f>
        <v/>
      </c>
      <c r="DM218" s="90" t="str">
        <f>if(Equity!$C$20=DM$2,Equity!$C$21,"")</f>
        <v/>
      </c>
      <c r="DN218" s="90" t="str">
        <f>if(Equity!$C$20=DN$2,Equity!$C$21,"")</f>
        <v/>
      </c>
      <c r="DO218" s="90" t="str">
        <f>if(Equity!$C$20=DO$2,Equity!$C$21,"")</f>
        <v/>
      </c>
      <c r="DP218" s="90" t="str">
        <f>if(Equity!$C$20=DP$2,Equity!$C$21,"")</f>
        <v/>
      </c>
      <c r="DQ218" s="90" t="str">
        <f>if(Equity!$C$20=DQ$2,Equity!$C$21,"")</f>
        <v/>
      </c>
      <c r="DR218" s="90" t="str">
        <f>if(Equity!$C$20=DR$2,Equity!$C$21,"")</f>
        <v/>
      </c>
      <c r="DS218" s="90" t="str">
        <f>if(Equity!$C$20=DS$2,Equity!$C$21,"")</f>
        <v/>
      </c>
      <c r="DT218" s="90" t="str">
        <f>if(Equity!$C$20=DT$2,Equity!$C$21,"")</f>
        <v/>
      </c>
      <c r="DU218" s="90" t="str">
        <f>if(Equity!$C$20=DU$2,Equity!$C$21,"")</f>
        <v/>
      </c>
      <c r="DV218" s="90" t="str">
        <f>if(Equity!$C$20=DV$2,Equity!$C$21,"")</f>
        <v/>
      </c>
      <c r="DW218" s="90" t="str">
        <f>if(Equity!$C$20=DW$2,Equity!$C$21,"")</f>
        <v/>
      </c>
      <c r="DX218" s="90" t="str">
        <f>if(Equity!$C$20=DX$2,Equity!$C$21,"")</f>
        <v/>
      </c>
      <c r="DY218" s="90" t="str">
        <f>if(Equity!$C$20=DY$2,Equity!$C$21,"")</f>
        <v/>
      </c>
      <c r="DZ218" s="90" t="str">
        <f>if(Equity!$C$20=DZ$2,Equity!$C$21,"")</f>
        <v/>
      </c>
    </row>
    <row r="219">
      <c r="A219" s="89"/>
      <c r="B219" s="89"/>
      <c r="C219" s="89"/>
      <c r="D219" s="89"/>
      <c r="E219" s="89"/>
      <c r="F219" s="89"/>
      <c r="G219" s="146"/>
      <c r="H219" s="89"/>
      <c r="I219" s="88" t="s">
        <v>163</v>
      </c>
      <c r="J219" s="90" t="str">
        <f>if(Equity!$C$29=J$2,Equity!$C$30,"")</f>
        <v/>
      </c>
      <c r="K219" s="90" t="str">
        <f>if(Equity!$C$29=K$2,Equity!$C$30,"")</f>
        <v/>
      </c>
      <c r="L219" s="90" t="str">
        <f>if(Equity!$C$29=L$2,Equity!$C$30,"")</f>
        <v/>
      </c>
      <c r="M219" s="90" t="str">
        <f>if(Equity!$C$29=M$2,Equity!$C$30,"")</f>
        <v/>
      </c>
      <c r="N219" s="90" t="str">
        <f>if(Equity!$C$29=N$2,Equity!$C$30,"")</f>
        <v/>
      </c>
      <c r="O219" s="90" t="str">
        <f>if(Equity!$C$29=O$2,Equity!$C$30,"")</f>
        <v/>
      </c>
      <c r="P219" s="90" t="str">
        <f>if(Equity!$C$29=P$2,Equity!$C$30,"")</f>
        <v/>
      </c>
      <c r="Q219" s="90" t="str">
        <f>if(Equity!$C$29=Q$2,Equity!$C$30,"")</f>
        <v/>
      </c>
      <c r="R219" s="90" t="str">
        <f>if(Equity!$C$29=R$2,Equity!$C$30,"")</f>
        <v/>
      </c>
      <c r="S219" s="90" t="str">
        <f>if(Equity!$C$29=S$2,Equity!$C$30,"")</f>
        <v/>
      </c>
      <c r="T219" s="90" t="str">
        <f>if(Equity!$C$29=T$2,Equity!$C$30,"")</f>
        <v/>
      </c>
      <c r="U219" s="90" t="str">
        <f>if(Equity!$C$29=U$2,Equity!$C$30,"")</f>
        <v/>
      </c>
      <c r="V219" s="90" t="str">
        <f>if(Equity!$C$29=V$2,Equity!$C$30,"")</f>
        <v/>
      </c>
      <c r="W219" s="90" t="str">
        <f>if(Equity!$C$29=W$2,Equity!$C$30,"")</f>
        <v/>
      </c>
      <c r="X219" s="90" t="str">
        <f>if(Equity!$C$29=X$2,Equity!$C$30,"")</f>
        <v/>
      </c>
      <c r="Y219" s="90" t="str">
        <f>if(Equity!$C$29=Y$2,Equity!$C$30,"")</f>
        <v/>
      </c>
      <c r="Z219" s="90" t="str">
        <f>if(Equity!$C$29=Z$2,Equity!$C$30,"")</f>
        <v/>
      </c>
      <c r="AA219" s="90" t="str">
        <f>if(Equity!$C$29=AA$2,Equity!$C$30,"")</f>
        <v/>
      </c>
      <c r="AB219" s="90" t="str">
        <f>if(Equity!$C$29=AB$2,Equity!$C$30,"")</f>
        <v/>
      </c>
      <c r="AC219" s="90" t="str">
        <f>if(Equity!$C$29=AC$2,Equity!$C$30,"")</f>
        <v/>
      </c>
      <c r="AD219" s="90" t="str">
        <f>if(Equity!$C$29=AD$2,Equity!$C$30,"")</f>
        <v/>
      </c>
      <c r="AE219" s="90" t="str">
        <f>if(Equity!$C$29=AE$2,Equity!$C$30,"")</f>
        <v/>
      </c>
      <c r="AF219" s="90" t="str">
        <f>if(Equity!$C$29=AF$2,Equity!$C$30,"")</f>
        <v/>
      </c>
      <c r="AG219" s="90" t="str">
        <f>if(Equity!$C$29=AG$2,Equity!$C$30,"")</f>
        <v/>
      </c>
      <c r="AH219" s="90" t="str">
        <f>if(Equity!$C$29=AH$2,Equity!$C$30,"")</f>
        <v/>
      </c>
      <c r="AI219" s="90" t="str">
        <f>if(Equity!$C$29=AI$2,Equity!$C$30,"")</f>
        <v/>
      </c>
      <c r="AJ219" s="90" t="str">
        <f>if(Equity!$C$29=AJ$2,Equity!$C$30,"")</f>
        <v/>
      </c>
      <c r="AK219" s="90" t="str">
        <f>if(Equity!$C$29=AK$2,Equity!$C$30,"")</f>
        <v/>
      </c>
      <c r="AL219" s="90" t="str">
        <f>if(Equity!$C$29=AL$2,Equity!$C$30,"")</f>
        <v/>
      </c>
      <c r="AM219" s="90" t="str">
        <f>if(Equity!$C$29=AM$2,Equity!$C$30,"")</f>
        <v/>
      </c>
      <c r="AN219" s="90" t="str">
        <f>if(Equity!$C$29=AN$2,Equity!$C$30,"")</f>
        <v/>
      </c>
      <c r="AO219" s="90" t="str">
        <f>if(Equity!$C$29=AO$2,Equity!$C$30,"")</f>
        <v/>
      </c>
      <c r="AP219" s="90" t="str">
        <f>if(Equity!$C$29=AP$2,Equity!$C$30,"")</f>
        <v/>
      </c>
      <c r="AQ219" s="90" t="str">
        <f>if(Equity!$C$29=AQ$2,Equity!$C$30,"")</f>
        <v/>
      </c>
      <c r="AR219" s="90" t="str">
        <f>if(Equity!$C$29=AR$2,Equity!$C$30,"")</f>
        <v/>
      </c>
      <c r="AS219" s="90" t="str">
        <f>if(Equity!$C$29=AS$2,Equity!$C$30,"")</f>
        <v/>
      </c>
      <c r="AT219" s="90" t="str">
        <f>if(Equity!$C$29=AT$2,Equity!$C$30,"")</f>
        <v/>
      </c>
      <c r="AU219" s="90" t="str">
        <f>if(Equity!$C$29=AU$2,Equity!$C$30,"")</f>
        <v/>
      </c>
      <c r="AV219" s="90" t="str">
        <f>if(Equity!$C$29=AV$2,Equity!$C$30,"")</f>
        <v/>
      </c>
      <c r="AW219" s="90" t="str">
        <f>if(Equity!$C$29=AW$2,Equity!$C$30,"")</f>
        <v/>
      </c>
      <c r="AX219" s="90" t="str">
        <f>if(Equity!$C$29=AX$2,Equity!$C$30,"")</f>
        <v/>
      </c>
      <c r="AY219" s="90" t="str">
        <f>if(Equity!$C$29=AY$2,Equity!$C$30,"")</f>
        <v/>
      </c>
      <c r="AZ219" s="90" t="str">
        <f>if(Equity!$C$29=AZ$2,Equity!$C$30,"")</f>
        <v/>
      </c>
      <c r="BA219" s="90" t="str">
        <f>if(Equity!$C$29=BA$2,Equity!$C$30,"")</f>
        <v/>
      </c>
      <c r="BB219" s="90" t="str">
        <f>if(Equity!$C$29=BB$2,Equity!$C$30,"")</f>
        <v/>
      </c>
      <c r="BC219" s="90" t="str">
        <f>if(Equity!$C$29=BC$2,Equity!$C$30,"")</f>
        <v/>
      </c>
      <c r="BD219" s="90" t="str">
        <f>if(Equity!$C$29=BD$2,Equity!$C$30,"")</f>
        <v/>
      </c>
      <c r="BE219" s="90" t="str">
        <f>if(Equity!$C$29=BE$2,Equity!$C$30,"")</f>
        <v/>
      </c>
      <c r="BF219" s="90" t="str">
        <f>if(Equity!$C$29=BF$2,Equity!$C$30,"")</f>
        <v/>
      </c>
      <c r="BG219" s="90" t="str">
        <f>if(Equity!$C$29=BG$2,Equity!$C$30,"")</f>
        <v/>
      </c>
      <c r="BH219" s="90" t="str">
        <f>if(Equity!$C$29=BH$2,Equity!$C$30,"")</f>
        <v/>
      </c>
      <c r="BI219" s="90" t="str">
        <f>if(Equity!$C$29=BI$2,Equity!$C$30,"")</f>
        <v/>
      </c>
      <c r="BJ219" s="90" t="str">
        <f>if(Equity!$C$29=BJ$2,Equity!$C$30,"")</f>
        <v/>
      </c>
      <c r="BK219" s="90" t="str">
        <f>if(Equity!$C$29=BK$2,Equity!$C$30,"")</f>
        <v/>
      </c>
      <c r="BL219" s="90" t="str">
        <f>if(Equity!$C$29=BL$2,Equity!$C$30,"")</f>
        <v/>
      </c>
      <c r="BM219" s="90" t="str">
        <f>if(Equity!$C$29=BM$2,Equity!$C$30,"")</f>
        <v/>
      </c>
      <c r="BN219" s="90" t="str">
        <f>if(Equity!$C$29=BN$2,Equity!$C$30,"")</f>
        <v/>
      </c>
      <c r="BO219" s="90" t="str">
        <f>if(Equity!$C$29=BO$2,Equity!$C$30,"")</f>
        <v/>
      </c>
      <c r="BP219" s="90" t="str">
        <f>if(Equity!$C$29=BP$2,Equity!$C$30,"")</f>
        <v/>
      </c>
      <c r="BQ219" s="90" t="str">
        <f>if(Equity!$C$29=BQ$2,Equity!$C$30,"")</f>
        <v/>
      </c>
      <c r="BR219" s="90">
        <f>if(Equity!$C$29=BR$2,Equity!$C$30,"")</f>
        <v>10000000</v>
      </c>
      <c r="BS219" s="90" t="str">
        <f>if(Equity!$C$29=BS$2,Equity!$C$30,"")</f>
        <v/>
      </c>
      <c r="BT219" s="90" t="str">
        <f>if(Equity!$C$29=BT$2,Equity!$C$30,"")</f>
        <v/>
      </c>
      <c r="BU219" s="90" t="str">
        <f>if(Equity!$C$29=BU$2,Equity!$C$30,"")</f>
        <v/>
      </c>
      <c r="BV219" s="90" t="str">
        <f>if(Equity!$C$29=BV$2,Equity!$C$30,"")</f>
        <v/>
      </c>
      <c r="BW219" s="90" t="str">
        <f>if(Equity!$C$29=BW$2,Equity!$C$30,"")</f>
        <v/>
      </c>
      <c r="BX219" s="90" t="str">
        <f>if(Equity!$C$29=BX$2,Equity!$C$30,"")</f>
        <v/>
      </c>
      <c r="BY219" s="90" t="str">
        <f>if(Equity!$C$29=BY$2,Equity!$C$30,"")</f>
        <v/>
      </c>
      <c r="BZ219" s="90" t="str">
        <f>if(Equity!$C$29=BZ$2,Equity!$C$30,"")</f>
        <v/>
      </c>
      <c r="CA219" s="90" t="str">
        <f>if(Equity!$C$29=CA$2,Equity!$C$30,"")</f>
        <v/>
      </c>
      <c r="CB219" s="90" t="str">
        <f>if(Equity!$C$29=CB$2,Equity!$C$30,"")</f>
        <v/>
      </c>
      <c r="CC219" s="90" t="str">
        <f>if(Equity!$C$29=CC$2,Equity!$C$30,"")</f>
        <v/>
      </c>
      <c r="CD219" s="90" t="str">
        <f>if(Equity!$C$29=CD$2,Equity!$C$30,"")</f>
        <v/>
      </c>
      <c r="CE219" s="90" t="str">
        <f>if(Equity!$C$29=CE$2,Equity!$C$30,"")</f>
        <v/>
      </c>
      <c r="CF219" s="90" t="str">
        <f>if(Equity!$C$29=CF$2,Equity!$C$30,"")</f>
        <v/>
      </c>
      <c r="CG219" s="90" t="str">
        <f>if(Equity!$C$29=CG$2,Equity!$C$30,"")</f>
        <v/>
      </c>
      <c r="CH219" s="90" t="str">
        <f>if(Equity!$C$29=CH$2,Equity!$C$30,"")</f>
        <v/>
      </c>
      <c r="CI219" s="90" t="str">
        <f>if(Equity!$C$29=CI$2,Equity!$C$30,"")</f>
        <v/>
      </c>
      <c r="CJ219" s="90" t="str">
        <f>if(Equity!$C$29=CJ$2,Equity!$C$30,"")</f>
        <v/>
      </c>
      <c r="CK219" s="90" t="str">
        <f>if(Equity!$C$29=CK$2,Equity!$C$30,"")</f>
        <v/>
      </c>
      <c r="CL219" s="90" t="str">
        <f>if(Equity!$C$29=CL$2,Equity!$C$30,"")</f>
        <v/>
      </c>
      <c r="CM219" s="90" t="str">
        <f>if(Equity!$C$29=CM$2,Equity!$C$30,"")</f>
        <v/>
      </c>
      <c r="CN219" s="90" t="str">
        <f>if(Equity!$C$29=CN$2,Equity!$C$30,"")</f>
        <v/>
      </c>
      <c r="CO219" s="90" t="str">
        <f>if(Equity!$C$29=CO$2,Equity!$C$30,"")</f>
        <v/>
      </c>
      <c r="CP219" s="90" t="str">
        <f>if(Equity!$C$29=CP$2,Equity!$C$30,"")</f>
        <v/>
      </c>
      <c r="CQ219" s="90" t="str">
        <f>if(Equity!$C$29=CQ$2,Equity!$C$30,"")</f>
        <v/>
      </c>
      <c r="CR219" s="90" t="str">
        <f>if(Equity!$C$29=CR$2,Equity!$C$30,"")</f>
        <v/>
      </c>
      <c r="CS219" s="90" t="str">
        <f>if(Equity!$C$29=CS$2,Equity!$C$30,"")</f>
        <v/>
      </c>
      <c r="CT219" s="90" t="str">
        <f>if(Equity!$C$29=CT$2,Equity!$C$30,"")</f>
        <v/>
      </c>
      <c r="CU219" s="90" t="str">
        <f>if(Equity!$C$29=CU$2,Equity!$C$30,"")</f>
        <v/>
      </c>
      <c r="CV219" s="90" t="str">
        <f>if(Equity!$C$29=CV$2,Equity!$C$30,"")</f>
        <v/>
      </c>
      <c r="CW219" s="90" t="str">
        <f>if(Equity!$C$29=CW$2,Equity!$C$30,"")</f>
        <v/>
      </c>
      <c r="CX219" s="90" t="str">
        <f>if(Equity!$C$29=CX$2,Equity!$C$30,"")</f>
        <v/>
      </c>
      <c r="CY219" s="90" t="str">
        <f>if(Equity!$C$29=CY$2,Equity!$C$30,"")</f>
        <v/>
      </c>
      <c r="CZ219" s="90" t="str">
        <f>if(Equity!$C$29=CZ$2,Equity!$C$30,"")</f>
        <v/>
      </c>
      <c r="DA219" s="90" t="str">
        <f>if(Equity!$C$29=DA$2,Equity!$C$30,"")</f>
        <v/>
      </c>
      <c r="DB219" s="90" t="str">
        <f>if(Equity!$C$29=DB$2,Equity!$C$30,"")</f>
        <v/>
      </c>
      <c r="DC219" s="90" t="str">
        <f>if(Equity!$C$29=DC$2,Equity!$C$30,"")</f>
        <v/>
      </c>
      <c r="DD219" s="90" t="str">
        <f>if(Equity!$C$29=DD$2,Equity!$C$30,"")</f>
        <v/>
      </c>
      <c r="DE219" s="90" t="str">
        <f>if(Equity!$C$29=DE$2,Equity!$C$30,"")</f>
        <v/>
      </c>
      <c r="DF219" s="90" t="str">
        <f>if(Equity!$C$29=DF$2,Equity!$C$30,"")</f>
        <v/>
      </c>
      <c r="DG219" s="90" t="str">
        <f>if(Equity!$C$29=DG$2,Equity!$C$30,"")</f>
        <v/>
      </c>
      <c r="DH219" s="90" t="str">
        <f>if(Equity!$C$29=DH$2,Equity!$C$30,"")</f>
        <v/>
      </c>
      <c r="DI219" s="90" t="str">
        <f>if(Equity!$C$29=DI$2,Equity!$C$30,"")</f>
        <v/>
      </c>
      <c r="DJ219" s="90" t="str">
        <f>if(Equity!$C$29=DJ$2,Equity!$C$30,"")</f>
        <v/>
      </c>
      <c r="DK219" s="90" t="str">
        <f>if(Equity!$C$29=DK$2,Equity!$C$30,"")</f>
        <v/>
      </c>
      <c r="DL219" s="90" t="str">
        <f>if(Equity!$C$29=DL$2,Equity!$C$30,"")</f>
        <v/>
      </c>
      <c r="DM219" s="90" t="str">
        <f>if(Equity!$C$29=DM$2,Equity!$C$30,"")</f>
        <v/>
      </c>
      <c r="DN219" s="90" t="str">
        <f>if(Equity!$C$29=DN$2,Equity!$C$30,"")</f>
        <v/>
      </c>
      <c r="DO219" s="90" t="str">
        <f>if(Equity!$C$29=DO$2,Equity!$C$30,"")</f>
        <v/>
      </c>
      <c r="DP219" s="90" t="str">
        <f>if(Equity!$C$29=DP$2,Equity!$C$30,"")</f>
        <v/>
      </c>
      <c r="DQ219" s="90" t="str">
        <f>if(Equity!$C$29=DQ$2,Equity!$C$30,"")</f>
        <v/>
      </c>
      <c r="DR219" s="90" t="str">
        <f>if(Equity!$C$29=DR$2,Equity!$C$30,"")</f>
        <v/>
      </c>
      <c r="DS219" s="90" t="str">
        <f>if(Equity!$C$29=DS$2,Equity!$C$30,"")</f>
        <v/>
      </c>
      <c r="DT219" s="90" t="str">
        <f>if(Equity!$C$29=DT$2,Equity!$C$30,"")</f>
        <v/>
      </c>
      <c r="DU219" s="90" t="str">
        <f>if(Equity!$C$29=DU$2,Equity!$C$30,"")</f>
        <v/>
      </c>
      <c r="DV219" s="90" t="str">
        <f>if(Equity!$C$29=DV$2,Equity!$C$30,"")</f>
        <v/>
      </c>
      <c r="DW219" s="90" t="str">
        <f>if(Equity!$C$29=DW$2,Equity!$C$30,"")</f>
        <v/>
      </c>
      <c r="DX219" s="90" t="str">
        <f>if(Equity!$C$29=DX$2,Equity!$C$30,"")</f>
        <v/>
      </c>
      <c r="DY219" s="90" t="str">
        <f>if(Equity!$C$29=DY$2,Equity!$C$30,"")</f>
        <v/>
      </c>
      <c r="DZ219" s="90" t="str">
        <f>if(Equity!$C$29=DZ$2,Equity!$C$30,"")</f>
        <v/>
      </c>
    </row>
    <row r="220">
      <c r="A220" s="89"/>
      <c r="B220" s="150"/>
      <c r="C220" s="150"/>
      <c r="D220" s="150"/>
      <c r="E220" s="89"/>
      <c r="F220" s="89"/>
      <c r="G220" s="146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  <c r="BK220" s="89"/>
      <c r="BL220" s="89"/>
      <c r="BM220" s="89"/>
      <c r="BN220" s="89"/>
      <c r="BO220" s="89"/>
      <c r="BP220" s="89"/>
      <c r="BQ220" s="89"/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/>
      <c r="CC220" s="89"/>
      <c r="CD220" s="89"/>
      <c r="CE220" s="89"/>
      <c r="CF220" s="89"/>
      <c r="CG220" s="89"/>
      <c r="CH220" s="89"/>
      <c r="CI220" s="89"/>
      <c r="CJ220" s="89"/>
      <c r="CK220" s="89"/>
      <c r="CL220" s="89"/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/>
      <c r="CX220" s="89"/>
      <c r="CY220" s="89"/>
      <c r="CZ220" s="89"/>
      <c r="DA220" s="89"/>
      <c r="DB220" s="89"/>
      <c r="DC220" s="89"/>
      <c r="DD220" s="89"/>
      <c r="DE220" s="89"/>
      <c r="DF220" s="89"/>
      <c r="DG220" s="89"/>
      <c r="DH220" s="89"/>
      <c r="DI220" s="89"/>
      <c r="DJ220" s="89"/>
      <c r="DK220" s="89"/>
      <c r="DL220" s="89"/>
      <c r="DM220" s="89"/>
      <c r="DN220" s="89"/>
      <c r="DO220" s="89"/>
      <c r="DP220" s="89"/>
      <c r="DQ220" s="89"/>
      <c r="DR220" s="89"/>
      <c r="DS220" s="89"/>
      <c r="DT220" s="89"/>
      <c r="DU220" s="89"/>
      <c r="DV220" s="89"/>
      <c r="DW220" s="89"/>
      <c r="DX220" s="89"/>
      <c r="DY220" s="89"/>
      <c r="DZ220" s="89"/>
    </row>
    <row r="221">
      <c r="A221" s="89"/>
      <c r="B221" s="150"/>
      <c r="C221" s="150"/>
      <c r="D221" s="150"/>
      <c r="E221" s="189" t="s">
        <v>331</v>
      </c>
      <c r="F221" s="89"/>
      <c r="G221" s="146"/>
      <c r="H221" s="89"/>
      <c r="I221" s="89"/>
      <c r="J221" s="223">
        <f>max(if(J217="",0,$G217/sum(J224:J225)),if(J218="",0,$G218/sum(J224:J225)))</f>
        <v>0</v>
      </c>
      <c r="K221" s="223">
        <f t="shared" ref="K221:DZ221" si="161">max(if(K217="",0,$G217/sum(K224:K225)),if(K218="",0,$G218/sum(K224:K225)),J221)</f>
        <v>0</v>
      </c>
      <c r="L221" s="223">
        <f t="shared" si="161"/>
        <v>0</v>
      </c>
      <c r="M221" s="223">
        <f t="shared" si="161"/>
        <v>0</v>
      </c>
      <c r="N221" s="223">
        <f t="shared" si="161"/>
        <v>0</v>
      </c>
      <c r="O221" s="223">
        <f t="shared" si="161"/>
        <v>0</v>
      </c>
      <c r="P221" s="223">
        <f t="shared" si="161"/>
        <v>250</v>
      </c>
      <c r="Q221" s="223">
        <f t="shared" si="161"/>
        <v>250</v>
      </c>
      <c r="R221" s="223">
        <f t="shared" si="161"/>
        <v>250</v>
      </c>
      <c r="S221" s="223">
        <f t="shared" si="161"/>
        <v>250</v>
      </c>
      <c r="T221" s="223">
        <f t="shared" si="161"/>
        <v>250</v>
      </c>
      <c r="U221" s="223">
        <f t="shared" si="161"/>
        <v>250</v>
      </c>
      <c r="V221" s="223">
        <f t="shared" si="161"/>
        <v>250</v>
      </c>
      <c r="W221" s="223">
        <f t="shared" si="161"/>
        <v>250</v>
      </c>
      <c r="X221" s="223">
        <f t="shared" si="161"/>
        <v>250</v>
      </c>
      <c r="Y221" s="223">
        <f t="shared" si="161"/>
        <v>250</v>
      </c>
      <c r="Z221" s="223">
        <f t="shared" si="161"/>
        <v>250</v>
      </c>
      <c r="AA221" s="223">
        <f t="shared" si="161"/>
        <v>250</v>
      </c>
      <c r="AB221" s="223">
        <f t="shared" si="161"/>
        <v>250</v>
      </c>
      <c r="AC221" s="223">
        <f t="shared" si="161"/>
        <v>250</v>
      </c>
      <c r="AD221" s="223">
        <f t="shared" si="161"/>
        <v>250</v>
      </c>
      <c r="AE221" s="223">
        <f t="shared" si="161"/>
        <v>250</v>
      </c>
      <c r="AF221" s="223">
        <f t="shared" si="161"/>
        <v>250</v>
      </c>
      <c r="AG221" s="223">
        <f t="shared" si="161"/>
        <v>250</v>
      </c>
      <c r="AH221" s="223">
        <f t="shared" si="161"/>
        <v>250</v>
      </c>
      <c r="AI221" s="223">
        <f t="shared" si="161"/>
        <v>1000</v>
      </c>
      <c r="AJ221" s="223">
        <f t="shared" si="161"/>
        <v>1000</v>
      </c>
      <c r="AK221" s="223">
        <f t="shared" si="161"/>
        <v>1000</v>
      </c>
      <c r="AL221" s="223">
        <f t="shared" si="161"/>
        <v>1000</v>
      </c>
      <c r="AM221" s="223">
        <f t="shared" si="161"/>
        <v>1000</v>
      </c>
      <c r="AN221" s="223">
        <f t="shared" si="161"/>
        <v>1000</v>
      </c>
      <c r="AO221" s="223">
        <f t="shared" si="161"/>
        <v>1000</v>
      </c>
      <c r="AP221" s="223">
        <f t="shared" si="161"/>
        <v>1000</v>
      </c>
      <c r="AQ221" s="223">
        <f t="shared" si="161"/>
        <v>1000</v>
      </c>
      <c r="AR221" s="223">
        <f t="shared" si="161"/>
        <v>1000</v>
      </c>
      <c r="AS221" s="223">
        <f t="shared" si="161"/>
        <v>1000</v>
      </c>
      <c r="AT221" s="223">
        <f t="shared" si="161"/>
        <v>1000</v>
      </c>
      <c r="AU221" s="223">
        <f t="shared" si="161"/>
        <v>1000</v>
      </c>
      <c r="AV221" s="223">
        <f t="shared" si="161"/>
        <v>1000</v>
      </c>
      <c r="AW221" s="223">
        <f t="shared" si="161"/>
        <v>1000</v>
      </c>
      <c r="AX221" s="223">
        <f t="shared" si="161"/>
        <v>1000</v>
      </c>
      <c r="AY221" s="223">
        <f t="shared" si="161"/>
        <v>1000</v>
      </c>
      <c r="AZ221" s="223">
        <f t="shared" si="161"/>
        <v>1000</v>
      </c>
      <c r="BA221" s="223">
        <f t="shared" si="161"/>
        <v>1000</v>
      </c>
      <c r="BB221" s="223">
        <f t="shared" si="161"/>
        <v>1000</v>
      </c>
      <c r="BC221" s="223">
        <f t="shared" si="161"/>
        <v>1000</v>
      </c>
      <c r="BD221" s="223">
        <f t="shared" si="161"/>
        <v>1000</v>
      </c>
      <c r="BE221" s="223">
        <f t="shared" si="161"/>
        <v>1000</v>
      </c>
      <c r="BF221" s="223">
        <f t="shared" si="161"/>
        <v>1000</v>
      </c>
      <c r="BG221" s="223">
        <f t="shared" si="161"/>
        <v>1000</v>
      </c>
      <c r="BH221" s="223">
        <f t="shared" si="161"/>
        <v>1000</v>
      </c>
      <c r="BI221" s="223">
        <f t="shared" si="161"/>
        <v>1000</v>
      </c>
      <c r="BJ221" s="223">
        <f t="shared" si="161"/>
        <v>1000</v>
      </c>
      <c r="BK221" s="223">
        <f t="shared" si="161"/>
        <v>1000</v>
      </c>
      <c r="BL221" s="223">
        <f t="shared" si="161"/>
        <v>1000</v>
      </c>
      <c r="BM221" s="223">
        <f t="shared" si="161"/>
        <v>1000</v>
      </c>
      <c r="BN221" s="223">
        <f t="shared" si="161"/>
        <v>1000</v>
      </c>
      <c r="BO221" s="223">
        <f t="shared" si="161"/>
        <v>1000</v>
      </c>
      <c r="BP221" s="223">
        <f t="shared" si="161"/>
        <v>1000</v>
      </c>
      <c r="BQ221" s="223">
        <f t="shared" si="161"/>
        <v>1000</v>
      </c>
      <c r="BR221" s="223">
        <f t="shared" si="161"/>
        <v>1000</v>
      </c>
      <c r="BS221" s="223">
        <f t="shared" si="161"/>
        <v>1000</v>
      </c>
      <c r="BT221" s="223">
        <f t="shared" si="161"/>
        <v>1000</v>
      </c>
      <c r="BU221" s="223">
        <f t="shared" si="161"/>
        <v>1000</v>
      </c>
      <c r="BV221" s="223">
        <f t="shared" si="161"/>
        <v>1000</v>
      </c>
      <c r="BW221" s="223">
        <f t="shared" si="161"/>
        <v>1000</v>
      </c>
      <c r="BX221" s="223">
        <f t="shared" si="161"/>
        <v>1000</v>
      </c>
      <c r="BY221" s="223">
        <f t="shared" si="161"/>
        <v>1000</v>
      </c>
      <c r="BZ221" s="223">
        <f t="shared" si="161"/>
        <v>1000</v>
      </c>
      <c r="CA221" s="223">
        <f t="shared" si="161"/>
        <v>1000</v>
      </c>
      <c r="CB221" s="223">
        <f t="shared" si="161"/>
        <v>1000</v>
      </c>
      <c r="CC221" s="223">
        <f t="shared" si="161"/>
        <v>1000</v>
      </c>
      <c r="CD221" s="223">
        <f t="shared" si="161"/>
        <v>1000</v>
      </c>
      <c r="CE221" s="223">
        <f t="shared" si="161"/>
        <v>1000</v>
      </c>
      <c r="CF221" s="223">
        <f t="shared" si="161"/>
        <v>1000</v>
      </c>
      <c r="CG221" s="223">
        <f t="shared" si="161"/>
        <v>1000</v>
      </c>
      <c r="CH221" s="223">
        <f t="shared" si="161"/>
        <v>1000</v>
      </c>
      <c r="CI221" s="223">
        <f t="shared" si="161"/>
        <v>1000</v>
      </c>
      <c r="CJ221" s="223">
        <f t="shared" si="161"/>
        <v>1000</v>
      </c>
      <c r="CK221" s="223">
        <f t="shared" si="161"/>
        <v>1000</v>
      </c>
      <c r="CL221" s="223">
        <f t="shared" si="161"/>
        <v>1000</v>
      </c>
      <c r="CM221" s="223">
        <f t="shared" si="161"/>
        <v>1000</v>
      </c>
      <c r="CN221" s="223">
        <f t="shared" si="161"/>
        <v>1000</v>
      </c>
      <c r="CO221" s="223">
        <f t="shared" si="161"/>
        <v>1000</v>
      </c>
      <c r="CP221" s="223">
        <f t="shared" si="161"/>
        <v>1000</v>
      </c>
      <c r="CQ221" s="223">
        <f t="shared" si="161"/>
        <v>1000</v>
      </c>
      <c r="CR221" s="223">
        <f t="shared" si="161"/>
        <v>1000</v>
      </c>
      <c r="CS221" s="223">
        <f t="shared" si="161"/>
        <v>1000</v>
      </c>
      <c r="CT221" s="223">
        <f t="shared" si="161"/>
        <v>1000</v>
      </c>
      <c r="CU221" s="223">
        <f t="shared" si="161"/>
        <v>1000</v>
      </c>
      <c r="CV221" s="223">
        <f t="shared" si="161"/>
        <v>1000</v>
      </c>
      <c r="CW221" s="223">
        <f t="shared" si="161"/>
        <v>1000</v>
      </c>
      <c r="CX221" s="223">
        <f t="shared" si="161"/>
        <v>1000</v>
      </c>
      <c r="CY221" s="223">
        <f t="shared" si="161"/>
        <v>1000</v>
      </c>
      <c r="CZ221" s="223">
        <f t="shared" si="161"/>
        <v>1000</v>
      </c>
      <c r="DA221" s="223">
        <f t="shared" si="161"/>
        <v>1000</v>
      </c>
      <c r="DB221" s="223">
        <f t="shared" si="161"/>
        <v>1000</v>
      </c>
      <c r="DC221" s="223">
        <f t="shared" si="161"/>
        <v>1000</v>
      </c>
      <c r="DD221" s="223">
        <f t="shared" si="161"/>
        <v>1000</v>
      </c>
      <c r="DE221" s="223">
        <f t="shared" si="161"/>
        <v>1000</v>
      </c>
      <c r="DF221" s="223">
        <f t="shared" si="161"/>
        <v>1000</v>
      </c>
      <c r="DG221" s="223">
        <f t="shared" si="161"/>
        <v>1000</v>
      </c>
      <c r="DH221" s="223">
        <f t="shared" si="161"/>
        <v>1000</v>
      </c>
      <c r="DI221" s="223">
        <f t="shared" si="161"/>
        <v>1000</v>
      </c>
      <c r="DJ221" s="223">
        <f t="shared" si="161"/>
        <v>1000</v>
      </c>
      <c r="DK221" s="223">
        <f t="shared" si="161"/>
        <v>1000</v>
      </c>
      <c r="DL221" s="223">
        <f t="shared" si="161"/>
        <v>1000</v>
      </c>
      <c r="DM221" s="223">
        <f t="shared" si="161"/>
        <v>1000</v>
      </c>
      <c r="DN221" s="223">
        <f t="shared" si="161"/>
        <v>1000</v>
      </c>
      <c r="DO221" s="223">
        <f t="shared" si="161"/>
        <v>1000</v>
      </c>
      <c r="DP221" s="223">
        <f t="shared" si="161"/>
        <v>1000</v>
      </c>
      <c r="DQ221" s="223">
        <f t="shared" si="161"/>
        <v>1000</v>
      </c>
      <c r="DR221" s="223">
        <f t="shared" si="161"/>
        <v>1000</v>
      </c>
      <c r="DS221" s="223">
        <f t="shared" si="161"/>
        <v>1000</v>
      </c>
      <c r="DT221" s="223">
        <f t="shared" si="161"/>
        <v>1000</v>
      </c>
      <c r="DU221" s="223">
        <f t="shared" si="161"/>
        <v>1000</v>
      </c>
      <c r="DV221" s="223">
        <f t="shared" si="161"/>
        <v>1000</v>
      </c>
      <c r="DW221" s="223">
        <f t="shared" si="161"/>
        <v>1000</v>
      </c>
      <c r="DX221" s="223">
        <f t="shared" si="161"/>
        <v>1000</v>
      </c>
      <c r="DY221" s="223">
        <f t="shared" si="161"/>
        <v>1000</v>
      </c>
      <c r="DZ221" s="223">
        <f t="shared" si="161"/>
        <v>1000</v>
      </c>
    </row>
    <row r="222">
      <c r="A222" s="89"/>
      <c r="B222" s="150"/>
      <c r="C222" s="150"/>
      <c r="D222" s="150"/>
      <c r="E222" s="89"/>
      <c r="F222" s="89"/>
      <c r="G222" s="146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</row>
    <row r="223">
      <c r="A223" s="89"/>
      <c r="B223" s="150"/>
      <c r="C223" s="150"/>
      <c r="D223" s="150"/>
      <c r="E223" s="189" t="s">
        <v>332</v>
      </c>
      <c r="F223" s="89"/>
      <c r="G223" s="146"/>
      <c r="H223" s="89"/>
      <c r="I223" s="150" t="s">
        <v>333</v>
      </c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9"/>
      <c r="CV223" s="89"/>
      <c r="CW223" s="89"/>
      <c r="CX223" s="89"/>
      <c r="CY223" s="89"/>
      <c r="CZ223" s="89"/>
      <c r="DA223" s="89"/>
      <c r="DB223" s="89"/>
      <c r="DC223" s="89"/>
      <c r="DD223" s="89"/>
      <c r="DE223" s="89"/>
      <c r="DF223" s="89"/>
      <c r="DG223" s="89"/>
      <c r="DH223" s="89"/>
      <c r="DI223" s="89"/>
      <c r="DJ223" s="89"/>
      <c r="DK223" s="89"/>
      <c r="DL223" s="89"/>
      <c r="DM223" s="89"/>
      <c r="DN223" s="89"/>
      <c r="DO223" s="89"/>
      <c r="DP223" s="89"/>
      <c r="DQ223" s="89"/>
      <c r="DR223" s="89"/>
      <c r="DS223" s="89"/>
      <c r="DT223" s="89"/>
      <c r="DU223" s="89"/>
      <c r="DV223" s="89"/>
      <c r="DW223" s="89"/>
      <c r="DX223" s="89"/>
      <c r="DY223" s="89"/>
      <c r="DZ223" s="89"/>
    </row>
    <row r="224">
      <c r="A224" s="89"/>
      <c r="B224" s="150"/>
      <c r="C224" s="150"/>
      <c r="D224" s="150"/>
      <c r="E224" s="89"/>
      <c r="F224" s="150"/>
      <c r="G224" s="224">
        <f>Equity!$C$3</f>
        <v>10000</v>
      </c>
      <c r="H224" s="89"/>
      <c r="I224" s="150" t="s">
        <v>167</v>
      </c>
      <c r="J224" s="90">
        <f>G224-J225</f>
        <v>8500</v>
      </c>
      <c r="K224" s="90">
        <f t="shared" ref="K224:DZ224" si="162">J224</f>
        <v>8500</v>
      </c>
      <c r="L224" s="90">
        <f t="shared" si="162"/>
        <v>8500</v>
      </c>
      <c r="M224" s="90">
        <f t="shared" si="162"/>
        <v>8500</v>
      </c>
      <c r="N224" s="90">
        <f t="shared" si="162"/>
        <v>8500</v>
      </c>
      <c r="O224" s="90">
        <f t="shared" si="162"/>
        <v>8500</v>
      </c>
      <c r="P224" s="90">
        <f t="shared" si="162"/>
        <v>8500</v>
      </c>
      <c r="Q224" s="90">
        <f t="shared" si="162"/>
        <v>8500</v>
      </c>
      <c r="R224" s="90">
        <f t="shared" si="162"/>
        <v>8500</v>
      </c>
      <c r="S224" s="90">
        <f t="shared" si="162"/>
        <v>8500</v>
      </c>
      <c r="T224" s="90">
        <f t="shared" si="162"/>
        <v>8500</v>
      </c>
      <c r="U224" s="90">
        <f t="shared" si="162"/>
        <v>8500</v>
      </c>
      <c r="V224" s="90">
        <f t="shared" si="162"/>
        <v>8500</v>
      </c>
      <c r="W224" s="90">
        <f t="shared" si="162"/>
        <v>8500</v>
      </c>
      <c r="X224" s="90">
        <f t="shared" si="162"/>
        <v>8500</v>
      </c>
      <c r="Y224" s="90">
        <f t="shared" si="162"/>
        <v>8500</v>
      </c>
      <c r="Z224" s="90">
        <f t="shared" si="162"/>
        <v>8500</v>
      </c>
      <c r="AA224" s="90">
        <f t="shared" si="162"/>
        <v>8500</v>
      </c>
      <c r="AB224" s="90">
        <f t="shared" si="162"/>
        <v>8500</v>
      </c>
      <c r="AC224" s="90">
        <f t="shared" si="162"/>
        <v>8500</v>
      </c>
      <c r="AD224" s="90">
        <f t="shared" si="162"/>
        <v>8500</v>
      </c>
      <c r="AE224" s="90">
        <f t="shared" si="162"/>
        <v>8500</v>
      </c>
      <c r="AF224" s="90">
        <f t="shared" si="162"/>
        <v>8500</v>
      </c>
      <c r="AG224" s="90">
        <f t="shared" si="162"/>
        <v>8500</v>
      </c>
      <c r="AH224" s="90">
        <f t="shared" si="162"/>
        <v>8500</v>
      </c>
      <c r="AI224" s="90">
        <f t="shared" si="162"/>
        <v>8500</v>
      </c>
      <c r="AJ224" s="90">
        <f t="shared" si="162"/>
        <v>8500</v>
      </c>
      <c r="AK224" s="90">
        <f t="shared" si="162"/>
        <v>8500</v>
      </c>
      <c r="AL224" s="90">
        <f t="shared" si="162"/>
        <v>8500</v>
      </c>
      <c r="AM224" s="90">
        <f t="shared" si="162"/>
        <v>8500</v>
      </c>
      <c r="AN224" s="90">
        <f t="shared" si="162"/>
        <v>8500</v>
      </c>
      <c r="AO224" s="90">
        <f t="shared" si="162"/>
        <v>8500</v>
      </c>
      <c r="AP224" s="90">
        <f t="shared" si="162"/>
        <v>8500</v>
      </c>
      <c r="AQ224" s="90">
        <f t="shared" si="162"/>
        <v>8500</v>
      </c>
      <c r="AR224" s="90">
        <f t="shared" si="162"/>
        <v>8500</v>
      </c>
      <c r="AS224" s="90">
        <f t="shared" si="162"/>
        <v>8500</v>
      </c>
      <c r="AT224" s="90">
        <f t="shared" si="162"/>
        <v>8500</v>
      </c>
      <c r="AU224" s="90">
        <f t="shared" si="162"/>
        <v>8500</v>
      </c>
      <c r="AV224" s="90">
        <f t="shared" si="162"/>
        <v>8500</v>
      </c>
      <c r="AW224" s="90">
        <f t="shared" si="162"/>
        <v>8500</v>
      </c>
      <c r="AX224" s="90">
        <f t="shared" si="162"/>
        <v>8500</v>
      </c>
      <c r="AY224" s="90">
        <f t="shared" si="162"/>
        <v>8500</v>
      </c>
      <c r="AZ224" s="90">
        <f t="shared" si="162"/>
        <v>8500</v>
      </c>
      <c r="BA224" s="90">
        <f t="shared" si="162"/>
        <v>8500</v>
      </c>
      <c r="BB224" s="90">
        <f t="shared" si="162"/>
        <v>8500</v>
      </c>
      <c r="BC224" s="90">
        <f t="shared" si="162"/>
        <v>8500</v>
      </c>
      <c r="BD224" s="90">
        <f t="shared" si="162"/>
        <v>8500</v>
      </c>
      <c r="BE224" s="90">
        <f t="shared" si="162"/>
        <v>8500</v>
      </c>
      <c r="BF224" s="90">
        <f t="shared" si="162"/>
        <v>8500</v>
      </c>
      <c r="BG224" s="90">
        <f t="shared" si="162"/>
        <v>8500</v>
      </c>
      <c r="BH224" s="90">
        <f t="shared" si="162"/>
        <v>8500</v>
      </c>
      <c r="BI224" s="90">
        <f t="shared" si="162"/>
        <v>8500</v>
      </c>
      <c r="BJ224" s="90">
        <f t="shared" si="162"/>
        <v>8500</v>
      </c>
      <c r="BK224" s="90">
        <f t="shared" si="162"/>
        <v>8500</v>
      </c>
      <c r="BL224" s="90">
        <f t="shared" si="162"/>
        <v>8500</v>
      </c>
      <c r="BM224" s="90">
        <f t="shared" si="162"/>
        <v>8500</v>
      </c>
      <c r="BN224" s="90">
        <f t="shared" si="162"/>
        <v>8500</v>
      </c>
      <c r="BO224" s="90">
        <f t="shared" si="162"/>
        <v>8500</v>
      </c>
      <c r="BP224" s="90">
        <f t="shared" si="162"/>
        <v>8500</v>
      </c>
      <c r="BQ224" s="90">
        <f t="shared" si="162"/>
        <v>8500</v>
      </c>
      <c r="BR224" s="90">
        <f t="shared" si="162"/>
        <v>8500</v>
      </c>
      <c r="BS224" s="90">
        <f t="shared" si="162"/>
        <v>8500</v>
      </c>
      <c r="BT224" s="90">
        <f t="shared" si="162"/>
        <v>8500</v>
      </c>
      <c r="BU224" s="90">
        <f t="shared" si="162"/>
        <v>8500</v>
      </c>
      <c r="BV224" s="90">
        <f t="shared" si="162"/>
        <v>8500</v>
      </c>
      <c r="BW224" s="90">
        <f t="shared" si="162"/>
        <v>8500</v>
      </c>
      <c r="BX224" s="90">
        <f t="shared" si="162"/>
        <v>8500</v>
      </c>
      <c r="BY224" s="90">
        <f t="shared" si="162"/>
        <v>8500</v>
      </c>
      <c r="BZ224" s="90">
        <f t="shared" si="162"/>
        <v>8500</v>
      </c>
      <c r="CA224" s="90">
        <f t="shared" si="162"/>
        <v>8500</v>
      </c>
      <c r="CB224" s="90">
        <f t="shared" si="162"/>
        <v>8500</v>
      </c>
      <c r="CC224" s="90">
        <f t="shared" si="162"/>
        <v>8500</v>
      </c>
      <c r="CD224" s="90">
        <f t="shared" si="162"/>
        <v>8500</v>
      </c>
      <c r="CE224" s="90">
        <f t="shared" si="162"/>
        <v>8500</v>
      </c>
      <c r="CF224" s="90">
        <f t="shared" si="162"/>
        <v>8500</v>
      </c>
      <c r="CG224" s="90">
        <f t="shared" si="162"/>
        <v>8500</v>
      </c>
      <c r="CH224" s="90">
        <f t="shared" si="162"/>
        <v>8500</v>
      </c>
      <c r="CI224" s="90">
        <f t="shared" si="162"/>
        <v>8500</v>
      </c>
      <c r="CJ224" s="90">
        <f t="shared" si="162"/>
        <v>8500</v>
      </c>
      <c r="CK224" s="90">
        <f t="shared" si="162"/>
        <v>8500</v>
      </c>
      <c r="CL224" s="90">
        <f t="shared" si="162"/>
        <v>8500</v>
      </c>
      <c r="CM224" s="90">
        <f t="shared" si="162"/>
        <v>8500</v>
      </c>
      <c r="CN224" s="90">
        <f t="shared" si="162"/>
        <v>8500</v>
      </c>
      <c r="CO224" s="90">
        <f t="shared" si="162"/>
        <v>8500</v>
      </c>
      <c r="CP224" s="90">
        <f t="shared" si="162"/>
        <v>8500</v>
      </c>
      <c r="CQ224" s="90">
        <f t="shared" si="162"/>
        <v>8500</v>
      </c>
      <c r="CR224" s="90">
        <f t="shared" si="162"/>
        <v>8500</v>
      </c>
      <c r="CS224" s="90">
        <f t="shared" si="162"/>
        <v>8500</v>
      </c>
      <c r="CT224" s="90">
        <f t="shared" si="162"/>
        <v>8500</v>
      </c>
      <c r="CU224" s="90">
        <f t="shared" si="162"/>
        <v>8500</v>
      </c>
      <c r="CV224" s="90">
        <f t="shared" si="162"/>
        <v>8500</v>
      </c>
      <c r="CW224" s="90">
        <f t="shared" si="162"/>
        <v>8500</v>
      </c>
      <c r="CX224" s="90">
        <f t="shared" si="162"/>
        <v>8500</v>
      </c>
      <c r="CY224" s="90">
        <f t="shared" si="162"/>
        <v>8500</v>
      </c>
      <c r="CZ224" s="90">
        <f t="shared" si="162"/>
        <v>8500</v>
      </c>
      <c r="DA224" s="90">
        <f t="shared" si="162"/>
        <v>8500</v>
      </c>
      <c r="DB224" s="90">
        <f t="shared" si="162"/>
        <v>8500</v>
      </c>
      <c r="DC224" s="90">
        <f t="shared" si="162"/>
        <v>8500</v>
      </c>
      <c r="DD224" s="90">
        <f t="shared" si="162"/>
        <v>8500</v>
      </c>
      <c r="DE224" s="90">
        <f t="shared" si="162"/>
        <v>8500</v>
      </c>
      <c r="DF224" s="90">
        <f t="shared" si="162"/>
        <v>8500</v>
      </c>
      <c r="DG224" s="90">
        <f t="shared" si="162"/>
        <v>8500</v>
      </c>
      <c r="DH224" s="90">
        <f t="shared" si="162"/>
        <v>8500</v>
      </c>
      <c r="DI224" s="90">
        <f t="shared" si="162"/>
        <v>8500</v>
      </c>
      <c r="DJ224" s="90">
        <f t="shared" si="162"/>
        <v>8500</v>
      </c>
      <c r="DK224" s="90">
        <f t="shared" si="162"/>
        <v>8500</v>
      </c>
      <c r="DL224" s="90">
        <f t="shared" si="162"/>
        <v>8500</v>
      </c>
      <c r="DM224" s="90">
        <f t="shared" si="162"/>
        <v>8500</v>
      </c>
      <c r="DN224" s="90">
        <f t="shared" si="162"/>
        <v>8500</v>
      </c>
      <c r="DO224" s="90">
        <f t="shared" si="162"/>
        <v>8500</v>
      </c>
      <c r="DP224" s="90">
        <f t="shared" si="162"/>
        <v>8500</v>
      </c>
      <c r="DQ224" s="90">
        <f t="shared" si="162"/>
        <v>8500</v>
      </c>
      <c r="DR224" s="90">
        <f t="shared" si="162"/>
        <v>8500</v>
      </c>
      <c r="DS224" s="90">
        <f t="shared" si="162"/>
        <v>8500</v>
      </c>
      <c r="DT224" s="90">
        <f t="shared" si="162"/>
        <v>8500</v>
      </c>
      <c r="DU224" s="90">
        <f t="shared" si="162"/>
        <v>8500</v>
      </c>
      <c r="DV224" s="90">
        <f t="shared" si="162"/>
        <v>8500</v>
      </c>
      <c r="DW224" s="90">
        <f t="shared" si="162"/>
        <v>8500</v>
      </c>
      <c r="DX224" s="90">
        <f t="shared" si="162"/>
        <v>8500</v>
      </c>
      <c r="DY224" s="90">
        <f t="shared" si="162"/>
        <v>8500</v>
      </c>
      <c r="DZ224" s="90">
        <f t="shared" si="162"/>
        <v>8500</v>
      </c>
    </row>
    <row r="225">
      <c r="A225" s="89"/>
      <c r="B225" s="150"/>
      <c r="C225" s="150"/>
      <c r="D225" s="150"/>
      <c r="E225" s="89"/>
      <c r="F225" s="89"/>
      <c r="G225" s="192">
        <f>Equity!$C$4</f>
        <v>0.15</v>
      </c>
      <c r="H225" s="89"/>
      <c r="I225" s="150" t="s">
        <v>166</v>
      </c>
      <c r="J225" s="90">
        <f>G224*G225</f>
        <v>1500</v>
      </c>
      <c r="K225" s="90">
        <f t="shared" ref="K225:DZ225" si="163">J225</f>
        <v>1500</v>
      </c>
      <c r="L225" s="90">
        <f t="shared" si="163"/>
        <v>1500</v>
      </c>
      <c r="M225" s="90">
        <f t="shared" si="163"/>
        <v>1500</v>
      </c>
      <c r="N225" s="90">
        <f t="shared" si="163"/>
        <v>1500</v>
      </c>
      <c r="O225" s="90">
        <f t="shared" si="163"/>
        <v>1500</v>
      </c>
      <c r="P225" s="90">
        <f t="shared" si="163"/>
        <v>1500</v>
      </c>
      <c r="Q225" s="90">
        <f t="shared" si="163"/>
        <v>1500</v>
      </c>
      <c r="R225" s="90">
        <f t="shared" si="163"/>
        <v>1500</v>
      </c>
      <c r="S225" s="90">
        <f t="shared" si="163"/>
        <v>1500</v>
      </c>
      <c r="T225" s="90">
        <f t="shared" si="163"/>
        <v>1500</v>
      </c>
      <c r="U225" s="90">
        <f t="shared" si="163"/>
        <v>1500</v>
      </c>
      <c r="V225" s="90">
        <f t="shared" si="163"/>
        <v>1500</v>
      </c>
      <c r="W225" s="90">
        <f t="shared" si="163"/>
        <v>1500</v>
      </c>
      <c r="X225" s="90">
        <f t="shared" si="163"/>
        <v>1500</v>
      </c>
      <c r="Y225" s="90">
        <f t="shared" si="163"/>
        <v>1500</v>
      </c>
      <c r="Z225" s="90">
        <f t="shared" si="163"/>
        <v>1500</v>
      </c>
      <c r="AA225" s="90">
        <f t="shared" si="163"/>
        <v>1500</v>
      </c>
      <c r="AB225" s="90">
        <f t="shared" si="163"/>
        <v>1500</v>
      </c>
      <c r="AC225" s="90">
        <f t="shared" si="163"/>
        <v>1500</v>
      </c>
      <c r="AD225" s="90">
        <f t="shared" si="163"/>
        <v>1500</v>
      </c>
      <c r="AE225" s="90">
        <f t="shared" si="163"/>
        <v>1500</v>
      </c>
      <c r="AF225" s="90">
        <f t="shared" si="163"/>
        <v>1500</v>
      </c>
      <c r="AG225" s="90">
        <f t="shared" si="163"/>
        <v>1500</v>
      </c>
      <c r="AH225" s="90">
        <f t="shared" si="163"/>
        <v>1500</v>
      </c>
      <c r="AI225" s="90">
        <f t="shared" si="163"/>
        <v>1500</v>
      </c>
      <c r="AJ225" s="90">
        <f t="shared" si="163"/>
        <v>1500</v>
      </c>
      <c r="AK225" s="90">
        <f t="shared" si="163"/>
        <v>1500</v>
      </c>
      <c r="AL225" s="90">
        <f t="shared" si="163"/>
        <v>1500</v>
      </c>
      <c r="AM225" s="90">
        <f t="shared" si="163"/>
        <v>1500</v>
      </c>
      <c r="AN225" s="90">
        <f t="shared" si="163"/>
        <v>1500</v>
      </c>
      <c r="AO225" s="90">
        <f t="shared" si="163"/>
        <v>1500</v>
      </c>
      <c r="AP225" s="90">
        <f t="shared" si="163"/>
        <v>1500</v>
      </c>
      <c r="AQ225" s="90">
        <f t="shared" si="163"/>
        <v>1500</v>
      </c>
      <c r="AR225" s="90">
        <f t="shared" si="163"/>
        <v>1500</v>
      </c>
      <c r="AS225" s="90">
        <f t="shared" si="163"/>
        <v>1500</v>
      </c>
      <c r="AT225" s="90">
        <f t="shared" si="163"/>
        <v>1500</v>
      </c>
      <c r="AU225" s="90">
        <f t="shared" si="163"/>
        <v>1500</v>
      </c>
      <c r="AV225" s="90">
        <f t="shared" si="163"/>
        <v>1500</v>
      </c>
      <c r="AW225" s="90">
        <f t="shared" si="163"/>
        <v>1500</v>
      </c>
      <c r="AX225" s="90">
        <f t="shared" si="163"/>
        <v>1500</v>
      </c>
      <c r="AY225" s="90">
        <f t="shared" si="163"/>
        <v>1500</v>
      </c>
      <c r="AZ225" s="90">
        <f t="shared" si="163"/>
        <v>1500</v>
      </c>
      <c r="BA225" s="90">
        <f t="shared" si="163"/>
        <v>1500</v>
      </c>
      <c r="BB225" s="90">
        <f t="shared" si="163"/>
        <v>1500</v>
      </c>
      <c r="BC225" s="90">
        <f t="shared" si="163"/>
        <v>1500</v>
      </c>
      <c r="BD225" s="90">
        <f t="shared" si="163"/>
        <v>1500</v>
      </c>
      <c r="BE225" s="90">
        <f t="shared" si="163"/>
        <v>1500</v>
      </c>
      <c r="BF225" s="90">
        <f t="shared" si="163"/>
        <v>1500</v>
      </c>
      <c r="BG225" s="90">
        <f t="shared" si="163"/>
        <v>1500</v>
      </c>
      <c r="BH225" s="90">
        <f t="shared" si="163"/>
        <v>1500</v>
      </c>
      <c r="BI225" s="90">
        <f t="shared" si="163"/>
        <v>1500</v>
      </c>
      <c r="BJ225" s="90">
        <f t="shared" si="163"/>
        <v>1500</v>
      </c>
      <c r="BK225" s="90">
        <f t="shared" si="163"/>
        <v>1500</v>
      </c>
      <c r="BL225" s="90">
        <f t="shared" si="163"/>
        <v>1500</v>
      </c>
      <c r="BM225" s="90">
        <f t="shared" si="163"/>
        <v>1500</v>
      </c>
      <c r="BN225" s="90">
        <f t="shared" si="163"/>
        <v>1500</v>
      </c>
      <c r="BO225" s="90">
        <f t="shared" si="163"/>
        <v>1500</v>
      </c>
      <c r="BP225" s="90">
        <f t="shared" si="163"/>
        <v>1500</v>
      </c>
      <c r="BQ225" s="90">
        <f t="shared" si="163"/>
        <v>1500</v>
      </c>
      <c r="BR225" s="90">
        <f t="shared" si="163"/>
        <v>1500</v>
      </c>
      <c r="BS225" s="90">
        <f t="shared" si="163"/>
        <v>1500</v>
      </c>
      <c r="BT225" s="90">
        <f t="shared" si="163"/>
        <v>1500</v>
      </c>
      <c r="BU225" s="90">
        <f t="shared" si="163"/>
        <v>1500</v>
      </c>
      <c r="BV225" s="90">
        <f t="shared" si="163"/>
        <v>1500</v>
      </c>
      <c r="BW225" s="90">
        <f t="shared" si="163"/>
        <v>1500</v>
      </c>
      <c r="BX225" s="90">
        <f t="shared" si="163"/>
        <v>1500</v>
      </c>
      <c r="BY225" s="90">
        <f t="shared" si="163"/>
        <v>1500</v>
      </c>
      <c r="BZ225" s="90">
        <f t="shared" si="163"/>
        <v>1500</v>
      </c>
      <c r="CA225" s="90">
        <f t="shared" si="163"/>
        <v>1500</v>
      </c>
      <c r="CB225" s="90">
        <f t="shared" si="163"/>
        <v>1500</v>
      </c>
      <c r="CC225" s="90">
        <f t="shared" si="163"/>
        <v>1500</v>
      </c>
      <c r="CD225" s="90">
        <f t="shared" si="163"/>
        <v>1500</v>
      </c>
      <c r="CE225" s="90">
        <f t="shared" si="163"/>
        <v>1500</v>
      </c>
      <c r="CF225" s="90">
        <f t="shared" si="163"/>
        <v>1500</v>
      </c>
      <c r="CG225" s="90">
        <f t="shared" si="163"/>
        <v>1500</v>
      </c>
      <c r="CH225" s="90">
        <f t="shared" si="163"/>
        <v>1500</v>
      </c>
      <c r="CI225" s="90">
        <f t="shared" si="163"/>
        <v>1500</v>
      </c>
      <c r="CJ225" s="90">
        <f t="shared" si="163"/>
        <v>1500</v>
      </c>
      <c r="CK225" s="90">
        <f t="shared" si="163"/>
        <v>1500</v>
      </c>
      <c r="CL225" s="90">
        <f t="shared" si="163"/>
        <v>1500</v>
      </c>
      <c r="CM225" s="90">
        <f t="shared" si="163"/>
        <v>1500</v>
      </c>
      <c r="CN225" s="90">
        <f t="shared" si="163"/>
        <v>1500</v>
      </c>
      <c r="CO225" s="90">
        <f t="shared" si="163"/>
        <v>1500</v>
      </c>
      <c r="CP225" s="90">
        <f t="shared" si="163"/>
        <v>1500</v>
      </c>
      <c r="CQ225" s="90">
        <f t="shared" si="163"/>
        <v>1500</v>
      </c>
      <c r="CR225" s="90">
        <f t="shared" si="163"/>
        <v>1500</v>
      </c>
      <c r="CS225" s="90">
        <f t="shared" si="163"/>
        <v>1500</v>
      </c>
      <c r="CT225" s="90">
        <f t="shared" si="163"/>
        <v>1500</v>
      </c>
      <c r="CU225" s="90">
        <f t="shared" si="163"/>
        <v>1500</v>
      </c>
      <c r="CV225" s="90">
        <f t="shared" si="163"/>
        <v>1500</v>
      </c>
      <c r="CW225" s="90">
        <f t="shared" si="163"/>
        <v>1500</v>
      </c>
      <c r="CX225" s="90">
        <f t="shared" si="163"/>
        <v>1500</v>
      </c>
      <c r="CY225" s="90">
        <f t="shared" si="163"/>
        <v>1500</v>
      </c>
      <c r="CZ225" s="90">
        <f t="shared" si="163"/>
        <v>1500</v>
      </c>
      <c r="DA225" s="90">
        <f t="shared" si="163"/>
        <v>1500</v>
      </c>
      <c r="DB225" s="90">
        <f t="shared" si="163"/>
        <v>1500</v>
      </c>
      <c r="DC225" s="90">
        <f t="shared" si="163"/>
        <v>1500</v>
      </c>
      <c r="DD225" s="90">
        <f t="shared" si="163"/>
        <v>1500</v>
      </c>
      <c r="DE225" s="90">
        <f t="shared" si="163"/>
        <v>1500</v>
      </c>
      <c r="DF225" s="90">
        <f t="shared" si="163"/>
        <v>1500</v>
      </c>
      <c r="DG225" s="90">
        <f t="shared" si="163"/>
        <v>1500</v>
      </c>
      <c r="DH225" s="90">
        <f t="shared" si="163"/>
        <v>1500</v>
      </c>
      <c r="DI225" s="90">
        <f t="shared" si="163"/>
        <v>1500</v>
      </c>
      <c r="DJ225" s="90">
        <f t="shared" si="163"/>
        <v>1500</v>
      </c>
      <c r="DK225" s="90">
        <f t="shared" si="163"/>
        <v>1500</v>
      </c>
      <c r="DL225" s="90">
        <f t="shared" si="163"/>
        <v>1500</v>
      </c>
      <c r="DM225" s="90">
        <f t="shared" si="163"/>
        <v>1500</v>
      </c>
      <c r="DN225" s="90">
        <f t="shared" si="163"/>
        <v>1500</v>
      </c>
      <c r="DO225" s="90">
        <f t="shared" si="163"/>
        <v>1500</v>
      </c>
      <c r="DP225" s="90">
        <f t="shared" si="163"/>
        <v>1500</v>
      </c>
      <c r="DQ225" s="90">
        <f t="shared" si="163"/>
        <v>1500</v>
      </c>
      <c r="DR225" s="90">
        <f t="shared" si="163"/>
        <v>1500</v>
      </c>
      <c r="DS225" s="90">
        <f t="shared" si="163"/>
        <v>1500</v>
      </c>
      <c r="DT225" s="90">
        <f t="shared" si="163"/>
        <v>1500</v>
      </c>
      <c r="DU225" s="90">
        <f t="shared" si="163"/>
        <v>1500</v>
      </c>
      <c r="DV225" s="90">
        <f t="shared" si="163"/>
        <v>1500</v>
      </c>
      <c r="DW225" s="90">
        <f t="shared" si="163"/>
        <v>1500</v>
      </c>
      <c r="DX225" s="90">
        <f t="shared" si="163"/>
        <v>1500</v>
      </c>
      <c r="DY225" s="90">
        <f t="shared" si="163"/>
        <v>1500</v>
      </c>
      <c r="DZ225" s="90">
        <f t="shared" si="163"/>
        <v>1500</v>
      </c>
    </row>
    <row r="226">
      <c r="A226" s="89"/>
      <c r="B226" s="150"/>
      <c r="C226" s="150"/>
      <c r="D226" s="150"/>
      <c r="E226" s="89"/>
      <c r="F226" s="89"/>
      <c r="G226" s="146"/>
      <c r="H226" s="89"/>
      <c r="I226" s="150" t="s">
        <v>161</v>
      </c>
      <c r="J226" s="90">
        <f>if(J217="",0,J217/J221)</f>
        <v>0</v>
      </c>
      <c r="K226" s="90">
        <f t="shared" ref="K226:DZ226" si="164">if(K217="",J226,K217/K221)</f>
        <v>0</v>
      </c>
      <c r="L226" s="90">
        <f t="shared" si="164"/>
        <v>0</v>
      </c>
      <c r="M226" s="90">
        <f t="shared" si="164"/>
        <v>0</v>
      </c>
      <c r="N226" s="90">
        <f t="shared" si="164"/>
        <v>0</v>
      </c>
      <c r="O226" s="90">
        <f t="shared" si="164"/>
        <v>0</v>
      </c>
      <c r="P226" s="90">
        <f t="shared" si="164"/>
        <v>2000</v>
      </c>
      <c r="Q226" s="90">
        <f t="shared" si="164"/>
        <v>2000</v>
      </c>
      <c r="R226" s="90">
        <f t="shared" si="164"/>
        <v>2000</v>
      </c>
      <c r="S226" s="90">
        <f t="shared" si="164"/>
        <v>2000</v>
      </c>
      <c r="T226" s="90">
        <f t="shared" si="164"/>
        <v>2000</v>
      </c>
      <c r="U226" s="90">
        <f t="shared" si="164"/>
        <v>2000</v>
      </c>
      <c r="V226" s="90">
        <f t="shared" si="164"/>
        <v>2000</v>
      </c>
      <c r="W226" s="90">
        <f t="shared" si="164"/>
        <v>2000</v>
      </c>
      <c r="X226" s="90">
        <f t="shared" si="164"/>
        <v>2000</v>
      </c>
      <c r="Y226" s="90">
        <f t="shared" si="164"/>
        <v>2000</v>
      </c>
      <c r="Z226" s="90">
        <f t="shared" si="164"/>
        <v>2000</v>
      </c>
      <c r="AA226" s="90">
        <f t="shared" si="164"/>
        <v>2000</v>
      </c>
      <c r="AB226" s="90">
        <f t="shared" si="164"/>
        <v>2000</v>
      </c>
      <c r="AC226" s="90">
        <f t="shared" si="164"/>
        <v>2000</v>
      </c>
      <c r="AD226" s="90">
        <f t="shared" si="164"/>
        <v>2000</v>
      </c>
      <c r="AE226" s="90">
        <f t="shared" si="164"/>
        <v>2000</v>
      </c>
      <c r="AF226" s="90">
        <f t="shared" si="164"/>
        <v>2000</v>
      </c>
      <c r="AG226" s="90">
        <f t="shared" si="164"/>
        <v>2000</v>
      </c>
      <c r="AH226" s="90">
        <f t="shared" si="164"/>
        <v>2000</v>
      </c>
      <c r="AI226" s="90">
        <f t="shared" si="164"/>
        <v>2000</v>
      </c>
      <c r="AJ226" s="90">
        <f t="shared" si="164"/>
        <v>2000</v>
      </c>
      <c r="AK226" s="90">
        <f t="shared" si="164"/>
        <v>2000</v>
      </c>
      <c r="AL226" s="90">
        <f t="shared" si="164"/>
        <v>2000</v>
      </c>
      <c r="AM226" s="90">
        <f t="shared" si="164"/>
        <v>2000</v>
      </c>
      <c r="AN226" s="90">
        <f t="shared" si="164"/>
        <v>2000</v>
      </c>
      <c r="AO226" s="90">
        <f t="shared" si="164"/>
        <v>2000</v>
      </c>
      <c r="AP226" s="90">
        <f t="shared" si="164"/>
        <v>2000</v>
      </c>
      <c r="AQ226" s="90">
        <f t="shared" si="164"/>
        <v>2000</v>
      </c>
      <c r="AR226" s="90">
        <f t="shared" si="164"/>
        <v>2000</v>
      </c>
      <c r="AS226" s="90">
        <f t="shared" si="164"/>
        <v>2000</v>
      </c>
      <c r="AT226" s="90">
        <f t="shared" si="164"/>
        <v>2000</v>
      </c>
      <c r="AU226" s="90">
        <f t="shared" si="164"/>
        <v>2000</v>
      </c>
      <c r="AV226" s="90">
        <f t="shared" si="164"/>
        <v>2000</v>
      </c>
      <c r="AW226" s="90">
        <f t="shared" si="164"/>
        <v>2000</v>
      </c>
      <c r="AX226" s="90">
        <f t="shared" si="164"/>
        <v>2000</v>
      </c>
      <c r="AY226" s="90">
        <f t="shared" si="164"/>
        <v>2000</v>
      </c>
      <c r="AZ226" s="90">
        <f t="shared" si="164"/>
        <v>2000</v>
      </c>
      <c r="BA226" s="90">
        <f t="shared" si="164"/>
        <v>2000</v>
      </c>
      <c r="BB226" s="90">
        <f t="shared" si="164"/>
        <v>2000</v>
      </c>
      <c r="BC226" s="90">
        <f t="shared" si="164"/>
        <v>2000</v>
      </c>
      <c r="BD226" s="90">
        <f t="shared" si="164"/>
        <v>2000</v>
      </c>
      <c r="BE226" s="90">
        <f t="shared" si="164"/>
        <v>2000</v>
      </c>
      <c r="BF226" s="90">
        <f t="shared" si="164"/>
        <v>2000</v>
      </c>
      <c r="BG226" s="90">
        <f t="shared" si="164"/>
        <v>2000</v>
      </c>
      <c r="BH226" s="90">
        <f t="shared" si="164"/>
        <v>2000</v>
      </c>
      <c r="BI226" s="90">
        <f t="shared" si="164"/>
        <v>2000</v>
      </c>
      <c r="BJ226" s="90">
        <f t="shared" si="164"/>
        <v>2000</v>
      </c>
      <c r="BK226" s="90">
        <f t="shared" si="164"/>
        <v>2000</v>
      </c>
      <c r="BL226" s="90">
        <f t="shared" si="164"/>
        <v>2000</v>
      </c>
      <c r="BM226" s="90">
        <f t="shared" si="164"/>
        <v>2000</v>
      </c>
      <c r="BN226" s="90">
        <f t="shared" si="164"/>
        <v>2000</v>
      </c>
      <c r="BO226" s="90">
        <f t="shared" si="164"/>
        <v>2000</v>
      </c>
      <c r="BP226" s="90">
        <f t="shared" si="164"/>
        <v>2000</v>
      </c>
      <c r="BQ226" s="90">
        <f t="shared" si="164"/>
        <v>2000</v>
      </c>
      <c r="BR226" s="90">
        <f t="shared" si="164"/>
        <v>2000</v>
      </c>
      <c r="BS226" s="90">
        <f t="shared" si="164"/>
        <v>2000</v>
      </c>
      <c r="BT226" s="90">
        <f t="shared" si="164"/>
        <v>2000</v>
      </c>
      <c r="BU226" s="90">
        <f t="shared" si="164"/>
        <v>2000</v>
      </c>
      <c r="BV226" s="90">
        <f t="shared" si="164"/>
        <v>2000</v>
      </c>
      <c r="BW226" s="90">
        <f t="shared" si="164"/>
        <v>2000</v>
      </c>
      <c r="BX226" s="90">
        <f t="shared" si="164"/>
        <v>2000</v>
      </c>
      <c r="BY226" s="90">
        <f t="shared" si="164"/>
        <v>2000</v>
      </c>
      <c r="BZ226" s="90">
        <f t="shared" si="164"/>
        <v>2000</v>
      </c>
      <c r="CA226" s="90">
        <f t="shared" si="164"/>
        <v>2000</v>
      </c>
      <c r="CB226" s="90">
        <f t="shared" si="164"/>
        <v>2000</v>
      </c>
      <c r="CC226" s="90">
        <f t="shared" si="164"/>
        <v>2000</v>
      </c>
      <c r="CD226" s="90">
        <f t="shared" si="164"/>
        <v>2000</v>
      </c>
      <c r="CE226" s="90">
        <f t="shared" si="164"/>
        <v>2000</v>
      </c>
      <c r="CF226" s="90">
        <f t="shared" si="164"/>
        <v>2000</v>
      </c>
      <c r="CG226" s="90">
        <f t="shared" si="164"/>
        <v>2000</v>
      </c>
      <c r="CH226" s="90">
        <f t="shared" si="164"/>
        <v>2000</v>
      </c>
      <c r="CI226" s="90">
        <f t="shared" si="164"/>
        <v>2000</v>
      </c>
      <c r="CJ226" s="90">
        <f t="shared" si="164"/>
        <v>2000</v>
      </c>
      <c r="CK226" s="90">
        <f t="shared" si="164"/>
        <v>2000</v>
      </c>
      <c r="CL226" s="90">
        <f t="shared" si="164"/>
        <v>2000</v>
      </c>
      <c r="CM226" s="90">
        <f t="shared" si="164"/>
        <v>2000</v>
      </c>
      <c r="CN226" s="90">
        <f t="shared" si="164"/>
        <v>2000</v>
      </c>
      <c r="CO226" s="90">
        <f t="shared" si="164"/>
        <v>2000</v>
      </c>
      <c r="CP226" s="90">
        <f t="shared" si="164"/>
        <v>2000</v>
      </c>
      <c r="CQ226" s="90">
        <f t="shared" si="164"/>
        <v>2000</v>
      </c>
      <c r="CR226" s="90">
        <f t="shared" si="164"/>
        <v>2000</v>
      </c>
      <c r="CS226" s="90">
        <f t="shared" si="164"/>
        <v>2000</v>
      </c>
      <c r="CT226" s="90">
        <f t="shared" si="164"/>
        <v>2000</v>
      </c>
      <c r="CU226" s="90">
        <f t="shared" si="164"/>
        <v>2000</v>
      </c>
      <c r="CV226" s="90">
        <f t="shared" si="164"/>
        <v>2000</v>
      </c>
      <c r="CW226" s="90">
        <f t="shared" si="164"/>
        <v>2000</v>
      </c>
      <c r="CX226" s="90">
        <f t="shared" si="164"/>
        <v>2000</v>
      </c>
      <c r="CY226" s="90">
        <f t="shared" si="164"/>
        <v>2000</v>
      </c>
      <c r="CZ226" s="90">
        <f t="shared" si="164"/>
        <v>2000</v>
      </c>
      <c r="DA226" s="90">
        <f t="shared" si="164"/>
        <v>2000</v>
      </c>
      <c r="DB226" s="90">
        <f t="shared" si="164"/>
        <v>2000</v>
      </c>
      <c r="DC226" s="90">
        <f t="shared" si="164"/>
        <v>2000</v>
      </c>
      <c r="DD226" s="90">
        <f t="shared" si="164"/>
        <v>2000</v>
      </c>
      <c r="DE226" s="90">
        <f t="shared" si="164"/>
        <v>2000</v>
      </c>
      <c r="DF226" s="90">
        <f t="shared" si="164"/>
        <v>2000</v>
      </c>
      <c r="DG226" s="90">
        <f t="shared" si="164"/>
        <v>2000</v>
      </c>
      <c r="DH226" s="90">
        <f t="shared" si="164"/>
        <v>2000</v>
      </c>
      <c r="DI226" s="90">
        <f t="shared" si="164"/>
        <v>2000</v>
      </c>
      <c r="DJ226" s="90">
        <f t="shared" si="164"/>
        <v>2000</v>
      </c>
      <c r="DK226" s="90">
        <f t="shared" si="164"/>
        <v>2000</v>
      </c>
      <c r="DL226" s="90">
        <f t="shared" si="164"/>
        <v>2000</v>
      </c>
      <c r="DM226" s="90">
        <f t="shared" si="164"/>
        <v>2000</v>
      </c>
      <c r="DN226" s="90">
        <f t="shared" si="164"/>
        <v>2000</v>
      </c>
      <c r="DO226" s="90">
        <f t="shared" si="164"/>
        <v>2000</v>
      </c>
      <c r="DP226" s="90">
        <f t="shared" si="164"/>
        <v>2000</v>
      </c>
      <c r="DQ226" s="90">
        <f t="shared" si="164"/>
        <v>2000</v>
      </c>
      <c r="DR226" s="90">
        <f t="shared" si="164"/>
        <v>2000</v>
      </c>
      <c r="DS226" s="90">
        <f t="shared" si="164"/>
        <v>2000</v>
      </c>
      <c r="DT226" s="90">
        <f t="shared" si="164"/>
        <v>2000</v>
      </c>
      <c r="DU226" s="90">
        <f t="shared" si="164"/>
        <v>2000</v>
      </c>
      <c r="DV226" s="90">
        <f t="shared" si="164"/>
        <v>2000</v>
      </c>
      <c r="DW226" s="90">
        <f t="shared" si="164"/>
        <v>2000</v>
      </c>
      <c r="DX226" s="90">
        <f t="shared" si="164"/>
        <v>2000</v>
      </c>
      <c r="DY226" s="90">
        <f t="shared" si="164"/>
        <v>2000</v>
      </c>
      <c r="DZ226" s="90">
        <f t="shared" si="164"/>
        <v>2000</v>
      </c>
    </row>
    <row r="227">
      <c r="A227" s="89"/>
      <c r="B227" s="150"/>
      <c r="C227" s="150"/>
      <c r="D227" s="150"/>
      <c r="E227" s="89"/>
      <c r="F227" s="89"/>
      <c r="G227" s="146"/>
      <c r="H227" s="89"/>
      <c r="I227" s="150" t="s">
        <v>162</v>
      </c>
      <c r="J227" s="90">
        <f>if(J218="",0,J218/J221)</f>
        <v>0</v>
      </c>
      <c r="K227" s="90">
        <f t="shared" ref="K227:DZ227" si="165">if(K218="",J227,K218/K221)</f>
        <v>0</v>
      </c>
      <c r="L227" s="90">
        <f t="shared" si="165"/>
        <v>0</v>
      </c>
      <c r="M227" s="90">
        <f t="shared" si="165"/>
        <v>0</v>
      </c>
      <c r="N227" s="90">
        <f t="shared" si="165"/>
        <v>0</v>
      </c>
      <c r="O227" s="90">
        <f t="shared" si="165"/>
        <v>0</v>
      </c>
      <c r="P227" s="90">
        <f t="shared" si="165"/>
        <v>0</v>
      </c>
      <c r="Q227" s="90">
        <f t="shared" si="165"/>
        <v>0</v>
      </c>
      <c r="R227" s="90">
        <f t="shared" si="165"/>
        <v>0</v>
      </c>
      <c r="S227" s="90">
        <f t="shared" si="165"/>
        <v>0</v>
      </c>
      <c r="T227" s="90">
        <f t="shared" si="165"/>
        <v>0</v>
      </c>
      <c r="U227" s="90">
        <f t="shared" si="165"/>
        <v>0</v>
      </c>
      <c r="V227" s="90">
        <f t="shared" si="165"/>
        <v>0</v>
      </c>
      <c r="W227" s="90">
        <f t="shared" si="165"/>
        <v>0</v>
      </c>
      <c r="X227" s="90">
        <f t="shared" si="165"/>
        <v>0</v>
      </c>
      <c r="Y227" s="90">
        <f t="shared" si="165"/>
        <v>0</v>
      </c>
      <c r="Z227" s="90">
        <f t="shared" si="165"/>
        <v>0</v>
      </c>
      <c r="AA227" s="90">
        <f t="shared" si="165"/>
        <v>0</v>
      </c>
      <c r="AB227" s="90">
        <f t="shared" si="165"/>
        <v>0</v>
      </c>
      <c r="AC227" s="90">
        <f t="shared" si="165"/>
        <v>0</v>
      </c>
      <c r="AD227" s="90">
        <f t="shared" si="165"/>
        <v>0</v>
      </c>
      <c r="AE227" s="90">
        <f t="shared" si="165"/>
        <v>0</v>
      </c>
      <c r="AF227" s="90">
        <f t="shared" si="165"/>
        <v>0</v>
      </c>
      <c r="AG227" s="90">
        <f t="shared" si="165"/>
        <v>0</v>
      </c>
      <c r="AH227" s="90">
        <f t="shared" si="165"/>
        <v>0</v>
      </c>
      <c r="AI227" s="90">
        <f t="shared" si="165"/>
        <v>3000</v>
      </c>
      <c r="AJ227" s="90">
        <f t="shared" si="165"/>
        <v>3000</v>
      </c>
      <c r="AK227" s="90">
        <f t="shared" si="165"/>
        <v>3000</v>
      </c>
      <c r="AL227" s="90">
        <f t="shared" si="165"/>
        <v>3000</v>
      </c>
      <c r="AM227" s="90">
        <f t="shared" si="165"/>
        <v>3000</v>
      </c>
      <c r="AN227" s="90">
        <f t="shared" si="165"/>
        <v>3000</v>
      </c>
      <c r="AO227" s="90">
        <f t="shared" si="165"/>
        <v>3000</v>
      </c>
      <c r="AP227" s="90">
        <f t="shared" si="165"/>
        <v>3000</v>
      </c>
      <c r="AQ227" s="90">
        <f t="shared" si="165"/>
        <v>3000</v>
      </c>
      <c r="AR227" s="90">
        <f t="shared" si="165"/>
        <v>3000</v>
      </c>
      <c r="AS227" s="90">
        <f t="shared" si="165"/>
        <v>3000</v>
      </c>
      <c r="AT227" s="90">
        <f t="shared" si="165"/>
        <v>3000</v>
      </c>
      <c r="AU227" s="90">
        <f t="shared" si="165"/>
        <v>3000</v>
      </c>
      <c r="AV227" s="90">
        <f t="shared" si="165"/>
        <v>3000</v>
      </c>
      <c r="AW227" s="90">
        <f t="shared" si="165"/>
        <v>3000</v>
      </c>
      <c r="AX227" s="90">
        <f t="shared" si="165"/>
        <v>3000</v>
      </c>
      <c r="AY227" s="90">
        <f t="shared" si="165"/>
        <v>3000</v>
      </c>
      <c r="AZ227" s="90">
        <f t="shared" si="165"/>
        <v>3000</v>
      </c>
      <c r="BA227" s="90">
        <f t="shared" si="165"/>
        <v>3000</v>
      </c>
      <c r="BB227" s="90">
        <f t="shared" si="165"/>
        <v>3000</v>
      </c>
      <c r="BC227" s="90">
        <f t="shared" si="165"/>
        <v>3000</v>
      </c>
      <c r="BD227" s="90">
        <f t="shared" si="165"/>
        <v>3000</v>
      </c>
      <c r="BE227" s="90">
        <f t="shared" si="165"/>
        <v>3000</v>
      </c>
      <c r="BF227" s="90">
        <f t="shared" si="165"/>
        <v>3000</v>
      </c>
      <c r="BG227" s="90">
        <f t="shared" si="165"/>
        <v>3000</v>
      </c>
      <c r="BH227" s="90">
        <f t="shared" si="165"/>
        <v>3000</v>
      </c>
      <c r="BI227" s="90">
        <f t="shared" si="165"/>
        <v>3000</v>
      </c>
      <c r="BJ227" s="90">
        <f t="shared" si="165"/>
        <v>3000</v>
      </c>
      <c r="BK227" s="90">
        <f t="shared" si="165"/>
        <v>3000</v>
      </c>
      <c r="BL227" s="90">
        <f t="shared" si="165"/>
        <v>3000</v>
      </c>
      <c r="BM227" s="90">
        <f t="shared" si="165"/>
        <v>3000</v>
      </c>
      <c r="BN227" s="90">
        <f t="shared" si="165"/>
        <v>3000</v>
      </c>
      <c r="BO227" s="90">
        <f t="shared" si="165"/>
        <v>3000</v>
      </c>
      <c r="BP227" s="90">
        <f t="shared" si="165"/>
        <v>3000</v>
      </c>
      <c r="BQ227" s="90">
        <f t="shared" si="165"/>
        <v>3000</v>
      </c>
      <c r="BR227" s="90">
        <f t="shared" si="165"/>
        <v>3000</v>
      </c>
      <c r="BS227" s="90">
        <f t="shared" si="165"/>
        <v>3000</v>
      </c>
      <c r="BT227" s="90">
        <f t="shared" si="165"/>
        <v>3000</v>
      </c>
      <c r="BU227" s="90">
        <f t="shared" si="165"/>
        <v>3000</v>
      </c>
      <c r="BV227" s="90">
        <f t="shared" si="165"/>
        <v>3000</v>
      </c>
      <c r="BW227" s="90">
        <f t="shared" si="165"/>
        <v>3000</v>
      </c>
      <c r="BX227" s="90">
        <f t="shared" si="165"/>
        <v>3000</v>
      </c>
      <c r="BY227" s="90">
        <f t="shared" si="165"/>
        <v>3000</v>
      </c>
      <c r="BZ227" s="90">
        <f t="shared" si="165"/>
        <v>3000</v>
      </c>
      <c r="CA227" s="90">
        <f t="shared" si="165"/>
        <v>3000</v>
      </c>
      <c r="CB227" s="90">
        <f t="shared" si="165"/>
        <v>3000</v>
      </c>
      <c r="CC227" s="90">
        <f t="shared" si="165"/>
        <v>3000</v>
      </c>
      <c r="CD227" s="90">
        <f t="shared" si="165"/>
        <v>3000</v>
      </c>
      <c r="CE227" s="90">
        <f t="shared" si="165"/>
        <v>3000</v>
      </c>
      <c r="CF227" s="90">
        <f t="shared" si="165"/>
        <v>3000</v>
      </c>
      <c r="CG227" s="90">
        <f t="shared" si="165"/>
        <v>3000</v>
      </c>
      <c r="CH227" s="90">
        <f t="shared" si="165"/>
        <v>3000</v>
      </c>
      <c r="CI227" s="90">
        <f t="shared" si="165"/>
        <v>3000</v>
      </c>
      <c r="CJ227" s="90">
        <f t="shared" si="165"/>
        <v>3000</v>
      </c>
      <c r="CK227" s="90">
        <f t="shared" si="165"/>
        <v>3000</v>
      </c>
      <c r="CL227" s="90">
        <f t="shared" si="165"/>
        <v>3000</v>
      </c>
      <c r="CM227" s="90">
        <f t="shared" si="165"/>
        <v>3000</v>
      </c>
      <c r="CN227" s="90">
        <f t="shared" si="165"/>
        <v>3000</v>
      </c>
      <c r="CO227" s="90">
        <f t="shared" si="165"/>
        <v>3000</v>
      </c>
      <c r="CP227" s="90">
        <f t="shared" si="165"/>
        <v>3000</v>
      </c>
      <c r="CQ227" s="90">
        <f t="shared" si="165"/>
        <v>3000</v>
      </c>
      <c r="CR227" s="90">
        <f t="shared" si="165"/>
        <v>3000</v>
      </c>
      <c r="CS227" s="90">
        <f t="shared" si="165"/>
        <v>3000</v>
      </c>
      <c r="CT227" s="90">
        <f t="shared" si="165"/>
        <v>3000</v>
      </c>
      <c r="CU227" s="90">
        <f t="shared" si="165"/>
        <v>3000</v>
      </c>
      <c r="CV227" s="90">
        <f t="shared" si="165"/>
        <v>3000</v>
      </c>
      <c r="CW227" s="90">
        <f t="shared" si="165"/>
        <v>3000</v>
      </c>
      <c r="CX227" s="90">
        <f t="shared" si="165"/>
        <v>3000</v>
      </c>
      <c r="CY227" s="90">
        <f t="shared" si="165"/>
        <v>3000</v>
      </c>
      <c r="CZ227" s="90">
        <f t="shared" si="165"/>
        <v>3000</v>
      </c>
      <c r="DA227" s="90">
        <f t="shared" si="165"/>
        <v>3000</v>
      </c>
      <c r="DB227" s="90">
        <f t="shared" si="165"/>
        <v>3000</v>
      </c>
      <c r="DC227" s="90">
        <f t="shared" si="165"/>
        <v>3000</v>
      </c>
      <c r="DD227" s="90">
        <f t="shared" si="165"/>
        <v>3000</v>
      </c>
      <c r="DE227" s="90">
        <f t="shared" si="165"/>
        <v>3000</v>
      </c>
      <c r="DF227" s="90">
        <f t="shared" si="165"/>
        <v>3000</v>
      </c>
      <c r="DG227" s="90">
        <f t="shared" si="165"/>
        <v>3000</v>
      </c>
      <c r="DH227" s="90">
        <f t="shared" si="165"/>
        <v>3000</v>
      </c>
      <c r="DI227" s="90">
        <f t="shared" si="165"/>
        <v>3000</v>
      </c>
      <c r="DJ227" s="90">
        <f t="shared" si="165"/>
        <v>3000</v>
      </c>
      <c r="DK227" s="90">
        <f t="shared" si="165"/>
        <v>3000</v>
      </c>
      <c r="DL227" s="90">
        <f t="shared" si="165"/>
        <v>3000</v>
      </c>
      <c r="DM227" s="90">
        <f t="shared" si="165"/>
        <v>3000</v>
      </c>
      <c r="DN227" s="90">
        <f t="shared" si="165"/>
        <v>3000</v>
      </c>
      <c r="DO227" s="90">
        <f t="shared" si="165"/>
        <v>3000</v>
      </c>
      <c r="DP227" s="90">
        <f t="shared" si="165"/>
        <v>3000</v>
      </c>
      <c r="DQ227" s="90">
        <f t="shared" si="165"/>
        <v>3000</v>
      </c>
      <c r="DR227" s="90">
        <f t="shared" si="165"/>
        <v>3000</v>
      </c>
      <c r="DS227" s="90">
        <f t="shared" si="165"/>
        <v>3000</v>
      </c>
      <c r="DT227" s="90">
        <f t="shared" si="165"/>
        <v>3000</v>
      </c>
      <c r="DU227" s="90">
        <f t="shared" si="165"/>
        <v>3000</v>
      </c>
      <c r="DV227" s="90">
        <f t="shared" si="165"/>
        <v>3000</v>
      </c>
      <c r="DW227" s="90">
        <f t="shared" si="165"/>
        <v>3000</v>
      </c>
      <c r="DX227" s="90">
        <f t="shared" si="165"/>
        <v>3000</v>
      </c>
      <c r="DY227" s="90">
        <f t="shared" si="165"/>
        <v>3000</v>
      </c>
      <c r="DZ227" s="90">
        <f t="shared" si="165"/>
        <v>3000</v>
      </c>
    </row>
    <row r="228">
      <c r="A228" s="89"/>
      <c r="B228" s="150"/>
      <c r="C228" s="150"/>
      <c r="D228" s="150"/>
      <c r="E228" s="89"/>
      <c r="F228" s="89"/>
      <c r="G228" s="192">
        <f>Equity!$C$24</f>
        <v>0.1</v>
      </c>
      <c r="H228" s="89"/>
      <c r="I228" s="150" t="s">
        <v>334</v>
      </c>
      <c r="J228" s="90">
        <f>if(J218="",0,$G228*sum(K224:K227))</f>
        <v>0</v>
      </c>
      <c r="K228" s="90">
        <f t="shared" ref="K228:DZ228" si="166">if(K218="",J228,$G228*sum(L224:L227))</f>
        <v>0</v>
      </c>
      <c r="L228" s="90">
        <f t="shared" si="166"/>
        <v>0</v>
      </c>
      <c r="M228" s="90">
        <f t="shared" si="166"/>
        <v>0</v>
      </c>
      <c r="N228" s="90">
        <f t="shared" si="166"/>
        <v>0</v>
      </c>
      <c r="O228" s="90">
        <f t="shared" si="166"/>
        <v>0</v>
      </c>
      <c r="P228" s="90">
        <f t="shared" si="166"/>
        <v>0</v>
      </c>
      <c r="Q228" s="90">
        <f t="shared" si="166"/>
        <v>0</v>
      </c>
      <c r="R228" s="90">
        <f t="shared" si="166"/>
        <v>0</v>
      </c>
      <c r="S228" s="90">
        <f t="shared" si="166"/>
        <v>0</v>
      </c>
      <c r="T228" s="90">
        <f t="shared" si="166"/>
        <v>0</v>
      </c>
      <c r="U228" s="90">
        <f t="shared" si="166"/>
        <v>0</v>
      </c>
      <c r="V228" s="90">
        <f t="shared" si="166"/>
        <v>0</v>
      </c>
      <c r="W228" s="90">
        <f t="shared" si="166"/>
        <v>0</v>
      </c>
      <c r="X228" s="90">
        <f t="shared" si="166"/>
        <v>0</v>
      </c>
      <c r="Y228" s="90">
        <f t="shared" si="166"/>
        <v>0</v>
      </c>
      <c r="Z228" s="90">
        <f t="shared" si="166"/>
        <v>0</v>
      </c>
      <c r="AA228" s="90">
        <f t="shared" si="166"/>
        <v>0</v>
      </c>
      <c r="AB228" s="90">
        <f t="shared" si="166"/>
        <v>0</v>
      </c>
      <c r="AC228" s="90">
        <f t="shared" si="166"/>
        <v>0</v>
      </c>
      <c r="AD228" s="90">
        <f t="shared" si="166"/>
        <v>0</v>
      </c>
      <c r="AE228" s="90">
        <f t="shared" si="166"/>
        <v>0</v>
      </c>
      <c r="AF228" s="90">
        <f t="shared" si="166"/>
        <v>0</v>
      </c>
      <c r="AG228" s="90">
        <f t="shared" si="166"/>
        <v>0</v>
      </c>
      <c r="AH228" s="90">
        <f t="shared" si="166"/>
        <v>0</v>
      </c>
      <c r="AI228" s="90">
        <f t="shared" si="166"/>
        <v>1500</v>
      </c>
      <c r="AJ228" s="90">
        <f t="shared" si="166"/>
        <v>1500</v>
      </c>
      <c r="AK228" s="90">
        <f t="shared" si="166"/>
        <v>1500</v>
      </c>
      <c r="AL228" s="90">
        <f t="shared" si="166"/>
        <v>1500</v>
      </c>
      <c r="AM228" s="90">
        <f t="shared" si="166"/>
        <v>1500</v>
      </c>
      <c r="AN228" s="90">
        <f t="shared" si="166"/>
        <v>1500</v>
      </c>
      <c r="AO228" s="90">
        <f t="shared" si="166"/>
        <v>1500</v>
      </c>
      <c r="AP228" s="90">
        <f t="shared" si="166"/>
        <v>1500</v>
      </c>
      <c r="AQ228" s="90">
        <f t="shared" si="166"/>
        <v>1500</v>
      </c>
      <c r="AR228" s="90">
        <f t="shared" si="166"/>
        <v>1500</v>
      </c>
      <c r="AS228" s="90">
        <f t="shared" si="166"/>
        <v>1500</v>
      </c>
      <c r="AT228" s="90">
        <f t="shared" si="166"/>
        <v>1500</v>
      </c>
      <c r="AU228" s="90">
        <f t="shared" si="166"/>
        <v>1500</v>
      </c>
      <c r="AV228" s="90">
        <f t="shared" si="166"/>
        <v>1500</v>
      </c>
      <c r="AW228" s="90">
        <f t="shared" si="166"/>
        <v>1500</v>
      </c>
      <c r="AX228" s="90">
        <f t="shared" si="166"/>
        <v>1500</v>
      </c>
      <c r="AY228" s="90">
        <f t="shared" si="166"/>
        <v>1500</v>
      </c>
      <c r="AZ228" s="90">
        <f t="shared" si="166"/>
        <v>1500</v>
      </c>
      <c r="BA228" s="90">
        <f t="shared" si="166"/>
        <v>1500</v>
      </c>
      <c r="BB228" s="90">
        <f t="shared" si="166"/>
        <v>1500</v>
      </c>
      <c r="BC228" s="90">
        <f t="shared" si="166"/>
        <v>1500</v>
      </c>
      <c r="BD228" s="90">
        <f t="shared" si="166"/>
        <v>1500</v>
      </c>
      <c r="BE228" s="90">
        <f t="shared" si="166"/>
        <v>1500</v>
      </c>
      <c r="BF228" s="90">
        <f t="shared" si="166"/>
        <v>1500</v>
      </c>
      <c r="BG228" s="90">
        <f t="shared" si="166"/>
        <v>1500</v>
      </c>
      <c r="BH228" s="90">
        <f t="shared" si="166"/>
        <v>1500</v>
      </c>
      <c r="BI228" s="90">
        <f t="shared" si="166"/>
        <v>1500</v>
      </c>
      <c r="BJ228" s="90">
        <f t="shared" si="166"/>
        <v>1500</v>
      </c>
      <c r="BK228" s="90">
        <f t="shared" si="166"/>
        <v>1500</v>
      </c>
      <c r="BL228" s="90">
        <f t="shared" si="166"/>
        <v>1500</v>
      </c>
      <c r="BM228" s="90">
        <f t="shared" si="166"/>
        <v>1500</v>
      </c>
      <c r="BN228" s="90">
        <f t="shared" si="166"/>
        <v>1500</v>
      </c>
      <c r="BO228" s="90">
        <f t="shared" si="166"/>
        <v>1500</v>
      </c>
      <c r="BP228" s="90">
        <f t="shared" si="166"/>
        <v>1500</v>
      </c>
      <c r="BQ228" s="90">
        <f t="shared" si="166"/>
        <v>1500</v>
      </c>
      <c r="BR228" s="90">
        <f t="shared" si="166"/>
        <v>1500</v>
      </c>
      <c r="BS228" s="90">
        <f t="shared" si="166"/>
        <v>1500</v>
      </c>
      <c r="BT228" s="90">
        <f t="shared" si="166"/>
        <v>1500</v>
      </c>
      <c r="BU228" s="90">
        <f t="shared" si="166"/>
        <v>1500</v>
      </c>
      <c r="BV228" s="90">
        <f t="shared" si="166"/>
        <v>1500</v>
      </c>
      <c r="BW228" s="90">
        <f t="shared" si="166"/>
        <v>1500</v>
      </c>
      <c r="BX228" s="90">
        <f t="shared" si="166"/>
        <v>1500</v>
      </c>
      <c r="BY228" s="90">
        <f t="shared" si="166"/>
        <v>1500</v>
      </c>
      <c r="BZ228" s="90">
        <f t="shared" si="166"/>
        <v>1500</v>
      </c>
      <c r="CA228" s="90">
        <f t="shared" si="166"/>
        <v>1500</v>
      </c>
      <c r="CB228" s="90">
        <f t="shared" si="166"/>
        <v>1500</v>
      </c>
      <c r="CC228" s="90">
        <f t="shared" si="166"/>
        <v>1500</v>
      </c>
      <c r="CD228" s="90">
        <f t="shared" si="166"/>
        <v>1500</v>
      </c>
      <c r="CE228" s="90">
        <f t="shared" si="166"/>
        <v>1500</v>
      </c>
      <c r="CF228" s="90">
        <f t="shared" si="166"/>
        <v>1500</v>
      </c>
      <c r="CG228" s="90">
        <f t="shared" si="166"/>
        <v>1500</v>
      </c>
      <c r="CH228" s="90">
        <f t="shared" si="166"/>
        <v>1500</v>
      </c>
      <c r="CI228" s="90">
        <f t="shared" si="166"/>
        <v>1500</v>
      </c>
      <c r="CJ228" s="90">
        <f t="shared" si="166"/>
        <v>1500</v>
      </c>
      <c r="CK228" s="90">
        <f t="shared" si="166"/>
        <v>1500</v>
      </c>
      <c r="CL228" s="90">
        <f t="shared" si="166"/>
        <v>1500</v>
      </c>
      <c r="CM228" s="90">
        <f t="shared" si="166"/>
        <v>1500</v>
      </c>
      <c r="CN228" s="90">
        <f t="shared" si="166"/>
        <v>1500</v>
      </c>
      <c r="CO228" s="90">
        <f t="shared" si="166"/>
        <v>1500</v>
      </c>
      <c r="CP228" s="90">
        <f t="shared" si="166"/>
        <v>1500</v>
      </c>
      <c r="CQ228" s="90">
        <f t="shared" si="166"/>
        <v>1500</v>
      </c>
      <c r="CR228" s="90">
        <f t="shared" si="166"/>
        <v>1500</v>
      </c>
      <c r="CS228" s="90">
        <f t="shared" si="166"/>
        <v>1500</v>
      </c>
      <c r="CT228" s="90">
        <f t="shared" si="166"/>
        <v>1500</v>
      </c>
      <c r="CU228" s="90">
        <f t="shared" si="166"/>
        <v>1500</v>
      </c>
      <c r="CV228" s="90">
        <f t="shared" si="166"/>
        <v>1500</v>
      </c>
      <c r="CW228" s="90">
        <f t="shared" si="166"/>
        <v>1500</v>
      </c>
      <c r="CX228" s="90">
        <f t="shared" si="166"/>
        <v>1500</v>
      </c>
      <c r="CY228" s="90">
        <f t="shared" si="166"/>
        <v>1500</v>
      </c>
      <c r="CZ228" s="90">
        <f t="shared" si="166"/>
        <v>1500</v>
      </c>
      <c r="DA228" s="90">
        <f t="shared" si="166"/>
        <v>1500</v>
      </c>
      <c r="DB228" s="90">
        <f t="shared" si="166"/>
        <v>1500</v>
      </c>
      <c r="DC228" s="90">
        <f t="shared" si="166"/>
        <v>1500</v>
      </c>
      <c r="DD228" s="90">
        <f t="shared" si="166"/>
        <v>1500</v>
      </c>
      <c r="DE228" s="90">
        <f t="shared" si="166"/>
        <v>1500</v>
      </c>
      <c r="DF228" s="90">
        <f t="shared" si="166"/>
        <v>1500</v>
      </c>
      <c r="DG228" s="90">
        <f t="shared" si="166"/>
        <v>1500</v>
      </c>
      <c r="DH228" s="90">
        <f t="shared" si="166"/>
        <v>1500</v>
      </c>
      <c r="DI228" s="90">
        <f t="shared" si="166"/>
        <v>1500</v>
      </c>
      <c r="DJ228" s="90">
        <f t="shared" si="166"/>
        <v>1500</v>
      </c>
      <c r="DK228" s="90">
        <f t="shared" si="166"/>
        <v>1500</v>
      </c>
      <c r="DL228" s="90">
        <f t="shared" si="166"/>
        <v>1500</v>
      </c>
      <c r="DM228" s="90">
        <f t="shared" si="166"/>
        <v>1500</v>
      </c>
      <c r="DN228" s="90">
        <f t="shared" si="166"/>
        <v>1500</v>
      </c>
      <c r="DO228" s="90">
        <f t="shared" si="166"/>
        <v>1500</v>
      </c>
      <c r="DP228" s="90">
        <f t="shared" si="166"/>
        <v>1500</v>
      </c>
      <c r="DQ228" s="90">
        <f t="shared" si="166"/>
        <v>1500</v>
      </c>
      <c r="DR228" s="90">
        <f t="shared" si="166"/>
        <v>1500</v>
      </c>
      <c r="DS228" s="90">
        <f t="shared" si="166"/>
        <v>1500</v>
      </c>
      <c r="DT228" s="90">
        <f t="shared" si="166"/>
        <v>1500</v>
      </c>
      <c r="DU228" s="90">
        <f t="shared" si="166"/>
        <v>1500</v>
      </c>
      <c r="DV228" s="90">
        <f t="shared" si="166"/>
        <v>1500</v>
      </c>
      <c r="DW228" s="90">
        <f t="shared" si="166"/>
        <v>1500</v>
      </c>
      <c r="DX228" s="90">
        <f t="shared" si="166"/>
        <v>1500</v>
      </c>
      <c r="DY228" s="90">
        <f t="shared" si="166"/>
        <v>1500</v>
      </c>
      <c r="DZ228" s="90">
        <f t="shared" si="166"/>
        <v>1500</v>
      </c>
    </row>
    <row r="229">
      <c r="A229" s="89"/>
      <c r="B229" s="150"/>
      <c r="C229" s="150"/>
      <c r="D229" s="89"/>
      <c r="E229" s="89"/>
      <c r="F229" s="89"/>
      <c r="G229" s="146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  <c r="BK229" s="89"/>
      <c r="BL229" s="89"/>
      <c r="BM229" s="89"/>
      <c r="BN229" s="89"/>
      <c r="BO229" s="89"/>
      <c r="BP229" s="89"/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/>
      <c r="CB229" s="89"/>
      <c r="CC229" s="89"/>
      <c r="CD229" s="89"/>
      <c r="CE229" s="89"/>
      <c r="CF229" s="89"/>
      <c r="CG229" s="89"/>
      <c r="CH229" s="89"/>
      <c r="CI229" s="89"/>
      <c r="CJ229" s="89"/>
      <c r="CK229" s="89"/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/>
      <c r="CW229" s="89"/>
      <c r="CX229" s="89"/>
      <c r="CY229" s="89"/>
      <c r="CZ229" s="89"/>
      <c r="DA229" s="89"/>
      <c r="DB229" s="89"/>
      <c r="DC229" s="89"/>
      <c r="DD229" s="89"/>
      <c r="DE229" s="89"/>
      <c r="DF229" s="89"/>
      <c r="DG229" s="89"/>
      <c r="DH229" s="89"/>
      <c r="DI229" s="89"/>
      <c r="DJ229" s="89"/>
      <c r="DK229" s="89"/>
      <c r="DL229" s="89"/>
      <c r="DM229" s="89"/>
      <c r="DN229" s="89"/>
      <c r="DO229" s="89"/>
      <c r="DP229" s="89"/>
      <c r="DQ229" s="89"/>
      <c r="DR229" s="89"/>
      <c r="DS229" s="89"/>
      <c r="DT229" s="89"/>
      <c r="DU229" s="89"/>
      <c r="DV229" s="89"/>
      <c r="DW229" s="89"/>
      <c r="DX229" s="89"/>
      <c r="DY229" s="89"/>
      <c r="DZ229" s="89"/>
    </row>
    <row r="230">
      <c r="A230" s="89"/>
      <c r="B230" s="150"/>
      <c r="C230" s="150"/>
      <c r="D230" s="89"/>
      <c r="E230" s="107" t="s">
        <v>335</v>
      </c>
      <c r="F230" s="89"/>
      <c r="G230" s="146"/>
      <c r="H230" s="89"/>
      <c r="I230" s="196" t="s">
        <v>167</v>
      </c>
      <c r="J230" s="225">
        <f t="shared" ref="J230:DZ230" si="167">J224/sum(J224,J226:J227)</f>
        <v>1</v>
      </c>
      <c r="K230" s="225">
        <f t="shared" si="167"/>
        <v>1</v>
      </c>
      <c r="L230" s="225">
        <f t="shared" si="167"/>
        <v>1</v>
      </c>
      <c r="M230" s="225">
        <f t="shared" si="167"/>
        <v>1</v>
      </c>
      <c r="N230" s="225">
        <f t="shared" si="167"/>
        <v>1</v>
      </c>
      <c r="O230" s="225">
        <f t="shared" si="167"/>
        <v>1</v>
      </c>
      <c r="P230" s="225">
        <f t="shared" si="167"/>
        <v>0.8095238095</v>
      </c>
      <c r="Q230" s="225">
        <f t="shared" si="167"/>
        <v>0.8095238095</v>
      </c>
      <c r="R230" s="225">
        <f t="shared" si="167"/>
        <v>0.8095238095</v>
      </c>
      <c r="S230" s="225">
        <f t="shared" si="167"/>
        <v>0.8095238095</v>
      </c>
      <c r="T230" s="225">
        <f t="shared" si="167"/>
        <v>0.8095238095</v>
      </c>
      <c r="U230" s="225">
        <f t="shared" si="167"/>
        <v>0.8095238095</v>
      </c>
      <c r="V230" s="225">
        <f t="shared" si="167"/>
        <v>0.8095238095</v>
      </c>
      <c r="W230" s="225">
        <f t="shared" si="167"/>
        <v>0.8095238095</v>
      </c>
      <c r="X230" s="225">
        <f t="shared" si="167"/>
        <v>0.8095238095</v>
      </c>
      <c r="Y230" s="225">
        <f t="shared" si="167"/>
        <v>0.8095238095</v>
      </c>
      <c r="Z230" s="225">
        <f t="shared" si="167"/>
        <v>0.8095238095</v>
      </c>
      <c r="AA230" s="225">
        <f t="shared" si="167"/>
        <v>0.8095238095</v>
      </c>
      <c r="AB230" s="225">
        <f t="shared" si="167"/>
        <v>0.8095238095</v>
      </c>
      <c r="AC230" s="225">
        <f t="shared" si="167"/>
        <v>0.8095238095</v>
      </c>
      <c r="AD230" s="225">
        <f t="shared" si="167"/>
        <v>0.8095238095</v>
      </c>
      <c r="AE230" s="225">
        <f t="shared" si="167"/>
        <v>0.8095238095</v>
      </c>
      <c r="AF230" s="225">
        <f t="shared" si="167"/>
        <v>0.8095238095</v>
      </c>
      <c r="AG230" s="225">
        <f t="shared" si="167"/>
        <v>0.8095238095</v>
      </c>
      <c r="AH230" s="225">
        <f t="shared" si="167"/>
        <v>0.8095238095</v>
      </c>
      <c r="AI230" s="225">
        <f t="shared" si="167"/>
        <v>0.6296296296</v>
      </c>
      <c r="AJ230" s="225">
        <f t="shared" si="167"/>
        <v>0.6296296296</v>
      </c>
      <c r="AK230" s="225">
        <f t="shared" si="167"/>
        <v>0.6296296296</v>
      </c>
      <c r="AL230" s="225">
        <f t="shared" si="167"/>
        <v>0.6296296296</v>
      </c>
      <c r="AM230" s="225">
        <f t="shared" si="167"/>
        <v>0.6296296296</v>
      </c>
      <c r="AN230" s="225">
        <f t="shared" si="167"/>
        <v>0.6296296296</v>
      </c>
      <c r="AO230" s="225">
        <f t="shared" si="167"/>
        <v>0.6296296296</v>
      </c>
      <c r="AP230" s="225">
        <f t="shared" si="167"/>
        <v>0.6296296296</v>
      </c>
      <c r="AQ230" s="225">
        <f t="shared" si="167"/>
        <v>0.6296296296</v>
      </c>
      <c r="AR230" s="225">
        <f t="shared" si="167"/>
        <v>0.6296296296</v>
      </c>
      <c r="AS230" s="225">
        <f t="shared" si="167"/>
        <v>0.6296296296</v>
      </c>
      <c r="AT230" s="225">
        <f t="shared" si="167"/>
        <v>0.6296296296</v>
      </c>
      <c r="AU230" s="225">
        <f t="shared" si="167"/>
        <v>0.6296296296</v>
      </c>
      <c r="AV230" s="225">
        <f t="shared" si="167"/>
        <v>0.6296296296</v>
      </c>
      <c r="AW230" s="225">
        <f t="shared" si="167"/>
        <v>0.6296296296</v>
      </c>
      <c r="AX230" s="225">
        <f t="shared" si="167"/>
        <v>0.6296296296</v>
      </c>
      <c r="AY230" s="225">
        <f t="shared" si="167"/>
        <v>0.6296296296</v>
      </c>
      <c r="AZ230" s="225">
        <f t="shared" si="167"/>
        <v>0.6296296296</v>
      </c>
      <c r="BA230" s="225">
        <f t="shared" si="167"/>
        <v>0.6296296296</v>
      </c>
      <c r="BB230" s="225">
        <f t="shared" si="167"/>
        <v>0.6296296296</v>
      </c>
      <c r="BC230" s="225">
        <f t="shared" si="167"/>
        <v>0.6296296296</v>
      </c>
      <c r="BD230" s="225">
        <f t="shared" si="167"/>
        <v>0.6296296296</v>
      </c>
      <c r="BE230" s="225">
        <f t="shared" si="167"/>
        <v>0.6296296296</v>
      </c>
      <c r="BF230" s="225">
        <f t="shared" si="167"/>
        <v>0.6296296296</v>
      </c>
      <c r="BG230" s="225">
        <f t="shared" si="167"/>
        <v>0.6296296296</v>
      </c>
      <c r="BH230" s="225">
        <f t="shared" si="167"/>
        <v>0.6296296296</v>
      </c>
      <c r="BI230" s="225">
        <f t="shared" si="167"/>
        <v>0.6296296296</v>
      </c>
      <c r="BJ230" s="225">
        <f t="shared" si="167"/>
        <v>0.6296296296</v>
      </c>
      <c r="BK230" s="225">
        <f t="shared" si="167"/>
        <v>0.6296296296</v>
      </c>
      <c r="BL230" s="225">
        <f t="shared" si="167"/>
        <v>0.6296296296</v>
      </c>
      <c r="BM230" s="225">
        <f t="shared" si="167"/>
        <v>0.6296296296</v>
      </c>
      <c r="BN230" s="225">
        <f t="shared" si="167"/>
        <v>0.6296296296</v>
      </c>
      <c r="BO230" s="225">
        <f t="shared" si="167"/>
        <v>0.6296296296</v>
      </c>
      <c r="BP230" s="225">
        <f t="shared" si="167"/>
        <v>0.6296296296</v>
      </c>
      <c r="BQ230" s="225">
        <f t="shared" si="167"/>
        <v>0.6296296296</v>
      </c>
      <c r="BR230" s="225">
        <f t="shared" si="167"/>
        <v>0.6296296296</v>
      </c>
      <c r="BS230" s="225">
        <f t="shared" si="167"/>
        <v>0.6296296296</v>
      </c>
      <c r="BT230" s="225">
        <f t="shared" si="167"/>
        <v>0.6296296296</v>
      </c>
      <c r="BU230" s="225">
        <f t="shared" si="167"/>
        <v>0.6296296296</v>
      </c>
      <c r="BV230" s="225">
        <f t="shared" si="167"/>
        <v>0.6296296296</v>
      </c>
      <c r="BW230" s="225">
        <f t="shared" si="167"/>
        <v>0.6296296296</v>
      </c>
      <c r="BX230" s="225">
        <f t="shared" si="167"/>
        <v>0.6296296296</v>
      </c>
      <c r="BY230" s="225">
        <f t="shared" si="167"/>
        <v>0.6296296296</v>
      </c>
      <c r="BZ230" s="225">
        <f t="shared" si="167"/>
        <v>0.6296296296</v>
      </c>
      <c r="CA230" s="225">
        <f t="shared" si="167"/>
        <v>0.6296296296</v>
      </c>
      <c r="CB230" s="225">
        <f t="shared" si="167"/>
        <v>0.6296296296</v>
      </c>
      <c r="CC230" s="225">
        <f t="shared" si="167"/>
        <v>0.6296296296</v>
      </c>
      <c r="CD230" s="225">
        <f t="shared" si="167"/>
        <v>0.6296296296</v>
      </c>
      <c r="CE230" s="225">
        <f t="shared" si="167"/>
        <v>0.6296296296</v>
      </c>
      <c r="CF230" s="225">
        <f t="shared" si="167"/>
        <v>0.6296296296</v>
      </c>
      <c r="CG230" s="225">
        <f t="shared" si="167"/>
        <v>0.6296296296</v>
      </c>
      <c r="CH230" s="225">
        <f t="shared" si="167"/>
        <v>0.6296296296</v>
      </c>
      <c r="CI230" s="225">
        <f t="shared" si="167"/>
        <v>0.6296296296</v>
      </c>
      <c r="CJ230" s="225">
        <f t="shared" si="167"/>
        <v>0.6296296296</v>
      </c>
      <c r="CK230" s="225">
        <f t="shared" si="167"/>
        <v>0.6296296296</v>
      </c>
      <c r="CL230" s="225">
        <f t="shared" si="167"/>
        <v>0.6296296296</v>
      </c>
      <c r="CM230" s="225">
        <f t="shared" si="167"/>
        <v>0.6296296296</v>
      </c>
      <c r="CN230" s="225">
        <f t="shared" si="167"/>
        <v>0.6296296296</v>
      </c>
      <c r="CO230" s="225">
        <f t="shared" si="167"/>
        <v>0.6296296296</v>
      </c>
      <c r="CP230" s="225">
        <f t="shared" si="167"/>
        <v>0.6296296296</v>
      </c>
      <c r="CQ230" s="225">
        <f t="shared" si="167"/>
        <v>0.6296296296</v>
      </c>
      <c r="CR230" s="225">
        <f t="shared" si="167"/>
        <v>0.6296296296</v>
      </c>
      <c r="CS230" s="225">
        <f t="shared" si="167"/>
        <v>0.6296296296</v>
      </c>
      <c r="CT230" s="225">
        <f t="shared" si="167"/>
        <v>0.6296296296</v>
      </c>
      <c r="CU230" s="225">
        <f t="shared" si="167"/>
        <v>0.6296296296</v>
      </c>
      <c r="CV230" s="225">
        <f t="shared" si="167"/>
        <v>0.6296296296</v>
      </c>
      <c r="CW230" s="225">
        <f t="shared" si="167"/>
        <v>0.6296296296</v>
      </c>
      <c r="CX230" s="225">
        <f t="shared" si="167"/>
        <v>0.6296296296</v>
      </c>
      <c r="CY230" s="225">
        <f t="shared" si="167"/>
        <v>0.6296296296</v>
      </c>
      <c r="CZ230" s="225">
        <f t="shared" si="167"/>
        <v>0.6296296296</v>
      </c>
      <c r="DA230" s="225">
        <f t="shared" si="167"/>
        <v>0.6296296296</v>
      </c>
      <c r="DB230" s="225">
        <f t="shared" si="167"/>
        <v>0.6296296296</v>
      </c>
      <c r="DC230" s="225">
        <f t="shared" si="167"/>
        <v>0.6296296296</v>
      </c>
      <c r="DD230" s="225">
        <f t="shared" si="167"/>
        <v>0.6296296296</v>
      </c>
      <c r="DE230" s="225">
        <f t="shared" si="167"/>
        <v>0.6296296296</v>
      </c>
      <c r="DF230" s="225">
        <f t="shared" si="167"/>
        <v>0.6296296296</v>
      </c>
      <c r="DG230" s="225">
        <f t="shared" si="167"/>
        <v>0.6296296296</v>
      </c>
      <c r="DH230" s="225">
        <f t="shared" si="167"/>
        <v>0.6296296296</v>
      </c>
      <c r="DI230" s="225">
        <f t="shared" si="167"/>
        <v>0.6296296296</v>
      </c>
      <c r="DJ230" s="225">
        <f t="shared" si="167"/>
        <v>0.6296296296</v>
      </c>
      <c r="DK230" s="225">
        <f t="shared" si="167"/>
        <v>0.6296296296</v>
      </c>
      <c r="DL230" s="225">
        <f t="shared" si="167"/>
        <v>0.6296296296</v>
      </c>
      <c r="DM230" s="225">
        <f t="shared" si="167"/>
        <v>0.6296296296</v>
      </c>
      <c r="DN230" s="225">
        <f t="shared" si="167"/>
        <v>0.6296296296</v>
      </c>
      <c r="DO230" s="225">
        <f t="shared" si="167"/>
        <v>0.6296296296</v>
      </c>
      <c r="DP230" s="225">
        <f t="shared" si="167"/>
        <v>0.6296296296</v>
      </c>
      <c r="DQ230" s="225">
        <f t="shared" si="167"/>
        <v>0.6296296296</v>
      </c>
      <c r="DR230" s="225">
        <f t="shared" si="167"/>
        <v>0.6296296296</v>
      </c>
      <c r="DS230" s="225">
        <f t="shared" si="167"/>
        <v>0.6296296296</v>
      </c>
      <c r="DT230" s="225">
        <f t="shared" si="167"/>
        <v>0.6296296296</v>
      </c>
      <c r="DU230" s="225">
        <f t="shared" si="167"/>
        <v>0.6296296296</v>
      </c>
      <c r="DV230" s="225">
        <f t="shared" si="167"/>
        <v>0.6296296296</v>
      </c>
      <c r="DW230" s="225">
        <f t="shared" si="167"/>
        <v>0.6296296296</v>
      </c>
      <c r="DX230" s="225">
        <f t="shared" si="167"/>
        <v>0.6296296296</v>
      </c>
      <c r="DY230" s="225">
        <f t="shared" si="167"/>
        <v>0.6296296296</v>
      </c>
      <c r="DZ230" s="225">
        <f t="shared" si="167"/>
        <v>0.6296296296</v>
      </c>
    </row>
    <row r="231">
      <c r="A231" s="89"/>
      <c r="B231" s="150"/>
      <c r="C231" s="150"/>
      <c r="D231" s="89"/>
      <c r="E231" s="89"/>
      <c r="F231" s="89"/>
      <c r="G231" s="146"/>
      <c r="H231" s="89"/>
      <c r="I231" s="196" t="s">
        <v>161</v>
      </c>
      <c r="J231" s="225">
        <f t="shared" ref="J231:DZ231" si="168">sum(J226)/sum(J224,J226:J227)</f>
        <v>0</v>
      </c>
      <c r="K231" s="225">
        <f t="shared" si="168"/>
        <v>0</v>
      </c>
      <c r="L231" s="225">
        <f t="shared" si="168"/>
        <v>0</v>
      </c>
      <c r="M231" s="225">
        <f t="shared" si="168"/>
        <v>0</v>
      </c>
      <c r="N231" s="225">
        <f t="shared" si="168"/>
        <v>0</v>
      </c>
      <c r="O231" s="225">
        <f t="shared" si="168"/>
        <v>0</v>
      </c>
      <c r="P231" s="225">
        <f t="shared" si="168"/>
        <v>0.1904761905</v>
      </c>
      <c r="Q231" s="225">
        <f t="shared" si="168"/>
        <v>0.1904761905</v>
      </c>
      <c r="R231" s="225">
        <f t="shared" si="168"/>
        <v>0.1904761905</v>
      </c>
      <c r="S231" s="225">
        <f t="shared" si="168"/>
        <v>0.1904761905</v>
      </c>
      <c r="T231" s="225">
        <f t="shared" si="168"/>
        <v>0.1904761905</v>
      </c>
      <c r="U231" s="225">
        <f t="shared" si="168"/>
        <v>0.1904761905</v>
      </c>
      <c r="V231" s="225">
        <f t="shared" si="168"/>
        <v>0.1904761905</v>
      </c>
      <c r="W231" s="225">
        <f t="shared" si="168"/>
        <v>0.1904761905</v>
      </c>
      <c r="X231" s="225">
        <f t="shared" si="168"/>
        <v>0.1904761905</v>
      </c>
      <c r="Y231" s="225">
        <f t="shared" si="168"/>
        <v>0.1904761905</v>
      </c>
      <c r="Z231" s="225">
        <f t="shared" si="168"/>
        <v>0.1904761905</v>
      </c>
      <c r="AA231" s="225">
        <f t="shared" si="168"/>
        <v>0.1904761905</v>
      </c>
      <c r="AB231" s="225">
        <f t="shared" si="168"/>
        <v>0.1904761905</v>
      </c>
      <c r="AC231" s="225">
        <f t="shared" si="168"/>
        <v>0.1904761905</v>
      </c>
      <c r="AD231" s="225">
        <f t="shared" si="168"/>
        <v>0.1904761905</v>
      </c>
      <c r="AE231" s="225">
        <f t="shared" si="168"/>
        <v>0.1904761905</v>
      </c>
      <c r="AF231" s="225">
        <f t="shared" si="168"/>
        <v>0.1904761905</v>
      </c>
      <c r="AG231" s="225">
        <f t="shared" si="168"/>
        <v>0.1904761905</v>
      </c>
      <c r="AH231" s="225">
        <f t="shared" si="168"/>
        <v>0.1904761905</v>
      </c>
      <c r="AI231" s="225">
        <f t="shared" si="168"/>
        <v>0.1481481481</v>
      </c>
      <c r="AJ231" s="225">
        <f t="shared" si="168"/>
        <v>0.1481481481</v>
      </c>
      <c r="AK231" s="225">
        <f t="shared" si="168"/>
        <v>0.1481481481</v>
      </c>
      <c r="AL231" s="225">
        <f t="shared" si="168"/>
        <v>0.1481481481</v>
      </c>
      <c r="AM231" s="225">
        <f t="shared" si="168"/>
        <v>0.1481481481</v>
      </c>
      <c r="AN231" s="225">
        <f t="shared" si="168"/>
        <v>0.1481481481</v>
      </c>
      <c r="AO231" s="225">
        <f t="shared" si="168"/>
        <v>0.1481481481</v>
      </c>
      <c r="AP231" s="225">
        <f t="shared" si="168"/>
        <v>0.1481481481</v>
      </c>
      <c r="AQ231" s="225">
        <f t="shared" si="168"/>
        <v>0.1481481481</v>
      </c>
      <c r="AR231" s="225">
        <f t="shared" si="168"/>
        <v>0.1481481481</v>
      </c>
      <c r="AS231" s="225">
        <f t="shared" si="168"/>
        <v>0.1481481481</v>
      </c>
      <c r="AT231" s="225">
        <f t="shared" si="168"/>
        <v>0.1481481481</v>
      </c>
      <c r="AU231" s="225">
        <f t="shared" si="168"/>
        <v>0.1481481481</v>
      </c>
      <c r="AV231" s="225">
        <f t="shared" si="168"/>
        <v>0.1481481481</v>
      </c>
      <c r="AW231" s="225">
        <f t="shared" si="168"/>
        <v>0.1481481481</v>
      </c>
      <c r="AX231" s="225">
        <f t="shared" si="168"/>
        <v>0.1481481481</v>
      </c>
      <c r="AY231" s="225">
        <f t="shared" si="168"/>
        <v>0.1481481481</v>
      </c>
      <c r="AZ231" s="225">
        <f t="shared" si="168"/>
        <v>0.1481481481</v>
      </c>
      <c r="BA231" s="225">
        <f t="shared" si="168"/>
        <v>0.1481481481</v>
      </c>
      <c r="BB231" s="225">
        <f t="shared" si="168"/>
        <v>0.1481481481</v>
      </c>
      <c r="BC231" s="225">
        <f t="shared" si="168"/>
        <v>0.1481481481</v>
      </c>
      <c r="BD231" s="225">
        <f t="shared" si="168"/>
        <v>0.1481481481</v>
      </c>
      <c r="BE231" s="225">
        <f t="shared" si="168"/>
        <v>0.1481481481</v>
      </c>
      <c r="BF231" s="225">
        <f t="shared" si="168"/>
        <v>0.1481481481</v>
      </c>
      <c r="BG231" s="225">
        <f t="shared" si="168"/>
        <v>0.1481481481</v>
      </c>
      <c r="BH231" s="225">
        <f t="shared" si="168"/>
        <v>0.1481481481</v>
      </c>
      <c r="BI231" s="225">
        <f t="shared" si="168"/>
        <v>0.1481481481</v>
      </c>
      <c r="BJ231" s="225">
        <f t="shared" si="168"/>
        <v>0.1481481481</v>
      </c>
      <c r="BK231" s="225">
        <f t="shared" si="168"/>
        <v>0.1481481481</v>
      </c>
      <c r="BL231" s="225">
        <f t="shared" si="168"/>
        <v>0.1481481481</v>
      </c>
      <c r="BM231" s="225">
        <f t="shared" si="168"/>
        <v>0.1481481481</v>
      </c>
      <c r="BN231" s="225">
        <f t="shared" si="168"/>
        <v>0.1481481481</v>
      </c>
      <c r="BO231" s="225">
        <f t="shared" si="168"/>
        <v>0.1481481481</v>
      </c>
      <c r="BP231" s="225">
        <f t="shared" si="168"/>
        <v>0.1481481481</v>
      </c>
      <c r="BQ231" s="225">
        <f t="shared" si="168"/>
        <v>0.1481481481</v>
      </c>
      <c r="BR231" s="225">
        <f t="shared" si="168"/>
        <v>0.1481481481</v>
      </c>
      <c r="BS231" s="225">
        <f t="shared" si="168"/>
        <v>0.1481481481</v>
      </c>
      <c r="BT231" s="225">
        <f t="shared" si="168"/>
        <v>0.1481481481</v>
      </c>
      <c r="BU231" s="225">
        <f t="shared" si="168"/>
        <v>0.1481481481</v>
      </c>
      <c r="BV231" s="225">
        <f t="shared" si="168"/>
        <v>0.1481481481</v>
      </c>
      <c r="BW231" s="225">
        <f t="shared" si="168"/>
        <v>0.1481481481</v>
      </c>
      <c r="BX231" s="225">
        <f t="shared" si="168"/>
        <v>0.1481481481</v>
      </c>
      <c r="BY231" s="225">
        <f t="shared" si="168"/>
        <v>0.1481481481</v>
      </c>
      <c r="BZ231" s="225">
        <f t="shared" si="168"/>
        <v>0.1481481481</v>
      </c>
      <c r="CA231" s="225">
        <f t="shared" si="168"/>
        <v>0.1481481481</v>
      </c>
      <c r="CB231" s="225">
        <f t="shared" si="168"/>
        <v>0.1481481481</v>
      </c>
      <c r="CC231" s="225">
        <f t="shared" si="168"/>
        <v>0.1481481481</v>
      </c>
      <c r="CD231" s="225">
        <f t="shared" si="168"/>
        <v>0.1481481481</v>
      </c>
      <c r="CE231" s="225">
        <f t="shared" si="168"/>
        <v>0.1481481481</v>
      </c>
      <c r="CF231" s="225">
        <f t="shared" si="168"/>
        <v>0.1481481481</v>
      </c>
      <c r="CG231" s="225">
        <f t="shared" si="168"/>
        <v>0.1481481481</v>
      </c>
      <c r="CH231" s="225">
        <f t="shared" si="168"/>
        <v>0.1481481481</v>
      </c>
      <c r="CI231" s="225">
        <f t="shared" si="168"/>
        <v>0.1481481481</v>
      </c>
      <c r="CJ231" s="225">
        <f t="shared" si="168"/>
        <v>0.1481481481</v>
      </c>
      <c r="CK231" s="225">
        <f t="shared" si="168"/>
        <v>0.1481481481</v>
      </c>
      <c r="CL231" s="225">
        <f t="shared" si="168"/>
        <v>0.1481481481</v>
      </c>
      <c r="CM231" s="225">
        <f t="shared" si="168"/>
        <v>0.1481481481</v>
      </c>
      <c r="CN231" s="225">
        <f t="shared" si="168"/>
        <v>0.1481481481</v>
      </c>
      <c r="CO231" s="225">
        <f t="shared" si="168"/>
        <v>0.1481481481</v>
      </c>
      <c r="CP231" s="225">
        <f t="shared" si="168"/>
        <v>0.1481481481</v>
      </c>
      <c r="CQ231" s="225">
        <f t="shared" si="168"/>
        <v>0.1481481481</v>
      </c>
      <c r="CR231" s="225">
        <f t="shared" si="168"/>
        <v>0.1481481481</v>
      </c>
      <c r="CS231" s="225">
        <f t="shared" si="168"/>
        <v>0.1481481481</v>
      </c>
      <c r="CT231" s="225">
        <f t="shared" si="168"/>
        <v>0.1481481481</v>
      </c>
      <c r="CU231" s="225">
        <f t="shared" si="168"/>
        <v>0.1481481481</v>
      </c>
      <c r="CV231" s="225">
        <f t="shared" si="168"/>
        <v>0.1481481481</v>
      </c>
      <c r="CW231" s="225">
        <f t="shared" si="168"/>
        <v>0.1481481481</v>
      </c>
      <c r="CX231" s="225">
        <f t="shared" si="168"/>
        <v>0.1481481481</v>
      </c>
      <c r="CY231" s="225">
        <f t="shared" si="168"/>
        <v>0.1481481481</v>
      </c>
      <c r="CZ231" s="225">
        <f t="shared" si="168"/>
        <v>0.1481481481</v>
      </c>
      <c r="DA231" s="225">
        <f t="shared" si="168"/>
        <v>0.1481481481</v>
      </c>
      <c r="DB231" s="225">
        <f t="shared" si="168"/>
        <v>0.1481481481</v>
      </c>
      <c r="DC231" s="225">
        <f t="shared" si="168"/>
        <v>0.1481481481</v>
      </c>
      <c r="DD231" s="225">
        <f t="shared" si="168"/>
        <v>0.1481481481</v>
      </c>
      <c r="DE231" s="225">
        <f t="shared" si="168"/>
        <v>0.1481481481</v>
      </c>
      <c r="DF231" s="225">
        <f t="shared" si="168"/>
        <v>0.1481481481</v>
      </c>
      <c r="DG231" s="225">
        <f t="shared" si="168"/>
        <v>0.1481481481</v>
      </c>
      <c r="DH231" s="225">
        <f t="shared" si="168"/>
        <v>0.1481481481</v>
      </c>
      <c r="DI231" s="225">
        <f t="shared" si="168"/>
        <v>0.1481481481</v>
      </c>
      <c r="DJ231" s="225">
        <f t="shared" si="168"/>
        <v>0.1481481481</v>
      </c>
      <c r="DK231" s="225">
        <f t="shared" si="168"/>
        <v>0.1481481481</v>
      </c>
      <c r="DL231" s="225">
        <f t="shared" si="168"/>
        <v>0.1481481481</v>
      </c>
      <c r="DM231" s="225">
        <f t="shared" si="168"/>
        <v>0.1481481481</v>
      </c>
      <c r="DN231" s="225">
        <f t="shared" si="168"/>
        <v>0.1481481481</v>
      </c>
      <c r="DO231" s="225">
        <f t="shared" si="168"/>
        <v>0.1481481481</v>
      </c>
      <c r="DP231" s="225">
        <f t="shared" si="168"/>
        <v>0.1481481481</v>
      </c>
      <c r="DQ231" s="225">
        <f t="shared" si="168"/>
        <v>0.1481481481</v>
      </c>
      <c r="DR231" s="225">
        <f t="shared" si="168"/>
        <v>0.1481481481</v>
      </c>
      <c r="DS231" s="225">
        <f t="shared" si="168"/>
        <v>0.1481481481</v>
      </c>
      <c r="DT231" s="225">
        <f t="shared" si="168"/>
        <v>0.1481481481</v>
      </c>
      <c r="DU231" s="225">
        <f t="shared" si="168"/>
        <v>0.1481481481</v>
      </c>
      <c r="DV231" s="225">
        <f t="shared" si="168"/>
        <v>0.1481481481</v>
      </c>
      <c r="DW231" s="225">
        <f t="shared" si="168"/>
        <v>0.1481481481</v>
      </c>
      <c r="DX231" s="225">
        <f t="shared" si="168"/>
        <v>0.1481481481</v>
      </c>
      <c r="DY231" s="225">
        <f t="shared" si="168"/>
        <v>0.1481481481</v>
      </c>
      <c r="DZ231" s="225">
        <f t="shared" si="168"/>
        <v>0.1481481481</v>
      </c>
    </row>
    <row r="232">
      <c r="A232" s="89"/>
      <c r="B232" s="150"/>
      <c r="C232" s="150"/>
      <c r="D232" s="89"/>
      <c r="E232" s="89"/>
      <c r="F232" s="89"/>
      <c r="G232" s="89"/>
      <c r="H232" s="89"/>
      <c r="I232" s="88" t="s">
        <v>162</v>
      </c>
      <c r="J232" s="225">
        <f t="shared" ref="J232:DZ232" si="169">J227/sum(J224,J226:J227)</f>
        <v>0</v>
      </c>
      <c r="K232" s="225">
        <f t="shared" si="169"/>
        <v>0</v>
      </c>
      <c r="L232" s="225">
        <f t="shared" si="169"/>
        <v>0</v>
      </c>
      <c r="M232" s="225">
        <f t="shared" si="169"/>
        <v>0</v>
      </c>
      <c r="N232" s="225">
        <f t="shared" si="169"/>
        <v>0</v>
      </c>
      <c r="O232" s="225">
        <f t="shared" si="169"/>
        <v>0</v>
      </c>
      <c r="P232" s="225">
        <f t="shared" si="169"/>
        <v>0</v>
      </c>
      <c r="Q232" s="225">
        <f t="shared" si="169"/>
        <v>0</v>
      </c>
      <c r="R232" s="225">
        <f t="shared" si="169"/>
        <v>0</v>
      </c>
      <c r="S232" s="225">
        <f t="shared" si="169"/>
        <v>0</v>
      </c>
      <c r="T232" s="225">
        <f t="shared" si="169"/>
        <v>0</v>
      </c>
      <c r="U232" s="225">
        <f t="shared" si="169"/>
        <v>0</v>
      </c>
      <c r="V232" s="225">
        <f t="shared" si="169"/>
        <v>0</v>
      </c>
      <c r="W232" s="225">
        <f t="shared" si="169"/>
        <v>0</v>
      </c>
      <c r="X232" s="225">
        <f t="shared" si="169"/>
        <v>0</v>
      </c>
      <c r="Y232" s="225">
        <f t="shared" si="169"/>
        <v>0</v>
      </c>
      <c r="Z232" s="225">
        <f t="shared" si="169"/>
        <v>0</v>
      </c>
      <c r="AA232" s="225">
        <f t="shared" si="169"/>
        <v>0</v>
      </c>
      <c r="AB232" s="225">
        <f t="shared" si="169"/>
        <v>0</v>
      </c>
      <c r="AC232" s="225">
        <f t="shared" si="169"/>
        <v>0</v>
      </c>
      <c r="AD232" s="225">
        <f t="shared" si="169"/>
        <v>0</v>
      </c>
      <c r="AE232" s="225">
        <f t="shared" si="169"/>
        <v>0</v>
      </c>
      <c r="AF232" s="225">
        <f t="shared" si="169"/>
        <v>0</v>
      </c>
      <c r="AG232" s="225">
        <f t="shared" si="169"/>
        <v>0</v>
      </c>
      <c r="AH232" s="225">
        <f t="shared" si="169"/>
        <v>0</v>
      </c>
      <c r="AI232" s="225">
        <f t="shared" si="169"/>
        <v>0.2222222222</v>
      </c>
      <c r="AJ232" s="225">
        <f t="shared" si="169"/>
        <v>0.2222222222</v>
      </c>
      <c r="AK232" s="225">
        <f t="shared" si="169"/>
        <v>0.2222222222</v>
      </c>
      <c r="AL232" s="225">
        <f t="shared" si="169"/>
        <v>0.2222222222</v>
      </c>
      <c r="AM232" s="225">
        <f t="shared" si="169"/>
        <v>0.2222222222</v>
      </c>
      <c r="AN232" s="225">
        <f t="shared" si="169"/>
        <v>0.2222222222</v>
      </c>
      <c r="AO232" s="225">
        <f t="shared" si="169"/>
        <v>0.2222222222</v>
      </c>
      <c r="AP232" s="225">
        <f t="shared" si="169"/>
        <v>0.2222222222</v>
      </c>
      <c r="AQ232" s="225">
        <f t="shared" si="169"/>
        <v>0.2222222222</v>
      </c>
      <c r="AR232" s="225">
        <f t="shared" si="169"/>
        <v>0.2222222222</v>
      </c>
      <c r="AS232" s="225">
        <f t="shared" si="169"/>
        <v>0.2222222222</v>
      </c>
      <c r="AT232" s="225">
        <f t="shared" si="169"/>
        <v>0.2222222222</v>
      </c>
      <c r="AU232" s="225">
        <f t="shared" si="169"/>
        <v>0.2222222222</v>
      </c>
      <c r="AV232" s="225">
        <f t="shared" si="169"/>
        <v>0.2222222222</v>
      </c>
      <c r="AW232" s="225">
        <f t="shared" si="169"/>
        <v>0.2222222222</v>
      </c>
      <c r="AX232" s="225">
        <f t="shared" si="169"/>
        <v>0.2222222222</v>
      </c>
      <c r="AY232" s="225">
        <f t="shared" si="169"/>
        <v>0.2222222222</v>
      </c>
      <c r="AZ232" s="225">
        <f t="shared" si="169"/>
        <v>0.2222222222</v>
      </c>
      <c r="BA232" s="225">
        <f t="shared" si="169"/>
        <v>0.2222222222</v>
      </c>
      <c r="BB232" s="225">
        <f t="shared" si="169"/>
        <v>0.2222222222</v>
      </c>
      <c r="BC232" s="225">
        <f t="shared" si="169"/>
        <v>0.2222222222</v>
      </c>
      <c r="BD232" s="225">
        <f t="shared" si="169"/>
        <v>0.2222222222</v>
      </c>
      <c r="BE232" s="225">
        <f t="shared" si="169"/>
        <v>0.2222222222</v>
      </c>
      <c r="BF232" s="225">
        <f t="shared" si="169"/>
        <v>0.2222222222</v>
      </c>
      <c r="BG232" s="225">
        <f t="shared" si="169"/>
        <v>0.2222222222</v>
      </c>
      <c r="BH232" s="225">
        <f t="shared" si="169"/>
        <v>0.2222222222</v>
      </c>
      <c r="BI232" s="225">
        <f t="shared" si="169"/>
        <v>0.2222222222</v>
      </c>
      <c r="BJ232" s="225">
        <f t="shared" si="169"/>
        <v>0.2222222222</v>
      </c>
      <c r="BK232" s="225">
        <f t="shared" si="169"/>
        <v>0.2222222222</v>
      </c>
      <c r="BL232" s="225">
        <f t="shared" si="169"/>
        <v>0.2222222222</v>
      </c>
      <c r="BM232" s="225">
        <f t="shared" si="169"/>
        <v>0.2222222222</v>
      </c>
      <c r="BN232" s="225">
        <f t="shared" si="169"/>
        <v>0.2222222222</v>
      </c>
      <c r="BO232" s="225">
        <f t="shared" si="169"/>
        <v>0.2222222222</v>
      </c>
      <c r="BP232" s="225">
        <f t="shared" si="169"/>
        <v>0.2222222222</v>
      </c>
      <c r="BQ232" s="225">
        <f t="shared" si="169"/>
        <v>0.2222222222</v>
      </c>
      <c r="BR232" s="225">
        <f t="shared" si="169"/>
        <v>0.2222222222</v>
      </c>
      <c r="BS232" s="225">
        <f t="shared" si="169"/>
        <v>0.2222222222</v>
      </c>
      <c r="BT232" s="225">
        <f t="shared" si="169"/>
        <v>0.2222222222</v>
      </c>
      <c r="BU232" s="225">
        <f t="shared" si="169"/>
        <v>0.2222222222</v>
      </c>
      <c r="BV232" s="225">
        <f t="shared" si="169"/>
        <v>0.2222222222</v>
      </c>
      <c r="BW232" s="225">
        <f t="shared" si="169"/>
        <v>0.2222222222</v>
      </c>
      <c r="BX232" s="225">
        <f t="shared" si="169"/>
        <v>0.2222222222</v>
      </c>
      <c r="BY232" s="225">
        <f t="shared" si="169"/>
        <v>0.2222222222</v>
      </c>
      <c r="BZ232" s="225">
        <f t="shared" si="169"/>
        <v>0.2222222222</v>
      </c>
      <c r="CA232" s="225">
        <f t="shared" si="169"/>
        <v>0.2222222222</v>
      </c>
      <c r="CB232" s="225">
        <f t="shared" si="169"/>
        <v>0.2222222222</v>
      </c>
      <c r="CC232" s="225">
        <f t="shared" si="169"/>
        <v>0.2222222222</v>
      </c>
      <c r="CD232" s="225">
        <f t="shared" si="169"/>
        <v>0.2222222222</v>
      </c>
      <c r="CE232" s="225">
        <f t="shared" si="169"/>
        <v>0.2222222222</v>
      </c>
      <c r="CF232" s="225">
        <f t="shared" si="169"/>
        <v>0.2222222222</v>
      </c>
      <c r="CG232" s="225">
        <f t="shared" si="169"/>
        <v>0.2222222222</v>
      </c>
      <c r="CH232" s="225">
        <f t="shared" si="169"/>
        <v>0.2222222222</v>
      </c>
      <c r="CI232" s="225">
        <f t="shared" si="169"/>
        <v>0.2222222222</v>
      </c>
      <c r="CJ232" s="225">
        <f t="shared" si="169"/>
        <v>0.2222222222</v>
      </c>
      <c r="CK232" s="225">
        <f t="shared" si="169"/>
        <v>0.2222222222</v>
      </c>
      <c r="CL232" s="225">
        <f t="shared" si="169"/>
        <v>0.2222222222</v>
      </c>
      <c r="CM232" s="225">
        <f t="shared" si="169"/>
        <v>0.2222222222</v>
      </c>
      <c r="CN232" s="225">
        <f t="shared" si="169"/>
        <v>0.2222222222</v>
      </c>
      <c r="CO232" s="225">
        <f t="shared" si="169"/>
        <v>0.2222222222</v>
      </c>
      <c r="CP232" s="225">
        <f t="shared" si="169"/>
        <v>0.2222222222</v>
      </c>
      <c r="CQ232" s="225">
        <f t="shared" si="169"/>
        <v>0.2222222222</v>
      </c>
      <c r="CR232" s="225">
        <f t="shared" si="169"/>
        <v>0.2222222222</v>
      </c>
      <c r="CS232" s="225">
        <f t="shared" si="169"/>
        <v>0.2222222222</v>
      </c>
      <c r="CT232" s="225">
        <f t="shared" si="169"/>
        <v>0.2222222222</v>
      </c>
      <c r="CU232" s="225">
        <f t="shared" si="169"/>
        <v>0.2222222222</v>
      </c>
      <c r="CV232" s="225">
        <f t="shared" si="169"/>
        <v>0.2222222222</v>
      </c>
      <c r="CW232" s="225">
        <f t="shared" si="169"/>
        <v>0.2222222222</v>
      </c>
      <c r="CX232" s="225">
        <f t="shared" si="169"/>
        <v>0.2222222222</v>
      </c>
      <c r="CY232" s="225">
        <f t="shared" si="169"/>
        <v>0.2222222222</v>
      </c>
      <c r="CZ232" s="225">
        <f t="shared" si="169"/>
        <v>0.2222222222</v>
      </c>
      <c r="DA232" s="225">
        <f t="shared" si="169"/>
        <v>0.2222222222</v>
      </c>
      <c r="DB232" s="225">
        <f t="shared" si="169"/>
        <v>0.2222222222</v>
      </c>
      <c r="DC232" s="225">
        <f t="shared" si="169"/>
        <v>0.2222222222</v>
      </c>
      <c r="DD232" s="225">
        <f t="shared" si="169"/>
        <v>0.2222222222</v>
      </c>
      <c r="DE232" s="225">
        <f t="shared" si="169"/>
        <v>0.2222222222</v>
      </c>
      <c r="DF232" s="225">
        <f t="shared" si="169"/>
        <v>0.2222222222</v>
      </c>
      <c r="DG232" s="225">
        <f t="shared" si="169"/>
        <v>0.2222222222</v>
      </c>
      <c r="DH232" s="225">
        <f t="shared" si="169"/>
        <v>0.2222222222</v>
      </c>
      <c r="DI232" s="225">
        <f t="shared" si="169"/>
        <v>0.2222222222</v>
      </c>
      <c r="DJ232" s="225">
        <f t="shared" si="169"/>
        <v>0.2222222222</v>
      </c>
      <c r="DK232" s="225">
        <f t="shared" si="169"/>
        <v>0.2222222222</v>
      </c>
      <c r="DL232" s="225">
        <f t="shared" si="169"/>
        <v>0.2222222222</v>
      </c>
      <c r="DM232" s="225">
        <f t="shared" si="169"/>
        <v>0.2222222222</v>
      </c>
      <c r="DN232" s="225">
        <f t="shared" si="169"/>
        <v>0.2222222222</v>
      </c>
      <c r="DO232" s="225">
        <f t="shared" si="169"/>
        <v>0.2222222222</v>
      </c>
      <c r="DP232" s="225">
        <f t="shared" si="169"/>
        <v>0.2222222222</v>
      </c>
      <c r="DQ232" s="225">
        <f t="shared" si="169"/>
        <v>0.2222222222</v>
      </c>
      <c r="DR232" s="225">
        <f t="shared" si="169"/>
        <v>0.2222222222</v>
      </c>
      <c r="DS232" s="225">
        <f t="shared" si="169"/>
        <v>0.2222222222</v>
      </c>
      <c r="DT232" s="225">
        <f t="shared" si="169"/>
        <v>0.2222222222</v>
      </c>
      <c r="DU232" s="225">
        <f t="shared" si="169"/>
        <v>0.2222222222</v>
      </c>
      <c r="DV232" s="225">
        <f t="shared" si="169"/>
        <v>0.2222222222</v>
      </c>
      <c r="DW232" s="225">
        <f t="shared" si="169"/>
        <v>0.2222222222</v>
      </c>
      <c r="DX232" s="225">
        <f t="shared" si="169"/>
        <v>0.2222222222</v>
      </c>
      <c r="DY232" s="225">
        <f t="shared" si="169"/>
        <v>0.2222222222</v>
      </c>
      <c r="DZ232" s="225">
        <f t="shared" si="169"/>
        <v>0.2222222222</v>
      </c>
    </row>
    <row r="233">
      <c r="A233" s="89"/>
      <c r="B233" s="150"/>
      <c r="C233" s="150"/>
      <c r="D233" s="89"/>
      <c r="E233" s="89"/>
      <c r="F233" s="89"/>
      <c r="G233" s="89"/>
      <c r="H233" s="89"/>
      <c r="I233" s="78"/>
      <c r="J233" s="78"/>
      <c r="K233" s="89"/>
      <c r="L233" s="89"/>
      <c r="M233" s="89"/>
      <c r="N233" s="89"/>
      <c r="O233" s="89"/>
      <c r="P233" s="226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89"/>
      <c r="BM233" s="89"/>
      <c r="BN233" s="89"/>
      <c r="BO233" s="89"/>
      <c r="BP233" s="89"/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/>
      <c r="CB233" s="89"/>
      <c r="CC233" s="89"/>
      <c r="CD233" s="89"/>
      <c r="CE233" s="89"/>
      <c r="CF233" s="89"/>
      <c r="CG233" s="89"/>
      <c r="CH233" s="89"/>
      <c r="CI233" s="89"/>
      <c r="CJ233" s="89"/>
      <c r="CK233" s="89"/>
      <c r="CL233" s="89"/>
      <c r="CM233" s="89"/>
      <c r="CN233" s="89"/>
      <c r="CO233" s="89"/>
      <c r="CP233" s="89"/>
      <c r="CQ233" s="89"/>
      <c r="CR233" s="89"/>
      <c r="CS233" s="89"/>
      <c r="CT233" s="89"/>
      <c r="CU233" s="89"/>
      <c r="CV233" s="89"/>
      <c r="CW233" s="89"/>
      <c r="CX233" s="89"/>
      <c r="CY233" s="89"/>
      <c r="CZ233" s="89"/>
      <c r="DA233" s="89"/>
      <c r="DB233" s="89"/>
      <c r="DC233" s="89"/>
      <c r="DD233" s="89"/>
      <c r="DE233" s="89"/>
      <c r="DF233" s="89"/>
      <c r="DG233" s="89"/>
      <c r="DH233" s="89"/>
      <c r="DI233" s="89"/>
      <c r="DJ233" s="89"/>
      <c r="DK233" s="89"/>
      <c r="DL233" s="89"/>
      <c r="DM233" s="89"/>
      <c r="DN233" s="89"/>
      <c r="DO233" s="89"/>
      <c r="DP233" s="89"/>
      <c r="DQ233" s="89"/>
      <c r="DR233" s="89"/>
      <c r="DS233" s="89"/>
      <c r="DT233" s="89"/>
      <c r="DU233" s="89"/>
      <c r="DV233" s="89"/>
      <c r="DW233" s="89"/>
      <c r="DX233" s="89"/>
      <c r="DY233" s="89"/>
      <c r="DZ233" s="89"/>
    </row>
    <row r="234">
      <c r="A234" s="89"/>
      <c r="B234" s="150"/>
      <c r="C234" s="150"/>
      <c r="D234" s="89"/>
      <c r="E234" s="92" t="s">
        <v>336</v>
      </c>
      <c r="F234" s="89"/>
      <c r="G234" s="89"/>
      <c r="H234" s="89"/>
      <c r="I234" s="196" t="s">
        <v>167</v>
      </c>
      <c r="J234" s="225">
        <f t="shared" ref="J234:DZ234" si="170">J224/sum(J$224:J$228)</f>
        <v>0.85</v>
      </c>
      <c r="K234" s="225">
        <f t="shared" si="170"/>
        <v>0.85</v>
      </c>
      <c r="L234" s="225">
        <f t="shared" si="170"/>
        <v>0.85</v>
      </c>
      <c r="M234" s="225">
        <f t="shared" si="170"/>
        <v>0.85</v>
      </c>
      <c r="N234" s="225">
        <f t="shared" si="170"/>
        <v>0.85</v>
      </c>
      <c r="O234" s="225">
        <f t="shared" si="170"/>
        <v>0.85</v>
      </c>
      <c r="P234" s="225">
        <f t="shared" si="170"/>
        <v>0.7083333333</v>
      </c>
      <c r="Q234" s="225">
        <f t="shared" si="170"/>
        <v>0.7083333333</v>
      </c>
      <c r="R234" s="225">
        <f t="shared" si="170"/>
        <v>0.7083333333</v>
      </c>
      <c r="S234" s="225">
        <f t="shared" si="170"/>
        <v>0.7083333333</v>
      </c>
      <c r="T234" s="225">
        <f t="shared" si="170"/>
        <v>0.7083333333</v>
      </c>
      <c r="U234" s="225">
        <f t="shared" si="170"/>
        <v>0.7083333333</v>
      </c>
      <c r="V234" s="225">
        <f t="shared" si="170"/>
        <v>0.7083333333</v>
      </c>
      <c r="W234" s="225">
        <f t="shared" si="170"/>
        <v>0.7083333333</v>
      </c>
      <c r="X234" s="225">
        <f t="shared" si="170"/>
        <v>0.7083333333</v>
      </c>
      <c r="Y234" s="225">
        <f t="shared" si="170"/>
        <v>0.7083333333</v>
      </c>
      <c r="Z234" s="225">
        <f t="shared" si="170"/>
        <v>0.7083333333</v>
      </c>
      <c r="AA234" s="225">
        <f t="shared" si="170"/>
        <v>0.7083333333</v>
      </c>
      <c r="AB234" s="225">
        <f t="shared" si="170"/>
        <v>0.7083333333</v>
      </c>
      <c r="AC234" s="225">
        <f t="shared" si="170"/>
        <v>0.7083333333</v>
      </c>
      <c r="AD234" s="225">
        <f t="shared" si="170"/>
        <v>0.7083333333</v>
      </c>
      <c r="AE234" s="225">
        <f t="shared" si="170"/>
        <v>0.7083333333</v>
      </c>
      <c r="AF234" s="225">
        <f t="shared" si="170"/>
        <v>0.7083333333</v>
      </c>
      <c r="AG234" s="225">
        <f t="shared" si="170"/>
        <v>0.7083333333</v>
      </c>
      <c r="AH234" s="225">
        <f t="shared" si="170"/>
        <v>0.7083333333</v>
      </c>
      <c r="AI234" s="225">
        <f t="shared" si="170"/>
        <v>0.5151515152</v>
      </c>
      <c r="AJ234" s="225">
        <f t="shared" si="170"/>
        <v>0.5151515152</v>
      </c>
      <c r="AK234" s="225">
        <f t="shared" si="170"/>
        <v>0.5151515152</v>
      </c>
      <c r="AL234" s="225">
        <f t="shared" si="170"/>
        <v>0.5151515152</v>
      </c>
      <c r="AM234" s="225">
        <f t="shared" si="170"/>
        <v>0.5151515152</v>
      </c>
      <c r="AN234" s="225">
        <f t="shared" si="170"/>
        <v>0.5151515152</v>
      </c>
      <c r="AO234" s="225">
        <f t="shared" si="170"/>
        <v>0.5151515152</v>
      </c>
      <c r="AP234" s="225">
        <f t="shared" si="170"/>
        <v>0.5151515152</v>
      </c>
      <c r="AQ234" s="225">
        <f t="shared" si="170"/>
        <v>0.5151515152</v>
      </c>
      <c r="AR234" s="225">
        <f t="shared" si="170"/>
        <v>0.5151515152</v>
      </c>
      <c r="AS234" s="225">
        <f t="shared" si="170"/>
        <v>0.5151515152</v>
      </c>
      <c r="AT234" s="225">
        <f t="shared" si="170"/>
        <v>0.5151515152</v>
      </c>
      <c r="AU234" s="225">
        <f t="shared" si="170"/>
        <v>0.5151515152</v>
      </c>
      <c r="AV234" s="225">
        <f t="shared" si="170"/>
        <v>0.5151515152</v>
      </c>
      <c r="AW234" s="225">
        <f t="shared" si="170"/>
        <v>0.5151515152</v>
      </c>
      <c r="AX234" s="225">
        <f t="shared" si="170"/>
        <v>0.5151515152</v>
      </c>
      <c r="AY234" s="225">
        <f t="shared" si="170"/>
        <v>0.5151515152</v>
      </c>
      <c r="AZ234" s="225">
        <f t="shared" si="170"/>
        <v>0.5151515152</v>
      </c>
      <c r="BA234" s="225">
        <f t="shared" si="170"/>
        <v>0.5151515152</v>
      </c>
      <c r="BB234" s="225">
        <f t="shared" si="170"/>
        <v>0.5151515152</v>
      </c>
      <c r="BC234" s="225">
        <f t="shared" si="170"/>
        <v>0.5151515152</v>
      </c>
      <c r="BD234" s="225">
        <f t="shared" si="170"/>
        <v>0.5151515152</v>
      </c>
      <c r="BE234" s="225">
        <f t="shared" si="170"/>
        <v>0.5151515152</v>
      </c>
      <c r="BF234" s="225">
        <f t="shared" si="170"/>
        <v>0.5151515152</v>
      </c>
      <c r="BG234" s="225">
        <f t="shared" si="170"/>
        <v>0.5151515152</v>
      </c>
      <c r="BH234" s="225">
        <f t="shared" si="170"/>
        <v>0.5151515152</v>
      </c>
      <c r="BI234" s="225">
        <f t="shared" si="170"/>
        <v>0.5151515152</v>
      </c>
      <c r="BJ234" s="225">
        <f t="shared" si="170"/>
        <v>0.5151515152</v>
      </c>
      <c r="BK234" s="225">
        <f t="shared" si="170"/>
        <v>0.5151515152</v>
      </c>
      <c r="BL234" s="225">
        <f t="shared" si="170"/>
        <v>0.5151515152</v>
      </c>
      <c r="BM234" s="225">
        <f t="shared" si="170"/>
        <v>0.5151515152</v>
      </c>
      <c r="BN234" s="225">
        <f t="shared" si="170"/>
        <v>0.5151515152</v>
      </c>
      <c r="BO234" s="225">
        <f t="shared" si="170"/>
        <v>0.5151515152</v>
      </c>
      <c r="BP234" s="225">
        <f t="shared" si="170"/>
        <v>0.5151515152</v>
      </c>
      <c r="BQ234" s="225">
        <f t="shared" si="170"/>
        <v>0.5151515152</v>
      </c>
      <c r="BR234" s="225">
        <f t="shared" si="170"/>
        <v>0.5151515152</v>
      </c>
      <c r="BS234" s="225">
        <f t="shared" si="170"/>
        <v>0.5151515152</v>
      </c>
      <c r="BT234" s="225">
        <f t="shared" si="170"/>
        <v>0.5151515152</v>
      </c>
      <c r="BU234" s="225">
        <f t="shared" si="170"/>
        <v>0.5151515152</v>
      </c>
      <c r="BV234" s="225">
        <f t="shared" si="170"/>
        <v>0.5151515152</v>
      </c>
      <c r="BW234" s="225">
        <f t="shared" si="170"/>
        <v>0.5151515152</v>
      </c>
      <c r="BX234" s="225">
        <f t="shared" si="170"/>
        <v>0.5151515152</v>
      </c>
      <c r="BY234" s="225">
        <f t="shared" si="170"/>
        <v>0.5151515152</v>
      </c>
      <c r="BZ234" s="225">
        <f t="shared" si="170"/>
        <v>0.5151515152</v>
      </c>
      <c r="CA234" s="225">
        <f t="shared" si="170"/>
        <v>0.5151515152</v>
      </c>
      <c r="CB234" s="225">
        <f t="shared" si="170"/>
        <v>0.5151515152</v>
      </c>
      <c r="CC234" s="225">
        <f t="shared" si="170"/>
        <v>0.5151515152</v>
      </c>
      <c r="CD234" s="225">
        <f t="shared" si="170"/>
        <v>0.5151515152</v>
      </c>
      <c r="CE234" s="225">
        <f t="shared" si="170"/>
        <v>0.5151515152</v>
      </c>
      <c r="CF234" s="225">
        <f t="shared" si="170"/>
        <v>0.5151515152</v>
      </c>
      <c r="CG234" s="225">
        <f t="shared" si="170"/>
        <v>0.5151515152</v>
      </c>
      <c r="CH234" s="225">
        <f t="shared" si="170"/>
        <v>0.5151515152</v>
      </c>
      <c r="CI234" s="225">
        <f t="shared" si="170"/>
        <v>0.5151515152</v>
      </c>
      <c r="CJ234" s="225">
        <f t="shared" si="170"/>
        <v>0.5151515152</v>
      </c>
      <c r="CK234" s="225">
        <f t="shared" si="170"/>
        <v>0.5151515152</v>
      </c>
      <c r="CL234" s="225">
        <f t="shared" si="170"/>
        <v>0.5151515152</v>
      </c>
      <c r="CM234" s="225">
        <f t="shared" si="170"/>
        <v>0.5151515152</v>
      </c>
      <c r="CN234" s="225">
        <f t="shared" si="170"/>
        <v>0.5151515152</v>
      </c>
      <c r="CO234" s="225">
        <f t="shared" si="170"/>
        <v>0.5151515152</v>
      </c>
      <c r="CP234" s="225">
        <f t="shared" si="170"/>
        <v>0.5151515152</v>
      </c>
      <c r="CQ234" s="225">
        <f t="shared" si="170"/>
        <v>0.5151515152</v>
      </c>
      <c r="CR234" s="225">
        <f t="shared" si="170"/>
        <v>0.5151515152</v>
      </c>
      <c r="CS234" s="225">
        <f t="shared" si="170"/>
        <v>0.5151515152</v>
      </c>
      <c r="CT234" s="225">
        <f t="shared" si="170"/>
        <v>0.5151515152</v>
      </c>
      <c r="CU234" s="225">
        <f t="shared" si="170"/>
        <v>0.5151515152</v>
      </c>
      <c r="CV234" s="225">
        <f t="shared" si="170"/>
        <v>0.5151515152</v>
      </c>
      <c r="CW234" s="225">
        <f t="shared" si="170"/>
        <v>0.5151515152</v>
      </c>
      <c r="CX234" s="225">
        <f t="shared" si="170"/>
        <v>0.5151515152</v>
      </c>
      <c r="CY234" s="225">
        <f t="shared" si="170"/>
        <v>0.5151515152</v>
      </c>
      <c r="CZ234" s="225">
        <f t="shared" si="170"/>
        <v>0.5151515152</v>
      </c>
      <c r="DA234" s="225">
        <f t="shared" si="170"/>
        <v>0.5151515152</v>
      </c>
      <c r="DB234" s="225">
        <f t="shared" si="170"/>
        <v>0.5151515152</v>
      </c>
      <c r="DC234" s="225">
        <f t="shared" si="170"/>
        <v>0.5151515152</v>
      </c>
      <c r="DD234" s="225">
        <f t="shared" si="170"/>
        <v>0.5151515152</v>
      </c>
      <c r="DE234" s="225">
        <f t="shared" si="170"/>
        <v>0.5151515152</v>
      </c>
      <c r="DF234" s="225">
        <f t="shared" si="170"/>
        <v>0.5151515152</v>
      </c>
      <c r="DG234" s="225">
        <f t="shared" si="170"/>
        <v>0.5151515152</v>
      </c>
      <c r="DH234" s="225">
        <f t="shared" si="170"/>
        <v>0.5151515152</v>
      </c>
      <c r="DI234" s="225">
        <f t="shared" si="170"/>
        <v>0.5151515152</v>
      </c>
      <c r="DJ234" s="225">
        <f t="shared" si="170"/>
        <v>0.5151515152</v>
      </c>
      <c r="DK234" s="225">
        <f t="shared" si="170"/>
        <v>0.5151515152</v>
      </c>
      <c r="DL234" s="225">
        <f t="shared" si="170"/>
        <v>0.5151515152</v>
      </c>
      <c r="DM234" s="225">
        <f t="shared" si="170"/>
        <v>0.5151515152</v>
      </c>
      <c r="DN234" s="225">
        <f t="shared" si="170"/>
        <v>0.5151515152</v>
      </c>
      <c r="DO234" s="225">
        <f t="shared" si="170"/>
        <v>0.5151515152</v>
      </c>
      <c r="DP234" s="225">
        <f t="shared" si="170"/>
        <v>0.5151515152</v>
      </c>
      <c r="DQ234" s="225">
        <f t="shared" si="170"/>
        <v>0.5151515152</v>
      </c>
      <c r="DR234" s="225">
        <f t="shared" si="170"/>
        <v>0.5151515152</v>
      </c>
      <c r="DS234" s="225">
        <f t="shared" si="170"/>
        <v>0.5151515152</v>
      </c>
      <c r="DT234" s="225">
        <f t="shared" si="170"/>
        <v>0.5151515152</v>
      </c>
      <c r="DU234" s="225">
        <f t="shared" si="170"/>
        <v>0.5151515152</v>
      </c>
      <c r="DV234" s="225">
        <f t="shared" si="170"/>
        <v>0.5151515152</v>
      </c>
      <c r="DW234" s="225">
        <f t="shared" si="170"/>
        <v>0.5151515152</v>
      </c>
      <c r="DX234" s="225">
        <f t="shared" si="170"/>
        <v>0.5151515152</v>
      </c>
      <c r="DY234" s="225">
        <f t="shared" si="170"/>
        <v>0.5151515152</v>
      </c>
      <c r="DZ234" s="225">
        <f t="shared" si="170"/>
        <v>0.5151515152</v>
      </c>
    </row>
    <row r="235">
      <c r="A235" s="89"/>
      <c r="B235" s="150"/>
      <c r="C235" s="150"/>
      <c r="D235" s="89"/>
      <c r="E235" s="89"/>
      <c r="F235" s="89"/>
      <c r="G235" s="89"/>
      <c r="H235" s="89"/>
      <c r="I235" s="196" t="s">
        <v>166</v>
      </c>
      <c r="J235" s="225">
        <f t="shared" ref="J235:DZ235" si="171">J225/sum(J$224:J$228)</f>
        <v>0.15</v>
      </c>
      <c r="K235" s="225">
        <f t="shared" si="171"/>
        <v>0.15</v>
      </c>
      <c r="L235" s="225">
        <f t="shared" si="171"/>
        <v>0.15</v>
      </c>
      <c r="M235" s="225">
        <f t="shared" si="171"/>
        <v>0.15</v>
      </c>
      <c r="N235" s="225">
        <f t="shared" si="171"/>
        <v>0.15</v>
      </c>
      <c r="O235" s="225">
        <f t="shared" si="171"/>
        <v>0.15</v>
      </c>
      <c r="P235" s="225">
        <f t="shared" si="171"/>
        <v>0.125</v>
      </c>
      <c r="Q235" s="225">
        <f t="shared" si="171"/>
        <v>0.125</v>
      </c>
      <c r="R235" s="225">
        <f t="shared" si="171"/>
        <v>0.125</v>
      </c>
      <c r="S235" s="225">
        <f t="shared" si="171"/>
        <v>0.125</v>
      </c>
      <c r="T235" s="225">
        <f t="shared" si="171"/>
        <v>0.125</v>
      </c>
      <c r="U235" s="225">
        <f t="shared" si="171"/>
        <v>0.125</v>
      </c>
      <c r="V235" s="225">
        <f t="shared" si="171"/>
        <v>0.125</v>
      </c>
      <c r="W235" s="225">
        <f t="shared" si="171"/>
        <v>0.125</v>
      </c>
      <c r="X235" s="225">
        <f t="shared" si="171"/>
        <v>0.125</v>
      </c>
      <c r="Y235" s="225">
        <f t="shared" si="171"/>
        <v>0.125</v>
      </c>
      <c r="Z235" s="225">
        <f t="shared" si="171"/>
        <v>0.125</v>
      </c>
      <c r="AA235" s="225">
        <f t="shared" si="171"/>
        <v>0.125</v>
      </c>
      <c r="AB235" s="225">
        <f t="shared" si="171"/>
        <v>0.125</v>
      </c>
      <c r="AC235" s="225">
        <f t="shared" si="171"/>
        <v>0.125</v>
      </c>
      <c r="AD235" s="225">
        <f t="shared" si="171"/>
        <v>0.125</v>
      </c>
      <c r="AE235" s="225">
        <f t="shared" si="171"/>
        <v>0.125</v>
      </c>
      <c r="AF235" s="225">
        <f t="shared" si="171"/>
        <v>0.125</v>
      </c>
      <c r="AG235" s="225">
        <f t="shared" si="171"/>
        <v>0.125</v>
      </c>
      <c r="AH235" s="225">
        <f t="shared" si="171"/>
        <v>0.125</v>
      </c>
      <c r="AI235" s="225">
        <f t="shared" si="171"/>
        <v>0.09090909091</v>
      </c>
      <c r="AJ235" s="225">
        <f t="shared" si="171"/>
        <v>0.09090909091</v>
      </c>
      <c r="AK235" s="225">
        <f t="shared" si="171"/>
        <v>0.09090909091</v>
      </c>
      <c r="AL235" s="225">
        <f t="shared" si="171"/>
        <v>0.09090909091</v>
      </c>
      <c r="AM235" s="225">
        <f t="shared" si="171"/>
        <v>0.09090909091</v>
      </c>
      <c r="AN235" s="225">
        <f t="shared" si="171"/>
        <v>0.09090909091</v>
      </c>
      <c r="AO235" s="225">
        <f t="shared" si="171"/>
        <v>0.09090909091</v>
      </c>
      <c r="AP235" s="225">
        <f t="shared" si="171"/>
        <v>0.09090909091</v>
      </c>
      <c r="AQ235" s="225">
        <f t="shared" si="171"/>
        <v>0.09090909091</v>
      </c>
      <c r="AR235" s="225">
        <f t="shared" si="171"/>
        <v>0.09090909091</v>
      </c>
      <c r="AS235" s="225">
        <f t="shared" si="171"/>
        <v>0.09090909091</v>
      </c>
      <c r="AT235" s="225">
        <f t="shared" si="171"/>
        <v>0.09090909091</v>
      </c>
      <c r="AU235" s="225">
        <f t="shared" si="171"/>
        <v>0.09090909091</v>
      </c>
      <c r="AV235" s="225">
        <f t="shared" si="171"/>
        <v>0.09090909091</v>
      </c>
      <c r="AW235" s="225">
        <f t="shared" si="171"/>
        <v>0.09090909091</v>
      </c>
      <c r="AX235" s="225">
        <f t="shared" si="171"/>
        <v>0.09090909091</v>
      </c>
      <c r="AY235" s="225">
        <f t="shared" si="171"/>
        <v>0.09090909091</v>
      </c>
      <c r="AZ235" s="225">
        <f t="shared" si="171"/>
        <v>0.09090909091</v>
      </c>
      <c r="BA235" s="225">
        <f t="shared" si="171"/>
        <v>0.09090909091</v>
      </c>
      <c r="BB235" s="225">
        <f t="shared" si="171"/>
        <v>0.09090909091</v>
      </c>
      <c r="BC235" s="225">
        <f t="shared" si="171"/>
        <v>0.09090909091</v>
      </c>
      <c r="BD235" s="225">
        <f t="shared" si="171"/>
        <v>0.09090909091</v>
      </c>
      <c r="BE235" s="225">
        <f t="shared" si="171"/>
        <v>0.09090909091</v>
      </c>
      <c r="BF235" s="225">
        <f t="shared" si="171"/>
        <v>0.09090909091</v>
      </c>
      <c r="BG235" s="225">
        <f t="shared" si="171"/>
        <v>0.09090909091</v>
      </c>
      <c r="BH235" s="225">
        <f t="shared" si="171"/>
        <v>0.09090909091</v>
      </c>
      <c r="BI235" s="225">
        <f t="shared" si="171"/>
        <v>0.09090909091</v>
      </c>
      <c r="BJ235" s="225">
        <f t="shared" si="171"/>
        <v>0.09090909091</v>
      </c>
      <c r="BK235" s="225">
        <f t="shared" si="171"/>
        <v>0.09090909091</v>
      </c>
      <c r="BL235" s="225">
        <f t="shared" si="171"/>
        <v>0.09090909091</v>
      </c>
      <c r="BM235" s="225">
        <f t="shared" si="171"/>
        <v>0.09090909091</v>
      </c>
      <c r="BN235" s="225">
        <f t="shared" si="171"/>
        <v>0.09090909091</v>
      </c>
      <c r="BO235" s="225">
        <f t="shared" si="171"/>
        <v>0.09090909091</v>
      </c>
      <c r="BP235" s="225">
        <f t="shared" si="171"/>
        <v>0.09090909091</v>
      </c>
      <c r="BQ235" s="225">
        <f t="shared" si="171"/>
        <v>0.09090909091</v>
      </c>
      <c r="BR235" s="225">
        <f t="shared" si="171"/>
        <v>0.09090909091</v>
      </c>
      <c r="BS235" s="225">
        <f t="shared" si="171"/>
        <v>0.09090909091</v>
      </c>
      <c r="BT235" s="225">
        <f t="shared" si="171"/>
        <v>0.09090909091</v>
      </c>
      <c r="BU235" s="225">
        <f t="shared" si="171"/>
        <v>0.09090909091</v>
      </c>
      <c r="BV235" s="225">
        <f t="shared" si="171"/>
        <v>0.09090909091</v>
      </c>
      <c r="BW235" s="225">
        <f t="shared" si="171"/>
        <v>0.09090909091</v>
      </c>
      <c r="BX235" s="225">
        <f t="shared" si="171"/>
        <v>0.09090909091</v>
      </c>
      <c r="BY235" s="225">
        <f t="shared" si="171"/>
        <v>0.09090909091</v>
      </c>
      <c r="BZ235" s="225">
        <f t="shared" si="171"/>
        <v>0.09090909091</v>
      </c>
      <c r="CA235" s="225">
        <f t="shared" si="171"/>
        <v>0.09090909091</v>
      </c>
      <c r="CB235" s="225">
        <f t="shared" si="171"/>
        <v>0.09090909091</v>
      </c>
      <c r="CC235" s="225">
        <f t="shared" si="171"/>
        <v>0.09090909091</v>
      </c>
      <c r="CD235" s="225">
        <f t="shared" si="171"/>
        <v>0.09090909091</v>
      </c>
      <c r="CE235" s="225">
        <f t="shared" si="171"/>
        <v>0.09090909091</v>
      </c>
      <c r="CF235" s="225">
        <f t="shared" si="171"/>
        <v>0.09090909091</v>
      </c>
      <c r="CG235" s="225">
        <f t="shared" si="171"/>
        <v>0.09090909091</v>
      </c>
      <c r="CH235" s="225">
        <f t="shared" si="171"/>
        <v>0.09090909091</v>
      </c>
      <c r="CI235" s="225">
        <f t="shared" si="171"/>
        <v>0.09090909091</v>
      </c>
      <c r="CJ235" s="225">
        <f t="shared" si="171"/>
        <v>0.09090909091</v>
      </c>
      <c r="CK235" s="225">
        <f t="shared" si="171"/>
        <v>0.09090909091</v>
      </c>
      <c r="CL235" s="225">
        <f t="shared" si="171"/>
        <v>0.09090909091</v>
      </c>
      <c r="CM235" s="225">
        <f t="shared" si="171"/>
        <v>0.09090909091</v>
      </c>
      <c r="CN235" s="225">
        <f t="shared" si="171"/>
        <v>0.09090909091</v>
      </c>
      <c r="CO235" s="225">
        <f t="shared" si="171"/>
        <v>0.09090909091</v>
      </c>
      <c r="CP235" s="225">
        <f t="shared" si="171"/>
        <v>0.09090909091</v>
      </c>
      <c r="CQ235" s="225">
        <f t="shared" si="171"/>
        <v>0.09090909091</v>
      </c>
      <c r="CR235" s="225">
        <f t="shared" si="171"/>
        <v>0.09090909091</v>
      </c>
      <c r="CS235" s="225">
        <f t="shared" si="171"/>
        <v>0.09090909091</v>
      </c>
      <c r="CT235" s="225">
        <f t="shared" si="171"/>
        <v>0.09090909091</v>
      </c>
      <c r="CU235" s="225">
        <f t="shared" si="171"/>
        <v>0.09090909091</v>
      </c>
      <c r="CV235" s="225">
        <f t="shared" si="171"/>
        <v>0.09090909091</v>
      </c>
      <c r="CW235" s="225">
        <f t="shared" si="171"/>
        <v>0.09090909091</v>
      </c>
      <c r="CX235" s="225">
        <f t="shared" si="171"/>
        <v>0.09090909091</v>
      </c>
      <c r="CY235" s="225">
        <f t="shared" si="171"/>
        <v>0.09090909091</v>
      </c>
      <c r="CZ235" s="225">
        <f t="shared" si="171"/>
        <v>0.09090909091</v>
      </c>
      <c r="DA235" s="225">
        <f t="shared" si="171"/>
        <v>0.09090909091</v>
      </c>
      <c r="DB235" s="225">
        <f t="shared" si="171"/>
        <v>0.09090909091</v>
      </c>
      <c r="DC235" s="225">
        <f t="shared" si="171"/>
        <v>0.09090909091</v>
      </c>
      <c r="DD235" s="225">
        <f t="shared" si="171"/>
        <v>0.09090909091</v>
      </c>
      <c r="DE235" s="225">
        <f t="shared" si="171"/>
        <v>0.09090909091</v>
      </c>
      <c r="DF235" s="225">
        <f t="shared" si="171"/>
        <v>0.09090909091</v>
      </c>
      <c r="DG235" s="225">
        <f t="shared" si="171"/>
        <v>0.09090909091</v>
      </c>
      <c r="DH235" s="225">
        <f t="shared" si="171"/>
        <v>0.09090909091</v>
      </c>
      <c r="DI235" s="225">
        <f t="shared" si="171"/>
        <v>0.09090909091</v>
      </c>
      <c r="DJ235" s="225">
        <f t="shared" si="171"/>
        <v>0.09090909091</v>
      </c>
      <c r="DK235" s="225">
        <f t="shared" si="171"/>
        <v>0.09090909091</v>
      </c>
      <c r="DL235" s="225">
        <f t="shared" si="171"/>
        <v>0.09090909091</v>
      </c>
      <c r="DM235" s="225">
        <f t="shared" si="171"/>
        <v>0.09090909091</v>
      </c>
      <c r="DN235" s="225">
        <f t="shared" si="171"/>
        <v>0.09090909091</v>
      </c>
      <c r="DO235" s="225">
        <f t="shared" si="171"/>
        <v>0.09090909091</v>
      </c>
      <c r="DP235" s="225">
        <f t="shared" si="171"/>
        <v>0.09090909091</v>
      </c>
      <c r="DQ235" s="225">
        <f t="shared" si="171"/>
        <v>0.09090909091</v>
      </c>
      <c r="DR235" s="225">
        <f t="shared" si="171"/>
        <v>0.09090909091</v>
      </c>
      <c r="DS235" s="225">
        <f t="shared" si="171"/>
        <v>0.09090909091</v>
      </c>
      <c r="DT235" s="225">
        <f t="shared" si="171"/>
        <v>0.09090909091</v>
      </c>
      <c r="DU235" s="225">
        <f t="shared" si="171"/>
        <v>0.09090909091</v>
      </c>
      <c r="DV235" s="225">
        <f t="shared" si="171"/>
        <v>0.09090909091</v>
      </c>
      <c r="DW235" s="225">
        <f t="shared" si="171"/>
        <v>0.09090909091</v>
      </c>
      <c r="DX235" s="225">
        <f t="shared" si="171"/>
        <v>0.09090909091</v>
      </c>
      <c r="DY235" s="225">
        <f t="shared" si="171"/>
        <v>0.09090909091</v>
      </c>
      <c r="DZ235" s="225">
        <f t="shared" si="171"/>
        <v>0.09090909091</v>
      </c>
    </row>
    <row r="236">
      <c r="A236" s="89"/>
      <c r="B236" s="150"/>
      <c r="C236" s="150"/>
      <c r="D236" s="89"/>
      <c r="E236" s="89"/>
      <c r="F236" s="89"/>
      <c r="G236" s="89"/>
      <c r="H236" s="89"/>
      <c r="I236" s="196" t="s">
        <v>161</v>
      </c>
      <c r="J236" s="225">
        <f t="shared" ref="J236:DZ236" si="172">J226/sum(J$224:J$228)</f>
        <v>0</v>
      </c>
      <c r="K236" s="225">
        <f t="shared" si="172"/>
        <v>0</v>
      </c>
      <c r="L236" s="225">
        <f t="shared" si="172"/>
        <v>0</v>
      </c>
      <c r="M236" s="225">
        <f t="shared" si="172"/>
        <v>0</v>
      </c>
      <c r="N236" s="225">
        <f t="shared" si="172"/>
        <v>0</v>
      </c>
      <c r="O236" s="225">
        <f t="shared" si="172"/>
        <v>0</v>
      </c>
      <c r="P236" s="225">
        <f t="shared" si="172"/>
        <v>0.1666666667</v>
      </c>
      <c r="Q236" s="225">
        <f t="shared" si="172"/>
        <v>0.1666666667</v>
      </c>
      <c r="R236" s="225">
        <f t="shared" si="172"/>
        <v>0.1666666667</v>
      </c>
      <c r="S236" s="225">
        <f t="shared" si="172"/>
        <v>0.1666666667</v>
      </c>
      <c r="T236" s="225">
        <f t="shared" si="172"/>
        <v>0.1666666667</v>
      </c>
      <c r="U236" s="225">
        <f t="shared" si="172"/>
        <v>0.1666666667</v>
      </c>
      <c r="V236" s="225">
        <f t="shared" si="172"/>
        <v>0.1666666667</v>
      </c>
      <c r="W236" s="225">
        <f t="shared" si="172"/>
        <v>0.1666666667</v>
      </c>
      <c r="X236" s="225">
        <f t="shared" si="172"/>
        <v>0.1666666667</v>
      </c>
      <c r="Y236" s="225">
        <f t="shared" si="172"/>
        <v>0.1666666667</v>
      </c>
      <c r="Z236" s="225">
        <f t="shared" si="172"/>
        <v>0.1666666667</v>
      </c>
      <c r="AA236" s="225">
        <f t="shared" si="172"/>
        <v>0.1666666667</v>
      </c>
      <c r="AB236" s="225">
        <f t="shared" si="172"/>
        <v>0.1666666667</v>
      </c>
      <c r="AC236" s="225">
        <f t="shared" si="172"/>
        <v>0.1666666667</v>
      </c>
      <c r="AD236" s="225">
        <f t="shared" si="172"/>
        <v>0.1666666667</v>
      </c>
      <c r="AE236" s="225">
        <f t="shared" si="172"/>
        <v>0.1666666667</v>
      </c>
      <c r="AF236" s="225">
        <f t="shared" si="172"/>
        <v>0.1666666667</v>
      </c>
      <c r="AG236" s="225">
        <f t="shared" si="172"/>
        <v>0.1666666667</v>
      </c>
      <c r="AH236" s="225">
        <f t="shared" si="172"/>
        <v>0.1666666667</v>
      </c>
      <c r="AI236" s="225">
        <f t="shared" si="172"/>
        <v>0.1212121212</v>
      </c>
      <c r="AJ236" s="225">
        <f t="shared" si="172"/>
        <v>0.1212121212</v>
      </c>
      <c r="AK236" s="225">
        <f t="shared" si="172"/>
        <v>0.1212121212</v>
      </c>
      <c r="AL236" s="225">
        <f t="shared" si="172"/>
        <v>0.1212121212</v>
      </c>
      <c r="AM236" s="225">
        <f t="shared" si="172"/>
        <v>0.1212121212</v>
      </c>
      <c r="AN236" s="225">
        <f t="shared" si="172"/>
        <v>0.1212121212</v>
      </c>
      <c r="AO236" s="225">
        <f t="shared" si="172"/>
        <v>0.1212121212</v>
      </c>
      <c r="AP236" s="225">
        <f t="shared" si="172"/>
        <v>0.1212121212</v>
      </c>
      <c r="AQ236" s="225">
        <f t="shared" si="172"/>
        <v>0.1212121212</v>
      </c>
      <c r="AR236" s="225">
        <f t="shared" si="172"/>
        <v>0.1212121212</v>
      </c>
      <c r="AS236" s="225">
        <f t="shared" si="172"/>
        <v>0.1212121212</v>
      </c>
      <c r="AT236" s="225">
        <f t="shared" si="172"/>
        <v>0.1212121212</v>
      </c>
      <c r="AU236" s="225">
        <f t="shared" si="172"/>
        <v>0.1212121212</v>
      </c>
      <c r="AV236" s="225">
        <f t="shared" si="172"/>
        <v>0.1212121212</v>
      </c>
      <c r="AW236" s="225">
        <f t="shared" si="172"/>
        <v>0.1212121212</v>
      </c>
      <c r="AX236" s="225">
        <f t="shared" si="172"/>
        <v>0.1212121212</v>
      </c>
      <c r="AY236" s="225">
        <f t="shared" si="172"/>
        <v>0.1212121212</v>
      </c>
      <c r="AZ236" s="225">
        <f t="shared" si="172"/>
        <v>0.1212121212</v>
      </c>
      <c r="BA236" s="225">
        <f t="shared" si="172"/>
        <v>0.1212121212</v>
      </c>
      <c r="BB236" s="225">
        <f t="shared" si="172"/>
        <v>0.1212121212</v>
      </c>
      <c r="BC236" s="225">
        <f t="shared" si="172"/>
        <v>0.1212121212</v>
      </c>
      <c r="BD236" s="225">
        <f t="shared" si="172"/>
        <v>0.1212121212</v>
      </c>
      <c r="BE236" s="225">
        <f t="shared" si="172"/>
        <v>0.1212121212</v>
      </c>
      <c r="BF236" s="225">
        <f t="shared" si="172"/>
        <v>0.1212121212</v>
      </c>
      <c r="BG236" s="225">
        <f t="shared" si="172"/>
        <v>0.1212121212</v>
      </c>
      <c r="BH236" s="225">
        <f t="shared" si="172"/>
        <v>0.1212121212</v>
      </c>
      <c r="BI236" s="225">
        <f t="shared" si="172"/>
        <v>0.1212121212</v>
      </c>
      <c r="BJ236" s="225">
        <f t="shared" si="172"/>
        <v>0.1212121212</v>
      </c>
      <c r="BK236" s="225">
        <f t="shared" si="172"/>
        <v>0.1212121212</v>
      </c>
      <c r="BL236" s="225">
        <f t="shared" si="172"/>
        <v>0.1212121212</v>
      </c>
      <c r="BM236" s="225">
        <f t="shared" si="172"/>
        <v>0.1212121212</v>
      </c>
      <c r="BN236" s="225">
        <f t="shared" si="172"/>
        <v>0.1212121212</v>
      </c>
      <c r="BO236" s="225">
        <f t="shared" si="172"/>
        <v>0.1212121212</v>
      </c>
      <c r="BP236" s="225">
        <f t="shared" si="172"/>
        <v>0.1212121212</v>
      </c>
      <c r="BQ236" s="225">
        <f t="shared" si="172"/>
        <v>0.1212121212</v>
      </c>
      <c r="BR236" s="225">
        <f t="shared" si="172"/>
        <v>0.1212121212</v>
      </c>
      <c r="BS236" s="225">
        <f t="shared" si="172"/>
        <v>0.1212121212</v>
      </c>
      <c r="BT236" s="225">
        <f t="shared" si="172"/>
        <v>0.1212121212</v>
      </c>
      <c r="BU236" s="225">
        <f t="shared" si="172"/>
        <v>0.1212121212</v>
      </c>
      <c r="BV236" s="225">
        <f t="shared" si="172"/>
        <v>0.1212121212</v>
      </c>
      <c r="BW236" s="225">
        <f t="shared" si="172"/>
        <v>0.1212121212</v>
      </c>
      <c r="BX236" s="225">
        <f t="shared" si="172"/>
        <v>0.1212121212</v>
      </c>
      <c r="BY236" s="225">
        <f t="shared" si="172"/>
        <v>0.1212121212</v>
      </c>
      <c r="BZ236" s="225">
        <f t="shared" si="172"/>
        <v>0.1212121212</v>
      </c>
      <c r="CA236" s="225">
        <f t="shared" si="172"/>
        <v>0.1212121212</v>
      </c>
      <c r="CB236" s="225">
        <f t="shared" si="172"/>
        <v>0.1212121212</v>
      </c>
      <c r="CC236" s="225">
        <f t="shared" si="172"/>
        <v>0.1212121212</v>
      </c>
      <c r="CD236" s="225">
        <f t="shared" si="172"/>
        <v>0.1212121212</v>
      </c>
      <c r="CE236" s="225">
        <f t="shared" si="172"/>
        <v>0.1212121212</v>
      </c>
      <c r="CF236" s="225">
        <f t="shared" si="172"/>
        <v>0.1212121212</v>
      </c>
      <c r="CG236" s="225">
        <f t="shared" si="172"/>
        <v>0.1212121212</v>
      </c>
      <c r="CH236" s="225">
        <f t="shared" si="172"/>
        <v>0.1212121212</v>
      </c>
      <c r="CI236" s="225">
        <f t="shared" si="172"/>
        <v>0.1212121212</v>
      </c>
      <c r="CJ236" s="225">
        <f t="shared" si="172"/>
        <v>0.1212121212</v>
      </c>
      <c r="CK236" s="225">
        <f t="shared" si="172"/>
        <v>0.1212121212</v>
      </c>
      <c r="CL236" s="225">
        <f t="shared" si="172"/>
        <v>0.1212121212</v>
      </c>
      <c r="CM236" s="225">
        <f t="shared" si="172"/>
        <v>0.1212121212</v>
      </c>
      <c r="CN236" s="225">
        <f t="shared" si="172"/>
        <v>0.1212121212</v>
      </c>
      <c r="CO236" s="225">
        <f t="shared" si="172"/>
        <v>0.1212121212</v>
      </c>
      <c r="CP236" s="225">
        <f t="shared" si="172"/>
        <v>0.1212121212</v>
      </c>
      <c r="CQ236" s="225">
        <f t="shared" si="172"/>
        <v>0.1212121212</v>
      </c>
      <c r="CR236" s="225">
        <f t="shared" si="172"/>
        <v>0.1212121212</v>
      </c>
      <c r="CS236" s="225">
        <f t="shared" si="172"/>
        <v>0.1212121212</v>
      </c>
      <c r="CT236" s="225">
        <f t="shared" si="172"/>
        <v>0.1212121212</v>
      </c>
      <c r="CU236" s="225">
        <f t="shared" si="172"/>
        <v>0.1212121212</v>
      </c>
      <c r="CV236" s="225">
        <f t="shared" si="172"/>
        <v>0.1212121212</v>
      </c>
      <c r="CW236" s="225">
        <f t="shared" si="172"/>
        <v>0.1212121212</v>
      </c>
      <c r="CX236" s="225">
        <f t="shared" si="172"/>
        <v>0.1212121212</v>
      </c>
      <c r="CY236" s="225">
        <f t="shared" si="172"/>
        <v>0.1212121212</v>
      </c>
      <c r="CZ236" s="225">
        <f t="shared" si="172"/>
        <v>0.1212121212</v>
      </c>
      <c r="DA236" s="225">
        <f t="shared" si="172"/>
        <v>0.1212121212</v>
      </c>
      <c r="DB236" s="225">
        <f t="shared" si="172"/>
        <v>0.1212121212</v>
      </c>
      <c r="DC236" s="225">
        <f t="shared" si="172"/>
        <v>0.1212121212</v>
      </c>
      <c r="DD236" s="225">
        <f t="shared" si="172"/>
        <v>0.1212121212</v>
      </c>
      <c r="DE236" s="225">
        <f t="shared" si="172"/>
        <v>0.1212121212</v>
      </c>
      <c r="DF236" s="225">
        <f t="shared" si="172"/>
        <v>0.1212121212</v>
      </c>
      <c r="DG236" s="225">
        <f t="shared" si="172"/>
        <v>0.1212121212</v>
      </c>
      <c r="DH236" s="225">
        <f t="shared" si="172"/>
        <v>0.1212121212</v>
      </c>
      <c r="DI236" s="225">
        <f t="shared" si="172"/>
        <v>0.1212121212</v>
      </c>
      <c r="DJ236" s="225">
        <f t="shared" si="172"/>
        <v>0.1212121212</v>
      </c>
      <c r="DK236" s="225">
        <f t="shared" si="172"/>
        <v>0.1212121212</v>
      </c>
      <c r="DL236" s="225">
        <f t="shared" si="172"/>
        <v>0.1212121212</v>
      </c>
      <c r="DM236" s="225">
        <f t="shared" si="172"/>
        <v>0.1212121212</v>
      </c>
      <c r="DN236" s="225">
        <f t="shared" si="172"/>
        <v>0.1212121212</v>
      </c>
      <c r="DO236" s="225">
        <f t="shared" si="172"/>
        <v>0.1212121212</v>
      </c>
      <c r="DP236" s="225">
        <f t="shared" si="172"/>
        <v>0.1212121212</v>
      </c>
      <c r="DQ236" s="225">
        <f t="shared" si="172"/>
        <v>0.1212121212</v>
      </c>
      <c r="DR236" s="225">
        <f t="shared" si="172"/>
        <v>0.1212121212</v>
      </c>
      <c r="DS236" s="225">
        <f t="shared" si="172"/>
        <v>0.1212121212</v>
      </c>
      <c r="DT236" s="225">
        <f t="shared" si="172"/>
        <v>0.1212121212</v>
      </c>
      <c r="DU236" s="225">
        <f t="shared" si="172"/>
        <v>0.1212121212</v>
      </c>
      <c r="DV236" s="225">
        <f t="shared" si="172"/>
        <v>0.1212121212</v>
      </c>
      <c r="DW236" s="225">
        <f t="shared" si="172"/>
        <v>0.1212121212</v>
      </c>
      <c r="DX236" s="225">
        <f t="shared" si="172"/>
        <v>0.1212121212</v>
      </c>
      <c r="DY236" s="225">
        <f t="shared" si="172"/>
        <v>0.1212121212</v>
      </c>
      <c r="DZ236" s="225">
        <f t="shared" si="172"/>
        <v>0.1212121212</v>
      </c>
    </row>
    <row r="237">
      <c r="A237" s="89"/>
      <c r="B237" s="150"/>
      <c r="C237" s="150"/>
      <c r="D237" s="89"/>
      <c r="E237" s="89"/>
      <c r="F237" s="89"/>
      <c r="G237" s="89"/>
      <c r="H237" s="89"/>
      <c r="I237" s="88" t="s">
        <v>162</v>
      </c>
      <c r="J237" s="225">
        <f t="shared" ref="J237:DZ237" si="173">J227/sum(J$224:J$228)</f>
        <v>0</v>
      </c>
      <c r="K237" s="225">
        <f t="shared" si="173"/>
        <v>0</v>
      </c>
      <c r="L237" s="225">
        <f t="shared" si="173"/>
        <v>0</v>
      </c>
      <c r="M237" s="225">
        <f t="shared" si="173"/>
        <v>0</v>
      </c>
      <c r="N237" s="225">
        <f t="shared" si="173"/>
        <v>0</v>
      </c>
      <c r="O237" s="225">
        <f t="shared" si="173"/>
        <v>0</v>
      </c>
      <c r="P237" s="225">
        <f t="shared" si="173"/>
        <v>0</v>
      </c>
      <c r="Q237" s="225">
        <f t="shared" si="173"/>
        <v>0</v>
      </c>
      <c r="R237" s="225">
        <f t="shared" si="173"/>
        <v>0</v>
      </c>
      <c r="S237" s="225">
        <f t="shared" si="173"/>
        <v>0</v>
      </c>
      <c r="T237" s="225">
        <f t="shared" si="173"/>
        <v>0</v>
      </c>
      <c r="U237" s="225">
        <f t="shared" si="173"/>
        <v>0</v>
      </c>
      <c r="V237" s="225">
        <f t="shared" si="173"/>
        <v>0</v>
      </c>
      <c r="W237" s="225">
        <f t="shared" si="173"/>
        <v>0</v>
      </c>
      <c r="X237" s="225">
        <f t="shared" si="173"/>
        <v>0</v>
      </c>
      <c r="Y237" s="225">
        <f t="shared" si="173"/>
        <v>0</v>
      </c>
      <c r="Z237" s="225">
        <f t="shared" si="173"/>
        <v>0</v>
      </c>
      <c r="AA237" s="225">
        <f t="shared" si="173"/>
        <v>0</v>
      </c>
      <c r="AB237" s="225">
        <f t="shared" si="173"/>
        <v>0</v>
      </c>
      <c r="AC237" s="225">
        <f t="shared" si="173"/>
        <v>0</v>
      </c>
      <c r="AD237" s="225">
        <f t="shared" si="173"/>
        <v>0</v>
      </c>
      <c r="AE237" s="225">
        <f t="shared" si="173"/>
        <v>0</v>
      </c>
      <c r="AF237" s="225">
        <f t="shared" si="173"/>
        <v>0</v>
      </c>
      <c r="AG237" s="225">
        <f t="shared" si="173"/>
        <v>0</v>
      </c>
      <c r="AH237" s="225">
        <f t="shared" si="173"/>
        <v>0</v>
      </c>
      <c r="AI237" s="225">
        <f t="shared" si="173"/>
        <v>0.1818181818</v>
      </c>
      <c r="AJ237" s="225">
        <f t="shared" si="173"/>
        <v>0.1818181818</v>
      </c>
      <c r="AK237" s="225">
        <f t="shared" si="173"/>
        <v>0.1818181818</v>
      </c>
      <c r="AL237" s="225">
        <f t="shared" si="173"/>
        <v>0.1818181818</v>
      </c>
      <c r="AM237" s="225">
        <f t="shared" si="173"/>
        <v>0.1818181818</v>
      </c>
      <c r="AN237" s="225">
        <f t="shared" si="173"/>
        <v>0.1818181818</v>
      </c>
      <c r="AO237" s="225">
        <f t="shared" si="173"/>
        <v>0.1818181818</v>
      </c>
      <c r="AP237" s="225">
        <f t="shared" si="173"/>
        <v>0.1818181818</v>
      </c>
      <c r="AQ237" s="225">
        <f t="shared" si="173"/>
        <v>0.1818181818</v>
      </c>
      <c r="AR237" s="225">
        <f t="shared" si="173"/>
        <v>0.1818181818</v>
      </c>
      <c r="AS237" s="225">
        <f t="shared" si="173"/>
        <v>0.1818181818</v>
      </c>
      <c r="AT237" s="225">
        <f t="shared" si="173"/>
        <v>0.1818181818</v>
      </c>
      <c r="AU237" s="225">
        <f t="shared" si="173"/>
        <v>0.1818181818</v>
      </c>
      <c r="AV237" s="225">
        <f t="shared" si="173"/>
        <v>0.1818181818</v>
      </c>
      <c r="AW237" s="225">
        <f t="shared" si="173"/>
        <v>0.1818181818</v>
      </c>
      <c r="AX237" s="225">
        <f t="shared" si="173"/>
        <v>0.1818181818</v>
      </c>
      <c r="AY237" s="225">
        <f t="shared" si="173"/>
        <v>0.1818181818</v>
      </c>
      <c r="AZ237" s="225">
        <f t="shared" si="173"/>
        <v>0.1818181818</v>
      </c>
      <c r="BA237" s="225">
        <f t="shared" si="173"/>
        <v>0.1818181818</v>
      </c>
      <c r="BB237" s="225">
        <f t="shared" si="173"/>
        <v>0.1818181818</v>
      </c>
      <c r="BC237" s="225">
        <f t="shared" si="173"/>
        <v>0.1818181818</v>
      </c>
      <c r="BD237" s="225">
        <f t="shared" si="173"/>
        <v>0.1818181818</v>
      </c>
      <c r="BE237" s="225">
        <f t="shared" si="173"/>
        <v>0.1818181818</v>
      </c>
      <c r="BF237" s="225">
        <f t="shared" si="173"/>
        <v>0.1818181818</v>
      </c>
      <c r="BG237" s="225">
        <f t="shared" si="173"/>
        <v>0.1818181818</v>
      </c>
      <c r="BH237" s="225">
        <f t="shared" si="173"/>
        <v>0.1818181818</v>
      </c>
      <c r="BI237" s="225">
        <f t="shared" si="173"/>
        <v>0.1818181818</v>
      </c>
      <c r="BJ237" s="225">
        <f t="shared" si="173"/>
        <v>0.1818181818</v>
      </c>
      <c r="BK237" s="225">
        <f t="shared" si="173"/>
        <v>0.1818181818</v>
      </c>
      <c r="BL237" s="225">
        <f t="shared" si="173"/>
        <v>0.1818181818</v>
      </c>
      <c r="BM237" s="225">
        <f t="shared" si="173"/>
        <v>0.1818181818</v>
      </c>
      <c r="BN237" s="225">
        <f t="shared" si="173"/>
        <v>0.1818181818</v>
      </c>
      <c r="BO237" s="225">
        <f t="shared" si="173"/>
        <v>0.1818181818</v>
      </c>
      <c r="BP237" s="225">
        <f t="shared" si="173"/>
        <v>0.1818181818</v>
      </c>
      <c r="BQ237" s="225">
        <f t="shared" si="173"/>
        <v>0.1818181818</v>
      </c>
      <c r="BR237" s="225">
        <f t="shared" si="173"/>
        <v>0.1818181818</v>
      </c>
      <c r="BS237" s="225">
        <f t="shared" si="173"/>
        <v>0.1818181818</v>
      </c>
      <c r="BT237" s="225">
        <f t="shared" si="173"/>
        <v>0.1818181818</v>
      </c>
      <c r="BU237" s="225">
        <f t="shared" si="173"/>
        <v>0.1818181818</v>
      </c>
      <c r="BV237" s="225">
        <f t="shared" si="173"/>
        <v>0.1818181818</v>
      </c>
      <c r="BW237" s="225">
        <f t="shared" si="173"/>
        <v>0.1818181818</v>
      </c>
      <c r="BX237" s="225">
        <f t="shared" si="173"/>
        <v>0.1818181818</v>
      </c>
      <c r="BY237" s="225">
        <f t="shared" si="173"/>
        <v>0.1818181818</v>
      </c>
      <c r="BZ237" s="225">
        <f t="shared" si="173"/>
        <v>0.1818181818</v>
      </c>
      <c r="CA237" s="225">
        <f t="shared" si="173"/>
        <v>0.1818181818</v>
      </c>
      <c r="CB237" s="225">
        <f t="shared" si="173"/>
        <v>0.1818181818</v>
      </c>
      <c r="CC237" s="225">
        <f t="shared" si="173"/>
        <v>0.1818181818</v>
      </c>
      <c r="CD237" s="225">
        <f t="shared" si="173"/>
        <v>0.1818181818</v>
      </c>
      <c r="CE237" s="225">
        <f t="shared" si="173"/>
        <v>0.1818181818</v>
      </c>
      <c r="CF237" s="225">
        <f t="shared" si="173"/>
        <v>0.1818181818</v>
      </c>
      <c r="CG237" s="225">
        <f t="shared" si="173"/>
        <v>0.1818181818</v>
      </c>
      <c r="CH237" s="225">
        <f t="shared" si="173"/>
        <v>0.1818181818</v>
      </c>
      <c r="CI237" s="225">
        <f t="shared" si="173"/>
        <v>0.1818181818</v>
      </c>
      <c r="CJ237" s="225">
        <f t="shared" si="173"/>
        <v>0.1818181818</v>
      </c>
      <c r="CK237" s="225">
        <f t="shared" si="173"/>
        <v>0.1818181818</v>
      </c>
      <c r="CL237" s="225">
        <f t="shared" si="173"/>
        <v>0.1818181818</v>
      </c>
      <c r="CM237" s="225">
        <f t="shared" si="173"/>
        <v>0.1818181818</v>
      </c>
      <c r="CN237" s="225">
        <f t="shared" si="173"/>
        <v>0.1818181818</v>
      </c>
      <c r="CO237" s="225">
        <f t="shared" si="173"/>
        <v>0.1818181818</v>
      </c>
      <c r="CP237" s="225">
        <f t="shared" si="173"/>
        <v>0.1818181818</v>
      </c>
      <c r="CQ237" s="225">
        <f t="shared" si="173"/>
        <v>0.1818181818</v>
      </c>
      <c r="CR237" s="225">
        <f t="shared" si="173"/>
        <v>0.1818181818</v>
      </c>
      <c r="CS237" s="225">
        <f t="shared" si="173"/>
        <v>0.1818181818</v>
      </c>
      <c r="CT237" s="225">
        <f t="shared" si="173"/>
        <v>0.1818181818</v>
      </c>
      <c r="CU237" s="225">
        <f t="shared" si="173"/>
        <v>0.1818181818</v>
      </c>
      <c r="CV237" s="225">
        <f t="shared" si="173"/>
        <v>0.1818181818</v>
      </c>
      <c r="CW237" s="225">
        <f t="shared" si="173"/>
        <v>0.1818181818</v>
      </c>
      <c r="CX237" s="225">
        <f t="shared" si="173"/>
        <v>0.1818181818</v>
      </c>
      <c r="CY237" s="225">
        <f t="shared" si="173"/>
        <v>0.1818181818</v>
      </c>
      <c r="CZ237" s="225">
        <f t="shared" si="173"/>
        <v>0.1818181818</v>
      </c>
      <c r="DA237" s="225">
        <f t="shared" si="173"/>
        <v>0.1818181818</v>
      </c>
      <c r="DB237" s="225">
        <f t="shared" si="173"/>
        <v>0.1818181818</v>
      </c>
      <c r="DC237" s="225">
        <f t="shared" si="173"/>
        <v>0.1818181818</v>
      </c>
      <c r="DD237" s="225">
        <f t="shared" si="173"/>
        <v>0.1818181818</v>
      </c>
      <c r="DE237" s="225">
        <f t="shared" si="173"/>
        <v>0.1818181818</v>
      </c>
      <c r="DF237" s="225">
        <f t="shared" si="173"/>
        <v>0.1818181818</v>
      </c>
      <c r="DG237" s="225">
        <f t="shared" si="173"/>
        <v>0.1818181818</v>
      </c>
      <c r="DH237" s="225">
        <f t="shared" si="173"/>
        <v>0.1818181818</v>
      </c>
      <c r="DI237" s="225">
        <f t="shared" si="173"/>
        <v>0.1818181818</v>
      </c>
      <c r="DJ237" s="225">
        <f t="shared" si="173"/>
        <v>0.1818181818</v>
      </c>
      <c r="DK237" s="225">
        <f t="shared" si="173"/>
        <v>0.1818181818</v>
      </c>
      <c r="DL237" s="225">
        <f t="shared" si="173"/>
        <v>0.1818181818</v>
      </c>
      <c r="DM237" s="225">
        <f t="shared" si="173"/>
        <v>0.1818181818</v>
      </c>
      <c r="DN237" s="225">
        <f t="shared" si="173"/>
        <v>0.1818181818</v>
      </c>
      <c r="DO237" s="225">
        <f t="shared" si="173"/>
        <v>0.1818181818</v>
      </c>
      <c r="DP237" s="225">
        <f t="shared" si="173"/>
        <v>0.1818181818</v>
      </c>
      <c r="DQ237" s="225">
        <f t="shared" si="173"/>
        <v>0.1818181818</v>
      </c>
      <c r="DR237" s="225">
        <f t="shared" si="173"/>
        <v>0.1818181818</v>
      </c>
      <c r="DS237" s="225">
        <f t="shared" si="173"/>
        <v>0.1818181818</v>
      </c>
      <c r="DT237" s="225">
        <f t="shared" si="173"/>
        <v>0.1818181818</v>
      </c>
      <c r="DU237" s="225">
        <f t="shared" si="173"/>
        <v>0.1818181818</v>
      </c>
      <c r="DV237" s="225">
        <f t="shared" si="173"/>
        <v>0.1818181818</v>
      </c>
      <c r="DW237" s="225">
        <f t="shared" si="173"/>
        <v>0.1818181818</v>
      </c>
      <c r="DX237" s="225">
        <f t="shared" si="173"/>
        <v>0.1818181818</v>
      </c>
      <c r="DY237" s="225">
        <f t="shared" si="173"/>
        <v>0.1818181818</v>
      </c>
      <c r="DZ237" s="225">
        <f t="shared" si="173"/>
        <v>0.1818181818</v>
      </c>
    </row>
    <row r="238">
      <c r="A238" s="89"/>
      <c r="B238" s="150"/>
      <c r="C238" s="150"/>
      <c r="D238" s="89"/>
      <c r="E238" s="89"/>
      <c r="F238" s="89"/>
      <c r="G238" s="89"/>
      <c r="H238" s="89"/>
      <c r="I238" s="88" t="s">
        <v>334</v>
      </c>
      <c r="J238" s="225">
        <f t="shared" ref="J238:DZ238" si="174">J228/sum(J$224:J$228)</f>
        <v>0</v>
      </c>
      <c r="K238" s="225">
        <f t="shared" si="174"/>
        <v>0</v>
      </c>
      <c r="L238" s="225">
        <f t="shared" si="174"/>
        <v>0</v>
      </c>
      <c r="M238" s="225">
        <f t="shared" si="174"/>
        <v>0</v>
      </c>
      <c r="N238" s="225">
        <f t="shared" si="174"/>
        <v>0</v>
      </c>
      <c r="O238" s="225">
        <f t="shared" si="174"/>
        <v>0</v>
      </c>
      <c r="P238" s="225">
        <f t="shared" si="174"/>
        <v>0</v>
      </c>
      <c r="Q238" s="225">
        <f t="shared" si="174"/>
        <v>0</v>
      </c>
      <c r="R238" s="225">
        <f t="shared" si="174"/>
        <v>0</v>
      </c>
      <c r="S238" s="225">
        <f t="shared" si="174"/>
        <v>0</v>
      </c>
      <c r="T238" s="225">
        <f t="shared" si="174"/>
        <v>0</v>
      </c>
      <c r="U238" s="225">
        <f t="shared" si="174"/>
        <v>0</v>
      </c>
      <c r="V238" s="225">
        <f t="shared" si="174"/>
        <v>0</v>
      </c>
      <c r="W238" s="225">
        <f t="shared" si="174"/>
        <v>0</v>
      </c>
      <c r="X238" s="225">
        <f t="shared" si="174"/>
        <v>0</v>
      </c>
      <c r="Y238" s="225">
        <f t="shared" si="174"/>
        <v>0</v>
      </c>
      <c r="Z238" s="225">
        <f t="shared" si="174"/>
        <v>0</v>
      </c>
      <c r="AA238" s="225">
        <f t="shared" si="174"/>
        <v>0</v>
      </c>
      <c r="AB238" s="225">
        <f t="shared" si="174"/>
        <v>0</v>
      </c>
      <c r="AC238" s="225">
        <f t="shared" si="174"/>
        <v>0</v>
      </c>
      <c r="AD238" s="225">
        <f t="shared" si="174"/>
        <v>0</v>
      </c>
      <c r="AE238" s="225">
        <f t="shared" si="174"/>
        <v>0</v>
      </c>
      <c r="AF238" s="225">
        <f t="shared" si="174"/>
        <v>0</v>
      </c>
      <c r="AG238" s="225">
        <f t="shared" si="174"/>
        <v>0</v>
      </c>
      <c r="AH238" s="225">
        <f t="shared" si="174"/>
        <v>0</v>
      </c>
      <c r="AI238" s="225">
        <f t="shared" si="174"/>
        <v>0.09090909091</v>
      </c>
      <c r="AJ238" s="225">
        <f t="shared" si="174"/>
        <v>0.09090909091</v>
      </c>
      <c r="AK238" s="225">
        <f t="shared" si="174"/>
        <v>0.09090909091</v>
      </c>
      <c r="AL238" s="225">
        <f t="shared" si="174"/>
        <v>0.09090909091</v>
      </c>
      <c r="AM238" s="225">
        <f t="shared" si="174"/>
        <v>0.09090909091</v>
      </c>
      <c r="AN238" s="225">
        <f t="shared" si="174"/>
        <v>0.09090909091</v>
      </c>
      <c r="AO238" s="225">
        <f t="shared" si="174"/>
        <v>0.09090909091</v>
      </c>
      <c r="AP238" s="225">
        <f t="shared" si="174"/>
        <v>0.09090909091</v>
      </c>
      <c r="AQ238" s="225">
        <f t="shared" si="174"/>
        <v>0.09090909091</v>
      </c>
      <c r="AR238" s="225">
        <f t="shared" si="174"/>
        <v>0.09090909091</v>
      </c>
      <c r="AS238" s="225">
        <f t="shared" si="174"/>
        <v>0.09090909091</v>
      </c>
      <c r="AT238" s="225">
        <f t="shared" si="174"/>
        <v>0.09090909091</v>
      </c>
      <c r="AU238" s="225">
        <f t="shared" si="174"/>
        <v>0.09090909091</v>
      </c>
      <c r="AV238" s="225">
        <f t="shared" si="174"/>
        <v>0.09090909091</v>
      </c>
      <c r="AW238" s="225">
        <f t="shared" si="174"/>
        <v>0.09090909091</v>
      </c>
      <c r="AX238" s="225">
        <f t="shared" si="174"/>
        <v>0.09090909091</v>
      </c>
      <c r="AY238" s="225">
        <f t="shared" si="174"/>
        <v>0.09090909091</v>
      </c>
      <c r="AZ238" s="225">
        <f t="shared" si="174"/>
        <v>0.09090909091</v>
      </c>
      <c r="BA238" s="225">
        <f t="shared" si="174"/>
        <v>0.09090909091</v>
      </c>
      <c r="BB238" s="225">
        <f t="shared" si="174"/>
        <v>0.09090909091</v>
      </c>
      <c r="BC238" s="225">
        <f t="shared" si="174"/>
        <v>0.09090909091</v>
      </c>
      <c r="BD238" s="225">
        <f t="shared" si="174"/>
        <v>0.09090909091</v>
      </c>
      <c r="BE238" s="225">
        <f t="shared" si="174"/>
        <v>0.09090909091</v>
      </c>
      <c r="BF238" s="225">
        <f t="shared" si="174"/>
        <v>0.09090909091</v>
      </c>
      <c r="BG238" s="225">
        <f t="shared" si="174"/>
        <v>0.09090909091</v>
      </c>
      <c r="BH238" s="225">
        <f t="shared" si="174"/>
        <v>0.09090909091</v>
      </c>
      <c r="BI238" s="225">
        <f t="shared" si="174"/>
        <v>0.09090909091</v>
      </c>
      <c r="BJ238" s="225">
        <f t="shared" si="174"/>
        <v>0.09090909091</v>
      </c>
      <c r="BK238" s="225">
        <f t="shared" si="174"/>
        <v>0.09090909091</v>
      </c>
      <c r="BL238" s="225">
        <f t="shared" si="174"/>
        <v>0.09090909091</v>
      </c>
      <c r="BM238" s="225">
        <f t="shared" si="174"/>
        <v>0.09090909091</v>
      </c>
      <c r="BN238" s="225">
        <f t="shared" si="174"/>
        <v>0.09090909091</v>
      </c>
      <c r="BO238" s="225">
        <f t="shared" si="174"/>
        <v>0.09090909091</v>
      </c>
      <c r="BP238" s="225">
        <f t="shared" si="174"/>
        <v>0.09090909091</v>
      </c>
      <c r="BQ238" s="225">
        <f t="shared" si="174"/>
        <v>0.09090909091</v>
      </c>
      <c r="BR238" s="225">
        <f t="shared" si="174"/>
        <v>0.09090909091</v>
      </c>
      <c r="BS238" s="225">
        <f t="shared" si="174"/>
        <v>0.09090909091</v>
      </c>
      <c r="BT238" s="225">
        <f t="shared" si="174"/>
        <v>0.09090909091</v>
      </c>
      <c r="BU238" s="225">
        <f t="shared" si="174"/>
        <v>0.09090909091</v>
      </c>
      <c r="BV238" s="225">
        <f t="shared" si="174"/>
        <v>0.09090909091</v>
      </c>
      <c r="BW238" s="225">
        <f t="shared" si="174"/>
        <v>0.09090909091</v>
      </c>
      <c r="BX238" s="225">
        <f t="shared" si="174"/>
        <v>0.09090909091</v>
      </c>
      <c r="BY238" s="225">
        <f t="shared" si="174"/>
        <v>0.09090909091</v>
      </c>
      <c r="BZ238" s="225">
        <f t="shared" si="174"/>
        <v>0.09090909091</v>
      </c>
      <c r="CA238" s="225">
        <f t="shared" si="174"/>
        <v>0.09090909091</v>
      </c>
      <c r="CB238" s="225">
        <f t="shared" si="174"/>
        <v>0.09090909091</v>
      </c>
      <c r="CC238" s="225">
        <f t="shared" si="174"/>
        <v>0.09090909091</v>
      </c>
      <c r="CD238" s="225">
        <f t="shared" si="174"/>
        <v>0.09090909091</v>
      </c>
      <c r="CE238" s="225">
        <f t="shared" si="174"/>
        <v>0.09090909091</v>
      </c>
      <c r="CF238" s="225">
        <f t="shared" si="174"/>
        <v>0.09090909091</v>
      </c>
      <c r="CG238" s="225">
        <f t="shared" si="174"/>
        <v>0.09090909091</v>
      </c>
      <c r="CH238" s="225">
        <f t="shared" si="174"/>
        <v>0.09090909091</v>
      </c>
      <c r="CI238" s="225">
        <f t="shared" si="174"/>
        <v>0.09090909091</v>
      </c>
      <c r="CJ238" s="225">
        <f t="shared" si="174"/>
        <v>0.09090909091</v>
      </c>
      <c r="CK238" s="225">
        <f t="shared" si="174"/>
        <v>0.09090909091</v>
      </c>
      <c r="CL238" s="225">
        <f t="shared" si="174"/>
        <v>0.09090909091</v>
      </c>
      <c r="CM238" s="225">
        <f t="shared" si="174"/>
        <v>0.09090909091</v>
      </c>
      <c r="CN238" s="225">
        <f t="shared" si="174"/>
        <v>0.09090909091</v>
      </c>
      <c r="CO238" s="225">
        <f t="shared" si="174"/>
        <v>0.09090909091</v>
      </c>
      <c r="CP238" s="225">
        <f t="shared" si="174"/>
        <v>0.09090909091</v>
      </c>
      <c r="CQ238" s="225">
        <f t="shared" si="174"/>
        <v>0.09090909091</v>
      </c>
      <c r="CR238" s="225">
        <f t="shared" si="174"/>
        <v>0.09090909091</v>
      </c>
      <c r="CS238" s="225">
        <f t="shared" si="174"/>
        <v>0.09090909091</v>
      </c>
      <c r="CT238" s="225">
        <f t="shared" si="174"/>
        <v>0.09090909091</v>
      </c>
      <c r="CU238" s="225">
        <f t="shared" si="174"/>
        <v>0.09090909091</v>
      </c>
      <c r="CV238" s="225">
        <f t="shared" si="174"/>
        <v>0.09090909091</v>
      </c>
      <c r="CW238" s="225">
        <f t="shared" si="174"/>
        <v>0.09090909091</v>
      </c>
      <c r="CX238" s="225">
        <f t="shared" si="174"/>
        <v>0.09090909091</v>
      </c>
      <c r="CY238" s="225">
        <f t="shared" si="174"/>
        <v>0.09090909091</v>
      </c>
      <c r="CZ238" s="225">
        <f t="shared" si="174"/>
        <v>0.09090909091</v>
      </c>
      <c r="DA238" s="225">
        <f t="shared" si="174"/>
        <v>0.09090909091</v>
      </c>
      <c r="DB238" s="225">
        <f t="shared" si="174"/>
        <v>0.09090909091</v>
      </c>
      <c r="DC238" s="225">
        <f t="shared" si="174"/>
        <v>0.09090909091</v>
      </c>
      <c r="DD238" s="225">
        <f t="shared" si="174"/>
        <v>0.09090909091</v>
      </c>
      <c r="DE238" s="225">
        <f t="shared" si="174"/>
        <v>0.09090909091</v>
      </c>
      <c r="DF238" s="225">
        <f t="shared" si="174"/>
        <v>0.09090909091</v>
      </c>
      <c r="DG238" s="225">
        <f t="shared" si="174"/>
        <v>0.09090909091</v>
      </c>
      <c r="DH238" s="225">
        <f t="shared" si="174"/>
        <v>0.09090909091</v>
      </c>
      <c r="DI238" s="225">
        <f t="shared" si="174"/>
        <v>0.09090909091</v>
      </c>
      <c r="DJ238" s="225">
        <f t="shared" si="174"/>
        <v>0.09090909091</v>
      </c>
      <c r="DK238" s="225">
        <f t="shared" si="174"/>
        <v>0.09090909091</v>
      </c>
      <c r="DL238" s="225">
        <f t="shared" si="174"/>
        <v>0.09090909091</v>
      </c>
      <c r="DM238" s="225">
        <f t="shared" si="174"/>
        <v>0.09090909091</v>
      </c>
      <c r="DN238" s="225">
        <f t="shared" si="174"/>
        <v>0.09090909091</v>
      </c>
      <c r="DO238" s="225">
        <f t="shared" si="174"/>
        <v>0.09090909091</v>
      </c>
      <c r="DP238" s="225">
        <f t="shared" si="174"/>
        <v>0.09090909091</v>
      </c>
      <c r="DQ238" s="225">
        <f t="shared" si="174"/>
        <v>0.09090909091</v>
      </c>
      <c r="DR238" s="225">
        <f t="shared" si="174"/>
        <v>0.09090909091</v>
      </c>
      <c r="DS238" s="225">
        <f t="shared" si="174"/>
        <v>0.09090909091</v>
      </c>
      <c r="DT238" s="225">
        <f t="shared" si="174"/>
        <v>0.09090909091</v>
      </c>
      <c r="DU238" s="225">
        <f t="shared" si="174"/>
        <v>0.09090909091</v>
      </c>
      <c r="DV238" s="225">
        <f t="shared" si="174"/>
        <v>0.09090909091</v>
      </c>
      <c r="DW238" s="225">
        <f t="shared" si="174"/>
        <v>0.09090909091</v>
      </c>
      <c r="DX238" s="225">
        <f t="shared" si="174"/>
        <v>0.09090909091</v>
      </c>
      <c r="DY238" s="225">
        <f t="shared" si="174"/>
        <v>0.09090909091</v>
      </c>
      <c r="DZ238" s="225">
        <f t="shared" si="174"/>
        <v>0.09090909091</v>
      </c>
    </row>
    <row r="239">
      <c r="A239" s="89"/>
      <c r="B239" s="89"/>
      <c r="C239" s="89"/>
      <c r="D239" s="89"/>
      <c r="E239" s="107" t="s">
        <v>337</v>
      </c>
      <c r="F239" s="89"/>
      <c r="G239" s="89"/>
      <c r="H239" s="89"/>
      <c r="I239" s="88"/>
      <c r="J239" s="89"/>
      <c r="K239" s="78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  <c r="BK239" s="89"/>
      <c r="BL239" s="89"/>
      <c r="BM239" s="89"/>
      <c r="BN239" s="89"/>
      <c r="BO239" s="89"/>
      <c r="BP239" s="89"/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/>
      <c r="CB239" s="89"/>
      <c r="CC239" s="89"/>
      <c r="CD239" s="89"/>
      <c r="CE239" s="89"/>
      <c r="CF239" s="89"/>
      <c r="CG239" s="89"/>
      <c r="CH239" s="89"/>
      <c r="CI239" s="89"/>
      <c r="CJ239" s="89"/>
      <c r="CK239" s="89"/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/>
      <c r="CW239" s="89"/>
      <c r="CX239" s="89"/>
      <c r="CY239" s="89"/>
      <c r="CZ239" s="89"/>
      <c r="DA239" s="89"/>
      <c r="DB239" s="89"/>
      <c r="DC239" s="89"/>
      <c r="DD239" s="89"/>
      <c r="DE239" s="89"/>
      <c r="DF239" s="89"/>
      <c r="DG239" s="89"/>
      <c r="DH239" s="89"/>
      <c r="DI239" s="89"/>
      <c r="DJ239" s="89"/>
      <c r="DK239" s="89"/>
      <c r="DL239" s="89"/>
      <c r="DM239" s="89"/>
      <c r="DN239" s="89"/>
      <c r="DO239" s="89"/>
      <c r="DP239" s="89"/>
      <c r="DQ239" s="89"/>
      <c r="DR239" s="89"/>
      <c r="DS239" s="89"/>
      <c r="DT239" s="89"/>
      <c r="DU239" s="89"/>
      <c r="DV239" s="89"/>
      <c r="DW239" s="89"/>
      <c r="DX239" s="89"/>
      <c r="DY239" s="89"/>
      <c r="DZ239" s="89"/>
    </row>
    <row r="240">
      <c r="A240" s="89"/>
      <c r="B240" s="89"/>
      <c r="C240" s="89"/>
      <c r="D240" s="89"/>
      <c r="G240" s="128" t="str">
        <f>Equity!$G$3</f>
        <v>Base Scenario</v>
      </c>
      <c r="H240" s="89"/>
      <c r="I240" s="227" t="s">
        <v>327</v>
      </c>
      <c r="J240" s="228"/>
      <c r="K240" s="229" t="str">
        <f t="shared" ref="K240:DZ240" si="175">if($G240=$B$4,K$110,if($G240=$B$5,K$129,if($G240=$B$6,K$148,"-")))</f>
        <v/>
      </c>
      <c r="L240" s="229" t="str">
        <f t="shared" si="175"/>
        <v/>
      </c>
      <c r="M240" s="229" t="str">
        <f t="shared" si="175"/>
        <v/>
      </c>
      <c r="N240" s="229" t="str">
        <f t="shared" si="175"/>
        <v/>
      </c>
      <c r="O240" s="229" t="str">
        <f t="shared" si="175"/>
        <v/>
      </c>
      <c r="P240" s="229" t="str">
        <f t="shared" si="175"/>
        <v/>
      </c>
      <c r="Q240" s="229" t="str">
        <f t="shared" si="175"/>
        <v/>
      </c>
      <c r="R240" s="229" t="str">
        <f t="shared" si="175"/>
        <v/>
      </c>
      <c r="S240" s="229" t="str">
        <f t="shared" si="175"/>
        <v/>
      </c>
      <c r="T240" s="229" t="str">
        <f t="shared" si="175"/>
        <v/>
      </c>
      <c r="U240" s="229" t="str">
        <f t="shared" si="175"/>
        <v/>
      </c>
      <c r="V240" s="229" t="str">
        <f t="shared" si="175"/>
        <v/>
      </c>
      <c r="W240" s="229">
        <f t="shared" si="175"/>
        <v>766.9990503</v>
      </c>
      <c r="X240" s="229">
        <f t="shared" si="175"/>
        <v>758.2383666</v>
      </c>
      <c r="Y240" s="229">
        <f t="shared" si="175"/>
        <v>746.5930674</v>
      </c>
      <c r="Z240" s="229">
        <f t="shared" si="175"/>
        <v>734.6593067</v>
      </c>
      <c r="AA240" s="229">
        <f t="shared" si="175"/>
        <v>722.6966999</v>
      </c>
      <c r="AB240" s="229">
        <f t="shared" si="175"/>
        <v>710.7312085</v>
      </c>
      <c r="AC240" s="229">
        <f t="shared" si="175"/>
        <v>698.7654285</v>
      </c>
      <c r="AD240" s="229">
        <f t="shared" si="175"/>
        <v>686.7996198</v>
      </c>
      <c r="AE240" s="229">
        <f t="shared" si="175"/>
        <v>674.8338081</v>
      </c>
      <c r="AF240" s="229">
        <f t="shared" si="175"/>
        <v>662.8679962</v>
      </c>
      <c r="AG240" s="229">
        <f t="shared" si="175"/>
        <v>650.9021842</v>
      </c>
      <c r="AH240" s="229">
        <f t="shared" si="175"/>
        <v>638.9363723</v>
      </c>
      <c r="AI240" s="229">
        <f t="shared" si="175"/>
        <v>1431.101718</v>
      </c>
      <c r="AJ240" s="229">
        <f t="shared" si="175"/>
        <v>1663.757613</v>
      </c>
      <c r="AK240" s="229">
        <f t="shared" si="175"/>
        <v>1913.23861</v>
      </c>
      <c r="AL240" s="229">
        <f t="shared" si="175"/>
        <v>2173.200822</v>
      </c>
      <c r="AM240" s="229">
        <f t="shared" si="175"/>
        <v>2442.95057</v>
      </c>
      <c r="AN240" s="229">
        <f t="shared" si="175"/>
        <v>2722.361915</v>
      </c>
      <c r="AO240" s="229">
        <f t="shared" si="175"/>
        <v>2794.890266</v>
      </c>
      <c r="AP240" s="229">
        <f t="shared" si="175"/>
        <v>2813.415895</v>
      </c>
      <c r="AQ240" s="229">
        <f t="shared" si="175"/>
        <v>3075.219012</v>
      </c>
      <c r="AR240" s="229">
        <f t="shared" si="175"/>
        <v>3345.018653</v>
      </c>
      <c r="AS240" s="229">
        <f t="shared" si="175"/>
        <v>3622.763108</v>
      </c>
      <c r="AT240" s="229">
        <f t="shared" si="175"/>
        <v>3908.400964</v>
      </c>
      <c r="AU240" s="229">
        <f t="shared" si="175"/>
        <v>4102.07567</v>
      </c>
      <c r="AV240" s="229">
        <f t="shared" si="175"/>
        <v>4263.144162</v>
      </c>
      <c r="AW240" s="229">
        <f t="shared" si="175"/>
        <v>4423.273105</v>
      </c>
      <c r="AX240" s="229">
        <f t="shared" si="175"/>
        <v>4585.625857</v>
      </c>
      <c r="AY240" s="229">
        <f t="shared" si="175"/>
        <v>4750.5045</v>
      </c>
      <c r="AZ240" s="229">
        <f t="shared" si="175"/>
        <v>4917.923975</v>
      </c>
      <c r="BA240" s="229">
        <f t="shared" si="175"/>
        <v>5087.870493</v>
      </c>
      <c r="BB240" s="229">
        <f t="shared" si="175"/>
        <v>5260.327467</v>
      </c>
      <c r="BC240" s="229">
        <f t="shared" si="175"/>
        <v>5435.278117</v>
      </c>
      <c r="BD240" s="229">
        <f t="shared" si="175"/>
        <v>5612.705735</v>
      </c>
      <c r="BE240" s="229">
        <f t="shared" si="175"/>
        <v>5792.593704</v>
      </c>
      <c r="BF240" s="229">
        <f t="shared" si="175"/>
        <v>5974.925505</v>
      </c>
      <c r="BG240" s="229">
        <f t="shared" si="175"/>
        <v>6414.148439</v>
      </c>
      <c r="BH240" s="229">
        <f t="shared" si="175"/>
        <v>6938.501617</v>
      </c>
      <c r="BI240" s="229">
        <f t="shared" si="175"/>
        <v>7482.259595</v>
      </c>
      <c r="BJ240" s="229">
        <f t="shared" si="175"/>
        <v>8038.756447</v>
      </c>
      <c r="BK240" s="229">
        <f t="shared" si="175"/>
        <v>8607.253384</v>
      </c>
      <c r="BL240" s="229">
        <f t="shared" si="175"/>
        <v>9187.606802</v>
      </c>
      <c r="BM240" s="229">
        <f t="shared" si="175"/>
        <v>9779.733221</v>
      </c>
      <c r="BN240" s="229">
        <f t="shared" si="175"/>
        <v>10383.55559</v>
      </c>
      <c r="BO240" s="229">
        <f t="shared" si="175"/>
        <v>10998.99788</v>
      </c>
      <c r="BP240" s="229">
        <f t="shared" si="175"/>
        <v>11625.98459</v>
      </c>
      <c r="BQ240" s="229">
        <f t="shared" si="175"/>
        <v>12264.44063</v>
      </c>
      <c r="BR240" s="229">
        <f t="shared" si="175"/>
        <v>12914.29135</v>
      </c>
      <c r="BS240" s="229">
        <f t="shared" si="175"/>
        <v>27194.5651</v>
      </c>
      <c r="BT240" s="229">
        <f t="shared" si="175"/>
        <v>28595.107</v>
      </c>
      <c r="BU240" s="229">
        <f t="shared" si="175"/>
        <v>30020.37721</v>
      </c>
      <c r="BV240" s="229">
        <f t="shared" si="175"/>
        <v>31469.25078</v>
      </c>
      <c r="BW240" s="229">
        <f t="shared" si="175"/>
        <v>32941.47696</v>
      </c>
      <c r="BX240" s="229">
        <f t="shared" si="175"/>
        <v>34436.89353</v>
      </c>
      <c r="BY240" s="229">
        <f t="shared" si="175"/>
        <v>35955.34788</v>
      </c>
      <c r="BZ240" s="229">
        <f t="shared" si="175"/>
        <v>37496.6892</v>
      </c>
      <c r="CA240" s="229">
        <f t="shared" si="175"/>
        <v>39060.76762</v>
      </c>
      <c r="CB240" s="229">
        <f t="shared" si="175"/>
        <v>40647.43414</v>
      </c>
      <c r="CC240" s="229">
        <f t="shared" si="175"/>
        <v>42256.54061</v>
      </c>
      <c r="CD240" s="229">
        <f t="shared" si="175"/>
        <v>43887.93973</v>
      </c>
      <c r="CE240" s="229">
        <f t="shared" si="175"/>
        <v>46552.99471</v>
      </c>
      <c r="CF240" s="229">
        <f t="shared" si="175"/>
        <v>49486.67428</v>
      </c>
      <c r="CG240" s="229">
        <f t="shared" si="175"/>
        <v>52489.06674</v>
      </c>
      <c r="CH240" s="229">
        <f t="shared" si="175"/>
        <v>55539.85115</v>
      </c>
      <c r="CI240" s="229">
        <f t="shared" si="175"/>
        <v>58636.71999</v>
      </c>
      <c r="CJ240" s="229">
        <f t="shared" si="175"/>
        <v>61779.17388</v>
      </c>
      <c r="CK240" s="229">
        <f t="shared" si="175"/>
        <v>64966.89632</v>
      </c>
      <c r="CL240" s="229">
        <f t="shared" si="175"/>
        <v>68199.59068</v>
      </c>
      <c r="CM240" s="229">
        <f t="shared" si="175"/>
        <v>71476.96385</v>
      </c>
      <c r="CN240" s="229">
        <f t="shared" si="175"/>
        <v>74798.72455</v>
      </c>
      <c r="CO240" s="229">
        <f t="shared" si="175"/>
        <v>78164.58322</v>
      </c>
      <c r="CP240" s="229">
        <f t="shared" si="175"/>
        <v>81574.25197</v>
      </c>
      <c r="CQ240" s="229">
        <f t="shared" si="175"/>
        <v>85971.19999</v>
      </c>
      <c r="CR240" s="229">
        <f t="shared" si="175"/>
        <v>90619.35468</v>
      </c>
      <c r="CS240" s="229">
        <f t="shared" si="175"/>
        <v>95348.59295</v>
      </c>
      <c r="CT240" s="229">
        <f t="shared" si="175"/>
        <v>100141.493</v>
      </c>
      <c r="CU240" s="229">
        <f t="shared" si="175"/>
        <v>104995.9465</v>
      </c>
      <c r="CV240" s="229">
        <f t="shared" si="175"/>
        <v>109911.3826</v>
      </c>
      <c r="CW240" s="229">
        <f t="shared" si="175"/>
        <v>114887.3868</v>
      </c>
      <c r="CX240" s="229">
        <f t="shared" si="175"/>
        <v>119923.5622</v>
      </c>
      <c r="CY240" s="229">
        <f t="shared" si="175"/>
        <v>125019.5157</v>
      </c>
      <c r="CZ240" s="229">
        <f t="shared" si="175"/>
        <v>130174.8567</v>
      </c>
      <c r="DA240" s="229">
        <f t="shared" si="175"/>
        <v>135389.1968</v>
      </c>
      <c r="DB240" s="229">
        <f t="shared" si="175"/>
        <v>140662.1499</v>
      </c>
      <c r="DC240" s="229">
        <f t="shared" si="175"/>
        <v>148515.535</v>
      </c>
      <c r="DD240" s="229">
        <f t="shared" si="175"/>
        <v>156938.0827</v>
      </c>
      <c r="DE240" s="229">
        <f t="shared" si="175"/>
        <v>165508.7595</v>
      </c>
      <c r="DF240" s="229">
        <f t="shared" si="175"/>
        <v>174184.7659</v>
      </c>
      <c r="DG240" s="229">
        <f t="shared" si="175"/>
        <v>182961.2231</v>
      </c>
      <c r="DH240" s="229">
        <f t="shared" si="175"/>
        <v>191837.0574</v>
      </c>
      <c r="DI240" s="229">
        <f t="shared" si="175"/>
        <v>200811.5794</v>
      </c>
      <c r="DJ240" s="229">
        <f t="shared" si="175"/>
        <v>209884.1422</v>
      </c>
      <c r="DK240" s="229">
        <f t="shared" si="175"/>
        <v>219054.1058</v>
      </c>
      <c r="DL240" s="229">
        <f t="shared" si="175"/>
        <v>228320.8349</v>
      </c>
      <c r="DM240" s="229">
        <f t="shared" si="175"/>
        <v>237683.6972</v>
      </c>
      <c r="DN240" s="229">
        <f t="shared" si="175"/>
        <v>247142.0647</v>
      </c>
      <c r="DO240" s="229">
        <f t="shared" si="175"/>
        <v>260339.6738</v>
      </c>
      <c r="DP240" s="229">
        <f t="shared" si="175"/>
        <v>274320.322</v>
      </c>
      <c r="DQ240" s="229">
        <f t="shared" si="175"/>
        <v>288512.9745</v>
      </c>
      <c r="DR240" s="229">
        <f t="shared" si="175"/>
        <v>302859.5291</v>
      </c>
      <c r="DS240" s="229">
        <f t="shared" si="175"/>
        <v>317353.2993</v>
      </c>
      <c r="DT240" s="229">
        <f t="shared" si="175"/>
        <v>331992.757</v>
      </c>
      <c r="DU240" s="229">
        <f t="shared" si="175"/>
        <v>346776.8959</v>
      </c>
      <c r="DV240" s="229">
        <f t="shared" si="175"/>
        <v>361704.7669</v>
      </c>
      <c r="DW240" s="229">
        <f t="shared" si="175"/>
        <v>376775.4318</v>
      </c>
      <c r="DX240" s="229">
        <f t="shared" si="175"/>
        <v>391987.9578</v>
      </c>
      <c r="DY240" s="229">
        <f t="shared" si="175"/>
        <v>407341.418</v>
      </c>
      <c r="DZ240" s="229">
        <f t="shared" si="175"/>
        <v>422834.8905</v>
      </c>
    </row>
    <row r="241">
      <c r="A241" s="89"/>
      <c r="B241" s="89"/>
      <c r="C241" s="146"/>
      <c r="D241" s="146"/>
      <c r="E241" s="230"/>
      <c r="F241" s="230"/>
      <c r="G241" s="192"/>
      <c r="H241" s="89"/>
      <c r="I241" s="227" t="s">
        <v>338</v>
      </c>
      <c r="J241" s="231"/>
      <c r="K241" s="229">
        <f t="shared" ref="K241:DZ241" si="176">K$240*K230</f>
        <v>0</v>
      </c>
      <c r="L241" s="229">
        <f t="shared" si="176"/>
        <v>0</v>
      </c>
      <c r="M241" s="229">
        <f t="shared" si="176"/>
        <v>0</v>
      </c>
      <c r="N241" s="229">
        <f t="shared" si="176"/>
        <v>0</v>
      </c>
      <c r="O241" s="229">
        <f t="shared" si="176"/>
        <v>0</v>
      </c>
      <c r="P241" s="229">
        <f t="shared" si="176"/>
        <v>0</v>
      </c>
      <c r="Q241" s="229">
        <f t="shared" si="176"/>
        <v>0</v>
      </c>
      <c r="R241" s="229">
        <f t="shared" si="176"/>
        <v>0</v>
      </c>
      <c r="S241" s="229">
        <f t="shared" si="176"/>
        <v>0</v>
      </c>
      <c r="T241" s="229">
        <f t="shared" si="176"/>
        <v>0</v>
      </c>
      <c r="U241" s="229">
        <f t="shared" si="176"/>
        <v>0</v>
      </c>
      <c r="V241" s="229">
        <f t="shared" si="176"/>
        <v>0</v>
      </c>
      <c r="W241" s="229">
        <f t="shared" si="176"/>
        <v>620.9039931</v>
      </c>
      <c r="X241" s="229">
        <f t="shared" si="176"/>
        <v>613.812011</v>
      </c>
      <c r="Y241" s="229">
        <f t="shared" si="176"/>
        <v>604.3848641</v>
      </c>
      <c r="Z241" s="229">
        <f t="shared" si="176"/>
        <v>594.7242007</v>
      </c>
      <c r="AA241" s="229">
        <f t="shared" si="176"/>
        <v>585.0401856</v>
      </c>
      <c r="AB241" s="229">
        <f t="shared" si="176"/>
        <v>575.3538354</v>
      </c>
      <c r="AC241" s="229">
        <f t="shared" si="176"/>
        <v>565.6672517</v>
      </c>
      <c r="AD241" s="229">
        <f t="shared" si="176"/>
        <v>555.9806446</v>
      </c>
      <c r="AE241" s="229">
        <f t="shared" si="176"/>
        <v>546.2940352</v>
      </c>
      <c r="AF241" s="229">
        <f t="shared" si="176"/>
        <v>536.6074255</v>
      </c>
      <c r="AG241" s="229">
        <f t="shared" si="176"/>
        <v>526.9208158</v>
      </c>
      <c r="AH241" s="229">
        <f t="shared" si="176"/>
        <v>517.2342061</v>
      </c>
      <c r="AI241" s="229">
        <f t="shared" si="176"/>
        <v>901.0640447</v>
      </c>
      <c r="AJ241" s="229">
        <f t="shared" si="176"/>
        <v>1047.55109</v>
      </c>
      <c r="AK241" s="229">
        <f t="shared" si="176"/>
        <v>1204.631717</v>
      </c>
      <c r="AL241" s="229">
        <f t="shared" si="176"/>
        <v>1368.311629</v>
      </c>
      <c r="AM241" s="229">
        <f t="shared" si="176"/>
        <v>1538.154063</v>
      </c>
      <c r="AN241" s="229">
        <f t="shared" si="176"/>
        <v>1714.079724</v>
      </c>
      <c r="AO241" s="229">
        <f t="shared" si="176"/>
        <v>1759.745723</v>
      </c>
      <c r="AP241" s="229">
        <f t="shared" si="176"/>
        <v>1771.410008</v>
      </c>
      <c r="AQ241" s="229">
        <f t="shared" si="176"/>
        <v>1936.249008</v>
      </c>
      <c r="AR241" s="229">
        <f t="shared" si="176"/>
        <v>2106.122856</v>
      </c>
      <c r="AS241" s="229">
        <f t="shared" si="176"/>
        <v>2280.998994</v>
      </c>
      <c r="AT241" s="229">
        <f t="shared" si="176"/>
        <v>2460.845052</v>
      </c>
      <c r="AU241" s="229">
        <f t="shared" si="176"/>
        <v>2582.788385</v>
      </c>
      <c r="AV241" s="229">
        <f t="shared" si="176"/>
        <v>2684.20188</v>
      </c>
      <c r="AW241" s="229">
        <f t="shared" si="176"/>
        <v>2785.023807</v>
      </c>
      <c r="AX241" s="229">
        <f t="shared" si="176"/>
        <v>2887.24591</v>
      </c>
      <c r="AY241" s="229">
        <f t="shared" si="176"/>
        <v>2991.058389</v>
      </c>
      <c r="AZ241" s="229">
        <f t="shared" si="176"/>
        <v>3096.470651</v>
      </c>
      <c r="BA241" s="229">
        <f t="shared" si="176"/>
        <v>3203.474014</v>
      </c>
      <c r="BB241" s="229">
        <f t="shared" si="176"/>
        <v>3312.058035</v>
      </c>
      <c r="BC241" s="229">
        <f t="shared" si="176"/>
        <v>3422.212148</v>
      </c>
      <c r="BD241" s="229">
        <f t="shared" si="176"/>
        <v>3533.925833</v>
      </c>
      <c r="BE241" s="229">
        <f t="shared" si="176"/>
        <v>3647.188629</v>
      </c>
      <c r="BF241" s="229">
        <f t="shared" si="176"/>
        <v>3761.990133</v>
      </c>
      <c r="BG241" s="229">
        <f t="shared" si="176"/>
        <v>4038.537906</v>
      </c>
      <c r="BH241" s="229">
        <f t="shared" si="176"/>
        <v>4368.686203</v>
      </c>
      <c r="BI241" s="229">
        <f t="shared" si="176"/>
        <v>4711.052338</v>
      </c>
      <c r="BJ241" s="229">
        <f t="shared" si="176"/>
        <v>5061.439244</v>
      </c>
      <c r="BK241" s="229">
        <f t="shared" si="176"/>
        <v>5419.38176</v>
      </c>
      <c r="BL241" s="229">
        <f t="shared" si="176"/>
        <v>5784.789468</v>
      </c>
      <c r="BM241" s="229">
        <f t="shared" si="176"/>
        <v>6157.609806</v>
      </c>
      <c r="BN241" s="229">
        <f t="shared" si="176"/>
        <v>6537.794257</v>
      </c>
      <c r="BO241" s="229">
        <f t="shared" si="176"/>
        <v>6925.294962</v>
      </c>
      <c r="BP241" s="229">
        <f t="shared" si="176"/>
        <v>7320.064371</v>
      </c>
      <c r="BQ241" s="229">
        <f t="shared" si="176"/>
        <v>7722.05521</v>
      </c>
      <c r="BR241" s="229">
        <f t="shared" si="176"/>
        <v>8131.220477</v>
      </c>
      <c r="BS241" s="229">
        <f t="shared" si="176"/>
        <v>17122.50395</v>
      </c>
      <c r="BT241" s="229">
        <f t="shared" si="176"/>
        <v>18004.32663</v>
      </c>
      <c r="BU241" s="229">
        <f t="shared" si="176"/>
        <v>18901.71898</v>
      </c>
      <c r="BV241" s="229">
        <f t="shared" si="176"/>
        <v>19813.97271</v>
      </c>
      <c r="BW241" s="229">
        <f t="shared" si="176"/>
        <v>20740.92994</v>
      </c>
      <c r="BX241" s="229">
        <f t="shared" si="176"/>
        <v>21682.48852</v>
      </c>
      <c r="BY241" s="229">
        <f t="shared" si="176"/>
        <v>22638.55237</v>
      </c>
      <c r="BZ241" s="229">
        <f t="shared" si="176"/>
        <v>23609.02654</v>
      </c>
      <c r="CA241" s="229">
        <f t="shared" si="176"/>
        <v>24593.81665</v>
      </c>
      <c r="CB241" s="229">
        <f t="shared" si="176"/>
        <v>25592.8289</v>
      </c>
      <c r="CC241" s="229">
        <f t="shared" si="176"/>
        <v>26605.97001</v>
      </c>
      <c r="CD241" s="229">
        <f t="shared" si="176"/>
        <v>27633.14724</v>
      </c>
      <c r="CE241" s="229">
        <f t="shared" si="176"/>
        <v>29311.14482</v>
      </c>
      <c r="CF241" s="229">
        <f t="shared" si="176"/>
        <v>31158.2764</v>
      </c>
      <c r="CG241" s="229">
        <f t="shared" si="176"/>
        <v>33048.67165</v>
      </c>
      <c r="CH241" s="229">
        <f t="shared" si="176"/>
        <v>34969.53591</v>
      </c>
      <c r="CI241" s="229">
        <f t="shared" si="176"/>
        <v>36919.41629</v>
      </c>
      <c r="CJ241" s="229">
        <f t="shared" si="176"/>
        <v>38897.99837</v>
      </c>
      <c r="CK241" s="229">
        <f t="shared" si="176"/>
        <v>40905.08287</v>
      </c>
      <c r="CL241" s="229">
        <f t="shared" si="176"/>
        <v>42940.48302</v>
      </c>
      <c r="CM241" s="229">
        <f t="shared" si="176"/>
        <v>45004.01427</v>
      </c>
      <c r="CN241" s="229">
        <f t="shared" si="176"/>
        <v>47095.49323</v>
      </c>
      <c r="CO241" s="229">
        <f t="shared" si="176"/>
        <v>49214.73759</v>
      </c>
      <c r="CP241" s="229">
        <f t="shared" si="176"/>
        <v>51361.56606</v>
      </c>
      <c r="CQ241" s="229">
        <f t="shared" si="176"/>
        <v>54130.01481</v>
      </c>
      <c r="CR241" s="229">
        <f t="shared" si="176"/>
        <v>57056.63073</v>
      </c>
      <c r="CS241" s="229">
        <f t="shared" si="176"/>
        <v>60034.29926</v>
      </c>
      <c r="CT241" s="229">
        <f t="shared" si="176"/>
        <v>63052.05114</v>
      </c>
      <c r="CU241" s="229">
        <f t="shared" si="176"/>
        <v>66108.5589</v>
      </c>
      <c r="CV241" s="229">
        <f t="shared" si="176"/>
        <v>69203.46314</v>
      </c>
      <c r="CW241" s="229">
        <f t="shared" si="176"/>
        <v>72336.50282</v>
      </c>
      <c r="CX241" s="229">
        <f t="shared" si="176"/>
        <v>75507.42806</v>
      </c>
      <c r="CY241" s="229">
        <f t="shared" si="176"/>
        <v>78715.99138</v>
      </c>
      <c r="CZ241" s="229">
        <f t="shared" si="176"/>
        <v>81961.94682</v>
      </c>
      <c r="DA241" s="229">
        <f t="shared" si="176"/>
        <v>85245.04984</v>
      </c>
      <c r="DB241" s="229">
        <f t="shared" si="176"/>
        <v>88565.05732</v>
      </c>
      <c r="DC241" s="229">
        <f t="shared" si="176"/>
        <v>93509.78132</v>
      </c>
      <c r="DD241" s="229">
        <f t="shared" si="176"/>
        <v>98812.86691</v>
      </c>
      <c r="DE241" s="229">
        <f t="shared" si="176"/>
        <v>104209.219</v>
      </c>
      <c r="DF241" s="229">
        <f t="shared" si="176"/>
        <v>109671.8896</v>
      </c>
      <c r="DG241" s="229">
        <f t="shared" si="176"/>
        <v>115197.8072</v>
      </c>
      <c r="DH241" s="229">
        <f t="shared" si="176"/>
        <v>120786.2954</v>
      </c>
      <c r="DI241" s="229">
        <f t="shared" si="176"/>
        <v>126436.9204</v>
      </c>
      <c r="DJ241" s="229">
        <f t="shared" si="176"/>
        <v>132149.2747</v>
      </c>
      <c r="DK241" s="229">
        <f t="shared" si="176"/>
        <v>137922.9555</v>
      </c>
      <c r="DL241" s="229">
        <f t="shared" si="176"/>
        <v>143757.5627</v>
      </c>
      <c r="DM241" s="229">
        <f t="shared" si="176"/>
        <v>149652.6983</v>
      </c>
      <c r="DN241" s="229">
        <f t="shared" si="176"/>
        <v>155607.9667</v>
      </c>
      <c r="DO241" s="229">
        <f t="shared" si="176"/>
        <v>163917.5724</v>
      </c>
      <c r="DP241" s="229">
        <f t="shared" si="176"/>
        <v>172720.2027</v>
      </c>
      <c r="DQ241" s="229">
        <f t="shared" si="176"/>
        <v>181656.3173</v>
      </c>
      <c r="DR241" s="229">
        <f t="shared" si="176"/>
        <v>190689.3331</v>
      </c>
      <c r="DS241" s="229">
        <f t="shared" si="176"/>
        <v>199815.0403</v>
      </c>
      <c r="DT241" s="229">
        <f t="shared" si="176"/>
        <v>209032.4766</v>
      </c>
      <c r="DU241" s="229">
        <f t="shared" si="176"/>
        <v>218341.0085</v>
      </c>
      <c r="DV241" s="229">
        <f t="shared" si="176"/>
        <v>227740.0384</v>
      </c>
      <c r="DW241" s="229">
        <f t="shared" si="176"/>
        <v>237228.9756</v>
      </c>
      <c r="DX241" s="229">
        <f t="shared" si="176"/>
        <v>246807.2327</v>
      </c>
      <c r="DY241" s="229">
        <f t="shared" si="176"/>
        <v>256474.2262</v>
      </c>
      <c r="DZ241" s="229">
        <f t="shared" si="176"/>
        <v>266229.3755</v>
      </c>
    </row>
    <row r="242">
      <c r="A242" s="89"/>
      <c r="B242" s="89"/>
      <c r="C242" s="146"/>
      <c r="D242" s="146"/>
      <c r="E242" s="230"/>
      <c r="F242" s="230"/>
      <c r="G242" s="192"/>
      <c r="H242" s="89"/>
      <c r="I242" s="227" t="s">
        <v>339</v>
      </c>
      <c r="J242" s="231"/>
      <c r="K242" s="229">
        <f t="shared" ref="K242:DZ242" si="177">K$240*K231</f>
        <v>0</v>
      </c>
      <c r="L242" s="229">
        <f t="shared" si="177"/>
        <v>0</v>
      </c>
      <c r="M242" s="229">
        <f t="shared" si="177"/>
        <v>0</v>
      </c>
      <c r="N242" s="229">
        <f t="shared" si="177"/>
        <v>0</v>
      </c>
      <c r="O242" s="229">
        <f t="shared" si="177"/>
        <v>0</v>
      </c>
      <c r="P242" s="229">
        <f t="shared" si="177"/>
        <v>0</v>
      </c>
      <c r="Q242" s="229">
        <f t="shared" si="177"/>
        <v>0</v>
      </c>
      <c r="R242" s="229">
        <f t="shared" si="177"/>
        <v>0</v>
      </c>
      <c r="S242" s="229">
        <f t="shared" si="177"/>
        <v>0</v>
      </c>
      <c r="T242" s="229">
        <f t="shared" si="177"/>
        <v>0</v>
      </c>
      <c r="U242" s="229">
        <f t="shared" si="177"/>
        <v>0</v>
      </c>
      <c r="V242" s="229">
        <f t="shared" si="177"/>
        <v>0</v>
      </c>
      <c r="W242" s="229">
        <f t="shared" si="177"/>
        <v>146.0950572</v>
      </c>
      <c r="X242" s="229">
        <f t="shared" si="177"/>
        <v>144.4263555</v>
      </c>
      <c r="Y242" s="229">
        <f t="shared" si="177"/>
        <v>142.2082033</v>
      </c>
      <c r="Z242" s="229">
        <f t="shared" si="177"/>
        <v>139.935106</v>
      </c>
      <c r="AA242" s="229">
        <f t="shared" si="177"/>
        <v>137.6565143</v>
      </c>
      <c r="AB242" s="229">
        <f t="shared" si="177"/>
        <v>135.377373</v>
      </c>
      <c r="AC242" s="229">
        <f t="shared" si="177"/>
        <v>133.0981769</v>
      </c>
      <c r="AD242" s="229">
        <f t="shared" si="177"/>
        <v>130.8189752</v>
      </c>
      <c r="AE242" s="229">
        <f t="shared" si="177"/>
        <v>128.539773</v>
      </c>
      <c r="AF242" s="229">
        <f t="shared" si="177"/>
        <v>126.2605707</v>
      </c>
      <c r="AG242" s="229">
        <f t="shared" si="177"/>
        <v>123.9813684</v>
      </c>
      <c r="AH242" s="229">
        <f t="shared" si="177"/>
        <v>121.7021661</v>
      </c>
      <c r="AI242" s="229">
        <f t="shared" si="177"/>
        <v>212.0150693</v>
      </c>
      <c r="AJ242" s="229">
        <f t="shared" si="177"/>
        <v>246.4826093</v>
      </c>
      <c r="AK242" s="229">
        <f t="shared" si="177"/>
        <v>283.442757</v>
      </c>
      <c r="AL242" s="229">
        <f t="shared" si="177"/>
        <v>321.9556774</v>
      </c>
      <c r="AM242" s="229">
        <f t="shared" si="177"/>
        <v>361.918603</v>
      </c>
      <c r="AN242" s="229">
        <f t="shared" si="177"/>
        <v>403.3128762</v>
      </c>
      <c r="AO242" s="229">
        <f t="shared" si="177"/>
        <v>414.0578172</v>
      </c>
      <c r="AP242" s="229">
        <f t="shared" si="177"/>
        <v>416.8023549</v>
      </c>
      <c r="AQ242" s="229">
        <f t="shared" si="177"/>
        <v>455.5880019</v>
      </c>
      <c r="AR242" s="229">
        <f t="shared" si="177"/>
        <v>495.558319</v>
      </c>
      <c r="AS242" s="229">
        <f t="shared" si="177"/>
        <v>536.7056457</v>
      </c>
      <c r="AT242" s="229">
        <f t="shared" si="177"/>
        <v>579.0223651</v>
      </c>
      <c r="AU242" s="229">
        <f t="shared" si="177"/>
        <v>607.7149141</v>
      </c>
      <c r="AV242" s="229">
        <f t="shared" si="177"/>
        <v>631.576913</v>
      </c>
      <c r="AW242" s="229">
        <f t="shared" si="177"/>
        <v>655.2997192</v>
      </c>
      <c r="AX242" s="229">
        <f t="shared" si="177"/>
        <v>679.3519788</v>
      </c>
      <c r="AY242" s="229">
        <f t="shared" si="177"/>
        <v>703.7784444</v>
      </c>
      <c r="AZ242" s="229">
        <f t="shared" si="177"/>
        <v>728.5813297</v>
      </c>
      <c r="BA242" s="229">
        <f t="shared" si="177"/>
        <v>753.7585916</v>
      </c>
      <c r="BB242" s="229">
        <f t="shared" si="177"/>
        <v>779.3077728</v>
      </c>
      <c r="BC242" s="229">
        <f t="shared" si="177"/>
        <v>805.2263877</v>
      </c>
      <c r="BD242" s="229">
        <f t="shared" si="177"/>
        <v>831.5119607</v>
      </c>
      <c r="BE242" s="229">
        <f t="shared" si="177"/>
        <v>858.1620302</v>
      </c>
      <c r="BF242" s="229">
        <f t="shared" si="177"/>
        <v>885.1741489</v>
      </c>
      <c r="BG242" s="229">
        <f t="shared" si="177"/>
        <v>950.2442132</v>
      </c>
      <c r="BH242" s="229">
        <f t="shared" si="177"/>
        <v>1027.926165</v>
      </c>
      <c r="BI242" s="229">
        <f t="shared" si="177"/>
        <v>1108.482903</v>
      </c>
      <c r="BJ242" s="229">
        <f t="shared" si="177"/>
        <v>1190.926881</v>
      </c>
      <c r="BK242" s="229">
        <f t="shared" si="177"/>
        <v>1275.148649</v>
      </c>
      <c r="BL242" s="229">
        <f t="shared" si="177"/>
        <v>1361.126934</v>
      </c>
      <c r="BM242" s="229">
        <f t="shared" si="177"/>
        <v>1448.849366</v>
      </c>
      <c r="BN242" s="229">
        <f t="shared" si="177"/>
        <v>1538.304531</v>
      </c>
      <c r="BO242" s="229">
        <f t="shared" si="177"/>
        <v>1629.481168</v>
      </c>
      <c r="BP242" s="229">
        <f t="shared" si="177"/>
        <v>1722.368087</v>
      </c>
      <c r="BQ242" s="229">
        <f t="shared" si="177"/>
        <v>1816.954167</v>
      </c>
      <c r="BR242" s="229">
        <f t="shared" si="177"/>
        <v>1913.228348</v>
      </c>
      <c r="BS242" s="229">
        <f t="shared" si="177"/>
        <v>4028.824459</v>
      </c>
      <c r="BT242" s="229">
        <f t="shared" si="177"/>
        <v>4236.312148</v>
      </c>
      <c r="BU242" s="229">
        <f t="shared" si="177"/>
        <v>4447.46329</v>
      </c>
      <c r="BV242" s="229">
        <f t="shared" si="177"/>
        <v>4662.111226</v>
      </c>
      <c r="BW242" s="229">
        <f t="shared" si="177"/>
        <v>4880.218809</v>
      </c>
      <c r="BX242" s="229">
        <f t="shared" si="177"/>
        <v>5101.762004</v>
      </c>
      <c r="BY242" s="229">
        <f t="shared" si="177"/>
        <v>5326.718205</v>
      </c>
      <c r="BZ242" s="229">
        <f t="shared" si="177"/>
        <v>5555.065067</v>
      </c>
      <c r="CA242" s="229">
        <f t="shared" si="177"/>
        <v>5786.780389</v>
      </c>
      <c r="CB242" s="229">
        <f t="shared" si="177"/>
        <v>6021.842095</v>
      </c>
      <c r="CC242" s="229">
        <f t="shared" si="177"/>
        <v>6260.228238</v>
      </c>
      <c r="CD242" s="229">
        <f t="shared" si="177"/>
        <v>6501.916998</v>
      </c>
      <c r="CE242" s="229">
        <f t="shared" si="177"/>
        <v>6896.739957</v>
      </c>
      <c r="CF242" s="229">
        <f t="shared" si="177"/>
        <v>7331.359153</v>
      </c>
      <c r="CG242" s="229">
        <f t="shared" si="177"/>
        <v>7776.158036</v>
      </c>
      <c r="CH242" s="229">
        <f t="shared" si="177"/>
        <v>8228.126097</v>
      </c>
      <c r="CI242" s="229">
        <f t="shared" si="177"/>
        <v>8686.92148</v>
      </c>
      <c r="CJ242" s="229">
        <f t="shared" si="177"/>
        <v>9152.470204</v>
      </c>
      <c r="CK242" s="229">
        <f t="shared" si="177"/>
        <v>9624.725381</v>
      </c>
      <c r="CL242" s="229">
        <f t="shared" si="177"/>
        <v>10103.64306</v>
      </c>
      <c r="CM242" s="229">
        <f t="shared" si="177"/>
        <v>10589.17983</v>
      </c>
      <c r="CN242" s="229">
        <f t="shared" si="177"/>
        <v>11081.29253</v>
      </c>
      <c r="CO242" s="229">
        <f t="shared" si="177"/>
        <v>11579.93826</v>
      </c>
      <c r="CP242" s="229">
        <f t="shared" si="177"/>
        <v>12085.07437</v>
      </c>
      <c r="CQ242" s="229">
        <f t="shared" si="177"/>
        <v>12736.47407</v>
      </c>
      <c r="CR242" s="229">
        <f t="shared" si="177"/>
        <v>13425.08958</v>
      </c>
      <c r="CS242" s="229">
        <f t="shared" si="177"/>
        <v>14125.71747</v>
      </c>
      <c r="CT242" s="229">
        <f t="shared" si="177"/>
        <v>14835.77674</v>
      </c>
      <c r="CU242" s="229">
        <f t="shared" si="177"/>
        <v>15554.95504</v>
      </c>
      <c r="CV242" s="229">
        <f t="shared" si="177"/>
        <v>16283.1678</v>
      </c>
      <c r="CW242" s="229">
        <f t="shared" si="177"/>
        <v>17020.3536</v>
      </c>
      <c r="CX242" s="229">
        <f t="shared" si="177"/>
        <v>17766.45366</v>
      </c>
      <c r="CY242" s="229">
        <f t="shared" si="177"/>
        <v>18521.40974</v>
      </c>
      <c r="CZ242" s="229">
        <f t="shared" si="177"/>
        <v>19285.16396</v>
      </c>
      <c r="DA242" s="229">
        <f t="shared" si="177"/>
        <v>20057.65879</v>
      </c>
      <c r="DB242" s="229">
        <f t="shared" si="177"/>
        <v>20838.83702</v>
      </c>
      <c r="DC242" s="229">
        <f t="shared" si="177"/>
        <v>22002.30149</v>
      </c>
      <c r="DD242" s="229">
        <f t="shared" si="177"/>
        <v>23250.08633</v>
      </c>
      <c r="DE242" s="229">
        <f t="shared" si="177"/>
        <v>24519.81623</v>
      </c>
      <c r="DF242" s="229">
        <f t="shared" si="177"/>
        <v>25805.15051</v>
      </c>
      <c r="DG242" s="229">
        <f t="shared" si="177"/>
        <v>27105.36639</v>
      </c>
      <c r="DH242" s="229">
        <f t="shared" si="177"/>
        <v>28420.30479</v>
      </c>
      <c r="DI242" s="229">
        <f t="shared" si="177"/>
        <v>29749.86362</v>
      </c>
      <c r="DJ242" s="229">
        <f t="shared" si="177"/>
        <v>31093.94699</v>
      </c>
      <c r="DK242" s="229">
        <f t="shared" si="177"/>
        <v>32452.46013</v>
      </c>
      <c r="DL242" s="229">
        <f t="shared" si="177"/>
        <v>33825.30887</v>
      </c>
      <c r="DM242" s="229">
        <f t="shared" si="177"/>
        <v>35212.39959</v>
      </c>
      <c r="DN242" s="229">
        <f t="shared" si="177"/>
        <v>36613.63921</v>
      </c>
      <c r="DO242" s="229">
        <f t="shared" si="177"/>
        <v>38568.84056</v>
      </c>
      <c r="DP242" s="229">
        <f t="shared" si="177"/>
        <v>40640.0477</v>
      </c>
      <c r="DQ242" s="229">
        <f t="shared" si="177"/>
        <v>42742.66289</v>
      </c>
      <c r="DR242" s="229">
        <f t="shared" si="177"/>
        <v>44868.07839</v>
      </c>
      <c r="DS242" s="229">
        <f t="shared" si="177"/>
        <v>47015.3036</v>
      </c>
      <c r="DT242" s="229">
        <f t="shared" si="177"/>
        <v>49184.11215</v>
      </c>
      <c r="DU242" s="229">
        <f t="shared" si="177"/>
        <v>51374.35494</v>
      </c>
      <c r="DV242" s="229">
        <f t="shared" si="177"/>
        <v>53585.8914</v>
      </c>
      <c r="DW242" s="229">
        <f t="shared" si="177"/>
        <v>55818.58249</v>
      </c>
      <c r="DX242" s="229">
        <f t="shared" si="177"/>
        <v>58072.29005</v>
      </c>
      <c r="DY242" s="229">
        <f t="shared" si="177"/>
        <v>60346.87674</v>
      </c>
      <c r="DZ242" s="229">
        <f t="shared" si="177"/>
        <v>62642.206</v>
      </c>
    </row>
    <row r="243">
      <c r="A243" s="89"/>
      <c r="B243" s="89"/>
      <c r="C243" s="146"/>
      <c r="D243" s="146"/>
      <c r="E243" s="232" t="s">
        <v>340</v>
      </c>
      <c r="F243" s="150" t="s">
        <v>341</v>
      </c>
      <c r="G243" s="192"/>
      <c r="H243" s="89"/>
      <c r="I243" s="227" t="s">
        <v>342</v>
      </c>
      <c r="J243" s="231"/>
      <c r="K243" s="229">
        <f t="shared" ref="K243:DZ243" si="178">K$240*K232</f>
        <v>0</v>
      </c>
      <c r="L243" s="229">
        <f t="shared" si="178"/>
        <v>0</v>
      </c>
      <c r="M243" s="229">
        <f t="shared" si="178"/>
        <v>0</v>
      </c>
      <c r="N243" s="229">
        <f t="shared" si="178"/>
        <v>0</v>
      </c>
      <c r="O243" s="229">
        <f t="shared" si="178"/>
        <v>0</v>
      </c>
      <c r="P243" s="229">
        <f t="shared" si="178"/>
        <v>0</v>
      </c>
      <c r="Q243" s="229">
        <f t="shared" si="178"/>
        <v>0</v>
      </c>
      <c r="R243" s="229">
        <f t="shared" si="178"/>
        <v>0</v>
      </c>
      <c r="S243" s="229">
        <f t="shared" si="178"/>
        <v>0</v>
      </c>
      <c r="T243" s="229">
        <f t="shared" si="178"/>
        <v>0</v>
      </c>
      <c r="U243" s="229">
        <f t="shared" si="178"/>
        <v>0</v>
      </c>
      <c r="V243" s="229">
        <f t="shared" si="178"/>
        <v>0</v>
      </c>
      <c r="W243" s="229">
        <f t="shared" si="178"/>
        <v>0</v>
      </c>
      <c r="X243" s="229">
        <f t="shared" si="178"/>
        <v>0</v>
      </c>
      <c r="Y243" s="229">
        <f t="shared" si="178"/>
        <v>0</v>
      </c>
      <c r="Z243" s="229">
        <f t="shared" si="178"/>
        <v>0</v>
      </c>
      <c r="AA243" s="229">
        <f t="shared" si="178"/>
        <v>0</v>
      </c>
      <c r="AB243" s="229">
        <f t="shared" si="178"/>
        <v>0</v>
      </c>
      <c r="AC243" s="229">
        <f t="shared" si="178"/>
        <v>0</v>
      </c>
      <c r="AD243" s="229">
        <f t="shared" si="178"/>
        <v>0</v>
      </c>
      <c r="AE243" s="229">
        <f t="shared" si="178"/>
        <v>0</v>
      </c>
      <c r="AF243" s="229">
        <f t="shared" si="178"/>
        <v>0</v>
      </c>
      <c r="AG243" s="229">
        <f t="shared" si="178"/>
        <v>0</v>
      </c>
      <c r="AH243" s="229">
        <f t="shared" si="178"/>
        <v>0</v>
      </c>
      <c r="AI243" s="229">
        <f t="shared" si="178"/>
        <v>318.022604</v>
      </c>
      <c r="AJ243" s="229">
        <f t="shared" si="178"/>
        <v>369.723914</v>
      </c>
      <c r="AK243" s="229">
        <f t="shared" si="178"/>
        <v>425.1641355</v>
      </c>
      <c r="AL243" s="229">
        <f t="shared" si="178"/>
        <v>482.933516</v>
      </c>
      <c r="AM243" s="229">
        <f t="shared" si="178"/>
        <v>542.8779045</v>
      </c>
      <c r="AN243" s="229">
        <f t="shared" si="178"/>
        <v>604.9693144</v>
      </c>
      <c r="AO243" s="229">
        <f t="shared" si="178"/>
        <v>621.0867258</v>
      </c>
      <c r="AP243" s="229">
        <f t="shared" si="178"/>
        <v>625.2035323</v>
      </c>
      <c r="AQ243" s="229">
        <f t="shared" si="178"/>
        <v>683.3820028</v>
      </c>
      <c r="AR243" s="229">
        <f t="shared" si="178"/>
        <v>743.3374785</v>
      </c>
      <c r="AS243" s="229">
        <f t="shared" si="178"/>
        <v>805.0584685</v>
      </c>
      <c r="AT243" s="229">
        <f t="shared" si="178"/>
        <v>868.5335476</v>
      </c>
      <c r="AU243" s="229">
        <f t="shared" si="178"/>
        <v>911.5723712</v>
      </c>
      <c r="AV243" s="229">
        <f t="shared" si="178"/>
        <v>947.3653694</v>
      </c>
      <c r="AW243" s="229">
        <f t="shared" si="178"/>
        <v>982.9495788</v>
      </c>
      <c r="AX243" s="229">
        <f t="shared" si="178"/>
        <v>1019.027968</v>
      </c>
      <c r="AY243" s="229">
        <f t="shared" si="178"/>
        <v>1055.667667</v>
      </c>
      <c r="AZ243" s="229">
        <f t="shared" si="178"/>
        <v>1092.871994</v>
      </c>
      <c r="BA243" s="229">
        <f t="shared" si="178"/>
        <v>1130.637887</v>
      </c>
      <c r="BB243" s="229">
        <f t="shared" si="178"/>
        <v>1168.961659</v>
      </c>
      <c r="BC243" s="229">
        <f t="shared" si="178"/>
        <v>1207.839582</v>
      </c>
      <c r="BD243" s="229">
        <f t="shared" si="178"/>
        <v>1247.267941</v>
      </c>
      <c r="BE243" s="229">
        <f t="shared" si="178"/>
        <v>1287.243045</v>
      </c>
      <c r="BF243" s="229">
        <f t="shared" si="178"/>
        <v>1327.761223</v>
      </c>
      <c r="BG243" s="229">
        <f t="shared" si="178"/>
        <v>1425.36632</v>
      </c>
      <c r="BH243" s="229">
        <f t="shared" si="178"/>
        <v>1541.889248</v>
      </c>
      <c r="BI243" s="229">
        <f t="shared" si="178"/>
        <v>1662.724355</v>
      </c>
      <c r="BJ243" s="229">
        <f t="shared" si="178"/>
        <v>1786.390322</v>
      </c>
      <c r="BK243" s="229">
        <f t="shared" si="178"/>
        <v>1912.722974</v>
      </c>
      <c r="BL243" s="229">
        <f t="shared" si="178"/>
        <v>2041.690401</v>
      </c>
      <c r="BM243" s="229">
        <f t="shared" si="178"/>
        <v>2173.274049</v>
      </c>
      <c r="BN243" s="229">
        <f t="shared" si="178"/>
        <v>2307.456797</v>
      </c>
      <c r="BO243" s="229">
        <f t="shared" si="178"/>
        <v>2444.221751</v>
      </c>
      <c r="BP243" s="229">
        <f t="shared" si="178"/>
        <v>2583.552131</v>
      </c>
      <c r="BQ243" s="229">
        <f t="shared" si="178"/>
        <v>2725.43125</v>
      </c>
      <c r="BR243" s="229">
        <f t="shared" si="178"/>
        <v>2869.842521</v>
      </c>
      <c r="BS243" s="229">
        <f t="shared" si="178"/>
        <v>6043.236689</v>
      </c>
      <c r="BT243" s="229">
        <f t="shared" si="178"/>
        <v>6354.468222</v>
      </c>
      <c r="BU243" s="229">
        <f t="shared" si="178"/>
        <v>6671.194936</v>
      </c>
      <c r="BV243" s="229">
        <f t="shared" si="178"/>
        <v>6993.166839</v>
      </c>
      <c r="BW243" s="229">
        <f t="shared" si="178"/>
        <v>7320.328214</v>
      </c>
      <c r="BX243" s="229">
        <f t="shared" si="178"/>
        <v>7652.643006</v>
      </c>
      <c r="BY243" s="229">
        <f t="shared" si="178"/>
        <v>7990.077307</v>
      </c>
      <c r="BZ243" s="229">
        <f t="shared" si="178"/>
        <v>8332.597601</v>
      </c>
      <c r="CA243" s="229">
        <f t="shared" si="178"/>
        <v>8680.170583</v>
      </c>
      <c r="CB243" s="229">
        <f t="shared" si="178"/>
        <v>9032.763142</v>
      </c>
      <c r="CC243" s="229">
        <f t="shared" si="178"/>
        <v>9390.342357</v>
      </c>
      <c r="CD243" s="229">
        <f t="shared" si="178"/>
        <v>9752.875497</v>
      </c>
      <c r="CE243" s="229">
        <f t="shared" si="178"/>
        <v>10345.10994</v>
      </c>
      <c r="CF243" s="229">
        <f t="shared" si="178"/>
        <v>10997.03873</v>
      </c>
      <c r="CG243" s="229">
        <f t="shared" si="178"/>
        <v>11664.23705</v>
      </c>
      <c r="CH243" s="229">
        <f t="shared" si="178"/>
        <v>12342.18915</v>
      </c>
      <c r="CI243" s="229">
        <f t="shared" si="178"/>
        <v>13030.38222</v>
      </c>
      <c r="CJ243" s="229">
        <f t="shared" si="178"/>
        <v>13728.70531</v>
      </c>
      <c r="CK243" s="229">
        <f t="shared" si="178"/>
        <v>14437.08807</v>
      </c>
      <c r="CL243" s="229">
        <f t="shared" si="178"/>
        <v>15155.4646</v>
      </c>
      <c r="CM243" s="229">
        <f t="shared" si="178"/>
        <v>15883.76974</v>
      </c>
      <c r="CN243" s="229">
        <f t="shared" si="178"/>
        <v>16621.93879</v>
      </c>
      <c r="CO243" s="229">
        <f t="shared" si="178"/>
        <v>17369.90738</v>
      </c>
      <c r="CP243" s="229">
        <f t="shared" si="178"/>
        <v>18127.61155</v>
      </c>
      <c r="CQ243" s="229">
        <f t="shared" si="178"/>
        <v>19104.71111</v>
      </c>
      <c r="CR243" s="229">
        <f t="shared" si="178"/>
        <v>20137.63437</v>
      </c>
      <c r="CS243" s="229">
        <f t="shared" si="178"/>
        <v>21188.57621</v>
      </c>
      <c r="CT243" s="229">
        <f t="shared" si="178"/>
        <v>22253.66511</v>
      </c>
      <c r="CU243" s="229">
        <f t="shared" si="178"/>
        <v>23332.43255</v>
      </c>
      <c r="CV243" s="229">
        <f t="shared" si="178"/>
        <v>24424.7517</v>
      </c>
      <c r="CW243" s="229">
        <f t="shared" si="178"/>
        <v>25530.53041</v>
      </c>
      <c r="CX243" s="229">
        <f t="shared" si="178"/>
        <v>26649.68049</v>
      </c>
      <c r="CY243" s="229">
        <f t="shared" si="178"/>
        <v>27782.1146</v>
      </c>
      <c r="CZ243" s="229">
        <f t="shared" si="178"/>
        <v>28927.74594</v>
      </c>
      <c r="DA243" s="229">
        <f t="shared" si="178"/>
        <v>30086.48818</v>
      </c>
      <c r="DB243" s="229">
        <f t="shared" si="178"/>
        <v>31258.25552</v>
      </c>
      <c r="DC243" s="229">
        <f t="shared" si="178"/>
        <v>33003.45223</v>
      </c>
      <c r="DD243" s="229">
        <f t="shared" si="178"/>
        <v>34875.1295</v>
      </c>
      <c r="DE243" s="229">
        <f t="shared" si="178"/>
        <v>36779.72434</v>
      </c>
      <c r="DF243" s="229">
        <f t="shared" si="178"/>
        <v>38707.72576</v>
      </c>
      <c r="DG243" s="229">
        <f t="shared" si="178"/>
        <v>40658.04959</v>
      </c>
      <c r="DH243" s="229">
        <f t="shared" si="178"/>
        <v>42630.45719</v>
      </c>
      <c r="DI243" s="229">
        <f t="shared" si="178"/>
        <v>44624.79543</v>
      </c>
      <c r="DJ243" s="229">
        <f t="shared" si="178"/>
        <v>46640.92048</v>
      </c>
      <c r="DK243" s="229">
        <f t="shared" si="178"/>
        <v>48678.69019</v>
      </c>
      <c r="DL243" s="229">
        <f t="shared" si="178"/>
        <v>50737.9633</v>
      </c>
      <c r="DM243" s="229">
        <f t="shared" si="178"/>
        <v>52818.59939</v>
      </c>
      <c r="DN243" s="229">
        <f t="shared" si="178"/>
        <v>54920.45882</v>
      </c>
      <c r="DO243" s="229">
        <f t="shared" si="178"/>
        <v>57853.26085</v>
      </c>
      <c r="DP243" s="229">
        <f t="shared" si="178"/>
        <v>60960.07155</v>
      </c>
      <c r="DQ243" s="229">
        <f t="shared" si="178"/>
        <v>64113.99434</v>
      </c>
      <c r="DR243" s="229">
        <f t="shared" si="178"/>
        <v>67302.11758</v>
      </c>
      <c r="DS243" s="229">
        <f t="shared" si="178"/>
        <v>70522.9554</v>
      </c>
      <c r="DT243" s="229">
        <f t="shared" si="178"/>
        <v>73776.16822</v>
      </c>
      <c r="DU243" s="229">
        <f t="shared" si="178"/>
        <v>77061.53242</v>
      </c>
      <c r="DV243" s="229">
        <f t="shared" si="178"/>
        <v>80378.8371</v>
      </c>
      <c r="DW243" s="229">
        <f t="shared" si="178"/>
        <v>83727.87373</v>
      </c>
      <c r="DX243" s="229">
        <f t="shared" si="178"/>
        <v>87108.43508</v>
      </c>
      <c r="DY243" s="229">
        <f t="shared" si="178"/>
        <v>90520.31511</v>
      </c>
      <c r="DZ243" s="229">
        <f t="shared" si="178"/>
        <v>93963.309</v>
      </c>
    </row>
    <row r="244">
      <c r="A244" s="89"/>
      <c r="B244" s="89"/>
      <c r="C244" s="233">
        <f>Equity!$C$12</f>
        <v>1</v>
      </c>
      <c r="D244" s="146"/>
      <c r="E244" s="230">
        <f>Equity!$C$7</f>
        <v>6</v>
      </c>
      <c r="F244" s="230">
        <f>Equity!$C$29</f>
        <v>60</v>
      </c>
      <c r="G244" s="192">
        <f>Equity!$C$13</f>
        <v>0.06</v>
      </c>
      <c r="H244" s="89"/>
      <c r="I244" s="88" t="s">
        <v>343</v>
      </c>
      <c r="J244" s="234"/>
      <c r="K244" s="90">
        <f>if(K$219="",0,Equity!$C$8*(1+$G244)^(($F244-$E244)/12)-Equity!$C$8+(Equity!$C$8*$C244))</f>
        <v>0</v>
      </c>
      <c r="L244" s="90">
        <f>if(L$219="",0,Equity!$C$8*(1+$G244)^(($F244-$E244)/12)-Equity!$C$8+(Equity!$C$8*$C244))</f>
        <v>0</v>
      </c>
      <c r="M244" s="90">
        <f>if(M$219="",0,Equity!$C$8*(1+$G244)^(($F244-$E244)/12)-Equity!$C$8+(Equity!$C$8*$C244))</f>
        <v>0</v>
      </c>
      <c r="N244" s="90">
        <f>if(N$219="",0,Equity!$C$8*(1+$G244)^(($F244-$E244)/12)-Equity!$C$8+(Equity!$C$8*$C244))</f>
        <v>0</v>
      </c>
      <c r="O244" s="90">
        <f>if(O$219="",0,Equity!$C$8*(1+$G244)^(($F244-$E244)/12)-Equity!$C$8+(Equity!$C$8*$C244))</f>
        <v>0</v>
      </c>
      <c r="P244" s="90">
        <f>if(P$219="",0,Equity!$C$8*(1+$G244)^(($F244-$E244)/12)-Equity!$C$8+(Equity!$C$8*$C244))</f>
        <v>0</v>
      </c>
      <c r="Q244" s="90">
        <f>if(Q$219="",0,Equity!$C$8*(1+$G244)^(($F244-$E244)/12)-Equity!$C$8+(Equity!$C$8*$C244))</f>
        <v>0</v>
      </c>
      <c r="R244" s="90">
        <f>if(R$219="",0,Equity!$C$8*(1+$G244)^(($F244-$E244)/12)-Equity!$C$8+(Equity!$C$8*$C244))</f>
        <v>0</v>
      </c>
      <c r="S244" s="90">
        <f>if(S$219="",0,Equity!$C$8*(1+$G244)^(($F244-$E244)/12)-Equity!$C$8+(Equity!$C$8*$C244))</f>
        <v>0</v>
      </c>
      <c r="T244" s="90">
        <f>if(T$219="",0,Equity!$C$8*(1+$G244)^(($F244-$E244)/12)-Equity!$C$8+(Equity!$C$8*$C244))</f>
        <v>0</v>
      </c>
      <c r="U244" s="90">
        <f>if(U$219="",0,Equity!$C$8*(1+$G244)^(($F244-$E244)/12)-Equity!$C$8+(Equity!$C$8*$C244))</f>
        <v>0</v>
      </c>
      <c r="V244" s="90">
        <f>if(V$219="",0,Equity!$C$8*(1+$G244)^(($F244-$E244)/12)-Equity!$C$8+(Equity!$C$8*$C244))</f>
        <v>0</v>
      </c>
      <c r="W244" s="90">
        <f>if(W$219="",0,Equity!$C$8*(1+$G244)^(($F244-$E244)/12)-Equity!$C$8+(Equity!$C$8*$C244))</f>
        <v>0</v>
      </c>
      <c r="X244" s="90">
        <f>if(X$219="",0,Equity!$C$8*(1+$G244)^(($F244-$E244)/12)-Equity!$C$8+(Equity!$C$8*$C244))</f>
        <v>0</v>
      </c>
      <c r="Y244" s="90">
        <f>if(Y$219="",0,Equity!$C$8*(1+$G244)^(($F244-$E244)/12)-Equity!$C$8+(Equity!$C$8*$C244))</f>
        <v>0</v>
      </c>
      <c r="Z244" s="90">
        <f>if(Z$219="",0,Equity!$C$8*(1+$G244)^(($F244-$E244)/12)-Equity!$C$8+(Equity!$C$8*$C244))</f>
        <v>0</v>
      </c>
      <c r="AA244" s="90">
        <f>if(AA$219="",0,Equity!$C$8*(1+$G244)^(($F244-$E244)/12)-Equity!$C$8+(Equity!$C$8*$C244))</f>
        <v>0</v>
      </c>
      <c r="AB244" s="90">
        <f>if(AB$219="",0,Equity!$C$8*(1+$G244)^(($F244-$E244)/12)-Equity!$C$8+(Equity!$C$8*$C244))</f>
        <v>0</v>
      </c>
      <c r="AC244" s="90">
        <f>if(AC$219="",0,Equity!$C$8*(1+$G244)^(($F244-$E244)/12)-Equity!$C$8+(Equity!$C$8*$C244))</f>
        <v>0</v>
      </c>
      <c r="AD244" s="90">
        <f>if(AD$219="",0,Equity!$C$8*(1+$G244)^(($F244-$E244)/12)-Equity!$C$8+(Equity!$C$8*$C244))</f>
        <v>0</v>
      </c>
      <c r="AE244" s="90">
        <f>if(AE$219="",0,Equity!$C$8*(1+$G244)^(($F244-$E244)/12)-Equity!$C$8+(Equity!$C$8*$C244))</f>
        <v>0</v>
      </c>
      <c r="AF244" s="90">
        <f>if(AF$219="",0,Equity!$C$8*(1+$G244)^(($F244-$E244)/12)-Equity!$C$8+(Equity!$C$8*$C244))</f>
        <v>0</v>
      </c>
      <c r="AG244" s="90">
        <f>if(AG$219="",0,Equity!$C$8*(1+$G244)^(($F244-$E244)/12)-Equity!$C$8+(Equity!$C$8*$C244))</f>
        <v>0</v>
      </c>
      <c r="AH244" s="90">
        <f>if(AH$219="",0,Equity!$C$8*(1+$G244)^(($F244-$E244)/12)-Equity!$C$8+(Equity!$C$8*$C244))</f>
        <v>0</v>
      </c>
      <c r="AI244" s="90">
        <f>if(AI$219="",0,Equity!$C$8*(1+$G244)^(($F244-$E244)/12)-Equity!$C$8+(Equity!$C$8*$C244))</f>
        <v>0</v>
      </c>
      <c r="AJ244" s="90">
        <f>if(AJ$219="",0,Equity!$C$8*(1+$G244)^(($F244-$E244)/12)-Equity!$C$8+(Equity!$C$8*$C244))</f>
        <v>0</v>
      </c>
      <c r="AK244" s="90">
        <f>if(AK$219="",0,Equity!$C$8*(1+$G244)^(($F244-$E244)/12)-Equity!$C$8+(Equity!$C$8*$C244))</f>
        <v>0</v>
      </c>
      <c r="AL244" s="90">
        <f>if(AL$219="",0,Equity!$C$8*(1+$G244)^(($F244-$E244)/12)-Equity!$C$8+(Equity!$C$8*$C244))</f>
        <v>0</v>
      </c>
      <c r="AM244" s="90">
        <f>if(AM$219="",0,Equity!$C$8*(1+$G244)^(($F244-$E244)/12)-Equity!$C$8+(Equity!$C$8*$C244))</f>
        <v>0</v>
      </c>
      <c r="AN244" s="90">
        <f>if(AN$219="",0,Equity!$C$8*(1+$G244)^(($F244-$E244)/12)-Equity!$C$8+(Equity!$C$8*$C244))</f>
        <v>0</v>
      </c>
      <c r="AO244" s="90">
        <f>if(AO$219="",0,Equity!$C$8*(1+$G244)^(($F244-$E244)/12)-Equity!$C$8+(Equity!$C$8*$C244))</f>
        <v>0</v>
      </c>
      <c r="AP244" s="90">
        <f>if(AP$219="",0,Equity!$C$8*(1+$G244)^(($F244-$E244)/12)-Equity!$C$8+(Equity!$C$8*$C244))</f>
        <v>0</v>
      </c>
      <c r="AQ244" s="90">
        <f>if(AQ$219="",0,Equity!$C$8*(1+$G244)^(($F244-$E244)/12)-Equity!$C$8+(Equity!$C$8*$C244))</f>
        <v>0</v>
      </c>
      <c r="AR244" s="90">
        <f>if(AR$219="",0,Equity!$C$8*(1+$G244)^(($F244-$E244)/12)-Equity!$C$8+(Equity!$C$8*$C244))</f>
        <v>0</v>
      </c>
      <c r="AS244" s="90">
        <f>if(AS$219="",0,Equity!$C$8*(1+$G244)^(($F244-$E244)/12)-Equity!$C$8+(Equity!$C$8*$C244))</f>
        <v>0</v>
      </c>
      <c r="AT244" s="90">
        <f>if(AT$219="",0,Equity!$C$8*(1+$G244)^(($F244-$E244)/12)-Equity!$C$8+(Equity!$C$8*$C244))</f>
        <v>0</v>
      </c>
      <c r="AU244" s="90">
        <f>if(AU$219="",0,Equity!$C$8*(1+$G244)^(($F244-$E244)/12)-Equity!$C$8+(Equity!$C$8*$C244))</f>
        <v>0</v>
      </c>
      <c r="AV244" s="90">
        <f>if(AV$219="",0,Equity!$C$8*(1+$G244)^(($F244-$E244)/12)-Equity!$C$8+(Equity!$C$8*$C244))</f>
        <v>0</v>
      </c>
      <c r="AW244" s="90">
        <f>if(AW$219="",0,Equity!$C$8*(1+$G244)^(($F244-$E244)/12)-Equity!$C$8+(Equity!$C$8*$C244))</f>
        <v>0</v>
      </c>
      <c r="AX244" s="90">
        <f>if(AX$219="",0,Equity!$C$8*(1+$G244)^(($F244-$E244)/12)-Equity!$C$8+(Equity!$C$8*$C244))</f>
        <v>0</v>
      </c>
      <c r="AY244" s="90">
        <f>if(AY$219="",0,Equity!$C$8*(1+$G244)^(($F244-$E244)/12)-Equity!$C$8+(Equity!$C$8*$C244))</f>
        <v>0</v>
      </c>
      <c r="AZ244" s="90">
        <f>if(AZ$219="",0,Equity!$C$8*(1+$G244)^(($F244-$E244)/12)-Equity!$C$8+(Equity!$C$8*$C244))</f>
        <v>0</v>
      </c>
      <c r="BA244" s="90">
        <f>if(BA$219="",0,Equity!$C$8*(1+$G244)^(($F244-$E244)/12)-Equity!$C$8+(Equity!$C$8*$C244))</f>
        <v>0</v>
      </c>
      <c r="BB244" s="90">
        <f>if(BB$219="",0,Equity!$C$8*(1+$G244)^(($F244-$E244)/12)-Equity!$C$8+(Equity!$C$8*$C244))</f>
        <v>0</v>
      </c>
      <c r="BC244" s="90">
        <f>if(BC$219="",0,Equity!$C$8*(1+$G244)^(($F244-$E244)/12)-Equity!$C$8+(Equity!$C$8*$C244))</f>
        <v>0</v>
      </c>
      <c r="BD244" s="90">
        <f>if(BD$219="",0,Equity!$C$8*(1+$G244)^(($F244-$E244)/12)-Equity!$C$8+(Equity!$C$8*$C244))</f>
        <v>0</v>
      </c>
      <c r="BE244" s="90">
        <f>if(BE$219="",0,Equity!$C$8*(1+$G244)^(($F244-$E244)/12)-Equity!$C$8+(Equity!$C$8*$C244))</f>
        <v>0</v>
      </c>
      <c r="BF244" s="90">
        <f>if(BF$219="",0,Equity!$C$8*(1+$G244)^(($F244-$E244)/12)-Equity!$C$8+(Equity!$C$8*$C244))</f>
        <v>0</v>
      </c>
      <c r="BG244" s="90">
        <f>if(BG$219="",0,Equity!$C$8*(1+$G244)^(($F244-$E244)/12)-Equity!$C$8+(Equity!$C$8*$C244))</f>
        <v>0</v>
      </c>
      <c r="BH244" s="90">
        <f>if(BH$219="",0,Equity!$C$8*(1+$G244)^(($F244-$E244)/12)-Equity!$C$8+(Equity!$C$8*$C244))</f>
        <v>0</v>
      </c>
      <c r="BI244" s="90">
        <f>if(BI$219="",0,Equity!$C$8*(1+$G244)^(($F244-$E244)/12)-Equity!$C$8+(Equity!$C$8*$C244))</f>
        <v>0</v>
      </c>
      <c r="BJ244" s="90">
        <f>if(BJ$219="",0,Equity!$C$8*(1+$G244)^(($F244-$E244)/12)-Equity!$C$8+(Equity!$C$8*$C244))</f>
        <v>0</v>
      </c>
      <c r="BK244" s="90">
        <f>if(BK$219="",0,Equity!$C$8*(1+$G244)^(($F244-$E244)/12)-Equity!$C$8+(Equity!$C$8*$C244))</f>
        <v>0</v>
      </c>
      <c r="BL244" s="90">
        <f>if(BL$219="",0,Equity!$C$8*(1+$G244)^(($F244-$E244)/12)-Equity!$C$8+(Equity!$C$8*$C244))</f>
        <v>0</v>
      </c>
      <c r="BM244" s="90">
        <f>if(BM$219="",0,Equity!$C$8*(1+$G244)^(($F244-$E244)/12)-Equity!$C$8+(Equity!$C$8*$C244))</f>
        <v>0</v>
      </c>
      <c r="BN244" s="90">
        <f>if(BN$219="",0,Equity!$C$8*(1+$G244)^(($F244-$E244)/12)-Equity!$C$8+(Equity!$C$8*$C244))</f>
        <v>0</v>
      </c>
      <c r="BO244" s="90">
        <f>if(BO$219="",0,Equity!$C$8*(1+$G244)^(($F244-$E244)/12)-Equity!$C$8+(Equity!$C$8*$C244))</f>
        <v>0</v>
      </c>
      <c r="BP244" s="90">
        <f>if(BP$219="",0,Equity!$C$8*(1+$G244)^(($F244-$E244)/12)-Equity!$C$8+(Equity!$C$8*$C244))</f>
        <v>0</v>
      </c>
      <c r="BQ244" s="90">
        <f>if(BQ$219="",0,Equity!$C$8*(1+$G244)^(($F244-$E244)/12)-Equity!$C$8+(Equity!$C$8*$C244))</f>
        <v>0</v>
      </c>
      <c r="BR244" s="90">
        <f>if(BR$219="",0,Equity!$C$8*(1+$G244)^(($F244-$E244)/12)-Equity!$C$8+(Equity!$C$8*$C244))</f>
        <v>649899.7921</v>
      </c>
      <c r="BS244" s="90">
        <f>if(BS$219="",0,Equity!$C$8*(1+$G244)^(($F244-$E244)/12)-Equity!$C$8+(Equity!$C$8*$C244))</f>
        <v>0</v>
      </c>
      <c r="BT244" s="90">
        <f>if(BT$219="",0,Equity!$C$8*(1+$G244)^(($F244-$E244)/12)-Equity!$C$8+(Equity!$C$8*$C244))</f>
        <v>0</v>
      </c>
      <c r="BU244" s="90">
        <f>if(BU$219="",0,Equity!$C$8*(1+$G244)^(($F244-$E244)/12)-Equity!$C$8+(Equity!$C$8*$C244))</f>
        <v>0</v>
      </c>
      <c r="BV244" s="90">
        <f>if(BV$219="",0,Equity!$C$8*(1+$G244)^(($F244-$E244)/12)-Equity!$C$8+(Equity!$C$8*$C244))</f>
        <v>0</v>
      </c>
      <c r="BW244" s="90">
        <f>if(BW$219="",0,Equity!$C$8*(1+$G244)^(($F244-$E244)/12)-Equity!$C$8+(Equity!$C$8*$C244))</f>
        <v>0</v>
      </c>
      <c r="BX244" s="90">
        <f>if(BX$219="",0,Equity!$C$8*(1+$G244)^(($F244-$E244)/12)-Equity!$C$8+(Equity!$C$8*$C244))</f>
        <v>0</v>
      </c>
      <c r="BY244" s="90">
        <f>if(BY$219="",0,Equity!$C$8*(1+$G244)^(($F244-$E244)/12)-Equity!$C$8+(Equity!$C$8*$C244))</f>
        <v>0</v>
      </c>
      <c r="BZ244" s="90">
        <f>if(BZ$219="",0,Equity!$C$8*(1+$G244)^(($F244-$E244)/12)-Equity!$C$8+(Equity!$C$8*$C244))</f>
        <v>0</v>
      </c>
      <c r="CA244" s="90">
        <f>if(CA$219="",0,Equity!$C$8*(1+$G244)^(($F244-$E244)/12)-Equity!$C$8+(Equity!$C$8*$C244))</f>
        <v>0</v>
      </c>
      <c r="CB244" s="90">
        <f>if(CB$219="",0,Equity!$C$8*(1+$G244)^(($F244-$E244)/12)-Equity!$C$8+(Equity!$C$8*$C244))</f>
        <v>0</v>
      </c>
      <c r="CC244" s="90">
        <f>if(CC$219="",0,Equity!$C$8*(1+$G244)^(($F244-$E244)/12)-Equity!$C$8+(Equity!$C$8*$C244))</f>
        <v>0</v>
      </c>
      <c r="CD244" s="90">
        <f>if(CD$219="",0,Equity!$C$8*(1+$G244)^(($F244-$E244)/12)-Equity!$C$8+(Equity!$C$8*$C244))</f>
        <v>0</v>
      </c>
      <c r="CE244" s="90">
        <f>if(CE$219="",0,Equity!$C$8*(1+$G244)^(($F244-$E244)/12)-Equity!$C$8+(Equity!$C$8*$C244))</f>
        <v>0</v>
      </c>
      <c r="CF244" s="90">
        <f>if(CF$219="",0,Equity!$C$8*(1+$G244)^(($F244-$E244)/12)-Equity!$C$8+(Equity!$C$8*$C244))</f>
        <v>0</v>
      </c>
      <c r="CG244" s="90">
        <f>if(CG$219="",0,Equity!$C$8*(1+$G244)^(($F244-$E244)/12)-Equity!$C$8+(Equity!$C$8*$C244))</f>
        <v>0</v>
      </c>
      <c r="CH244" s="90">
        <f>if(CH$219="",0,Equity!$C$8*(1+$G244)^(($F244-$E244)/12)-Equity!$C$8+(Equity!$C$8*$C244))</f>
        <v>0</v>
      </c>
      <c r="CI244" s="90">
        <f>if(CI$219="",0,Equity!$C$8*(1+$G244)^(($F244-$E244)/12)-Equity!$C$8+(Equity!$C$8*$C244))</f>
        <v>0</v>
      </c>
      <c r="CJ244" s="90">
        <f>if(CJ$219="",0,Equity!$C$8*(1+$G244)^(($F244-$E244)/12)-Equity!$C$8+(Equity!$C$8*$C244))</f>
        <v>0</v>
      </c>
      <c r="CK244" s="90">
        <f>if(CK$219="",0,Equity!$C$8*(1+$G244)^(($F244-$E244)/12)-Equity!$C$8+(Equity!$C$8*$C244))</f>
        <v>0</v>
      </c>
      <c r="CL244" s="90">
        <f>if(CL$219="",0,Equity!$C$8*(1+$G244)^(($F244-$E244)/12)-Equity!$C$8+(Equity!$C$8*$C244))</f>
        <v>0</v>
      </c>
      <c r="CM244" s="90">
        <f>if(CM$219="",0,Equity!$C$8*(1+$G244)^(($F244-$E244)/12)-Equity!$C$8+(Equity!$C$8*$C244))</f>
        <v>0</v>
      </c>
      <c r="CN244" s="90">
        <f>if(CN$219="",0,Equity!$C$8*(1+$G244)^(($F244-$E244)/12)-Equity!$C$8+(Equity!$C$8*$C244))</f>
        <v>0</v>
      </c>
      <c r="CO244" s="90">
        <f>if(CO$219="",0,Equity!$C$8*(1+$G244)^(($F244-$E244)/12)-Equity!$C$8+(Equity!$C$8*$C244))</f>
        <v>0</v>
      </c>
      <c r="CP244" s="90">
        <f>if(CP$219="",0,Equity!$C$8*(1+$G244)^(($F244-$E244)/12)-Equity!$C$8+(Equity!$C$8*$C244))</f>
        <v>0</v>
      </c>
      <c r="CQ244" s="90">
        <f>if(CQ$219="",0,Equity!$C$8*(1+$G244)^(($F244-$E244)/12)-Equity!$C$8+(Equity!$C$8*$C244))</f>
        <v>0</v>
      </c>
      <c r="CR244" s="90">
        <f>if(CR$219="",0,Equity!$C$8*(1+$G244)^(($F244-$E244)/12)-Equity!$C$8+(Equity!$C$8*$C244))</f>
        <v>0</v>
      </c>
      <c r="CS244" s="90">
        <f>if(CS$219="",0,Equity!$C$8*(1+$G244)^(($F244-$E244)/12)-Equity!$C$8+(Equity!$C$8*$C244))</f>
        <v>0</v>
      </c>
      <c r="CT244" s="90">
        <f>if(CT$219="",0,Equity!$C$8*(1+$G244)^(($F244-$E244)/12)-Equity!$C$8+(Equity!$C$8*$C244))</f>
        <v>0</v>
      </c>
      <c r="CU244" s="90">
        <f>if(CU$219="",0,Equity!$C$8*(1+$G244)^(($F244-$E244)/12)-Equity!$C$8+(Equity!$C$8*$C244))</f>
        <v>0</v>
      </c>
      <c r="CV244" s="90">
        <f>if(CV$219="",0,Equity!$C$8*(1+$G244)^(($F244-$E244)/12)-Equity!$C$8+(Equity!$C$8*$C244))</f>
        <v>0</v>
      </c>
      <c r="CW244" s="90">
        <f>if(CW$219="",0,Equity!$C$8*(1+$G244)^(($F244-$E244)/12)-Equity!$C$8+(Equity!$C$8*$C244))</f>
        <v>0</v>
      </c>
      <c r="CX244" s="90">
        <f>if(CX$219="",0,Equity!$C$8*(1+$G244)^(($F244-$E244)/12)-Equity!$C$8+(Equity!$C$8*$C244))</f>
        <v>0</v>
      </c>
      <c r="CY244" s="90">
        <f>if(CY$219="",0,Equity!$C$8*(1+$G244)^(($F244-$E244)/12)-Equity!$C$8+(Equity!$C$8*$C244))</f>
        <v>0</v>
      </c>
      <c r="CZ244" s="90">
        <f>if(CZ$219="",0,Equity!$C$8*(1+$G244)^(($F244-$E244)/12)-Equity!$C$8+(Equity!$C$8*$C244))</f>
        <v>0</v>
      </c>
      <c r="DA244" s="90">
        <f>if(DA$219="",0,Equity!$C$8*(1+$G244)^(($F244-$E244)/12)-Equity!$C$8+(Equity!$C$8*$C244))</f>
        <v>0</v>
      </c>
      <c r="DB244" s="90">
        <f>if(DB$219="",0,Equity!$C$8*(1+$G244)^(($F244-$E244)/12)-Equity!$C$8+(Equity!$C$8*$C244))</f>
        <v>0</v>
      </c>
      <c r="DC244" s="90">
        <f>if(DC$219="",0,Equity!$C$8*(1+$G244)^(($F244-$E244)/12)-Equity!$C$8+(Equity!$C$8*$C244))</f>
        <v>0</v>
      </c>
      <c r="DD244" s="90">
        <f>if(DD$219="",0,Equity!$C$8*(1+$G244)^(($F244-$E244)/12)-Equity!$C$8+(Equity!$C$8*$C244))</f>
        <v>0</v>
      </c>
      <c r="DE244" s="90">
        <f>if(DE$219="",0,Equity!$C$8*(1+$G244)^(($F244-$E244)/12)-Equity!$C$8+(Equity!$C$8*$C244))</f>
        <v>0</v>
      </c>
      <c r="DF244" s="90">
        <f>if(DF$219="",0,Equity!$C$8*(1+$G244)^(($F244-$E244)/12)-Equity!$C$8+(Equity!$C$8*$C244))</f>
        <v>0</v>
      </c>
      <c r="DG244" s="90">
        <f>if(DG$219="",0,Equity!$C$8*(1+$G244)^(($F244-$E244)/12)-Equity!$C$8+(Equity!$C$8*$C244))</f>
        <v>0</v>
      </c>
      <c r="DH244" s="90">
        <f>if(DH$219="",0,Equity!$C$8*(1+$G244)^(($F244-$E244)/12)-Equity!$C$8+(Equity!$C$8*$C244))</f>
        <v>0</v>
      </c>
      <c r="DI244" s="90">
        <f>if(DI$219="",0,Equity!$C$8*(1+$G244)^(($F244-$E244)/12)-Equity!$C$8+(Equity!$C$8*$C244))</f>
        <v>0</v>
      </c>
      <c r="DJ244" s="90">
        <f>if(DJ$219="",0,Equity!$C$8*(1+$G244)^(($F244-$E244)/12)-Equity!$C$8+(Equity!$C$8*$C244))</f>
        <v>0</v>
      </c>
      <c r="DK244" s="90">
        <f>if(DK$219="",0,Equity!$C$8*(1+$G244)^(($F244-$E244)/12)-Equity!$C$8+(Equity!$C$8*$C244))</f>
        <v>0</v>
      </c>
      <c r="DL244" s="90">
        <f>if(DL$219="",0,Equity!$C$8*(1+$G244)^(($F244-$E244)/12)-Equity!$C$8+(Equity!$C$8*$C244))</f>
        <v>0</v>
      </c>
      <c r="DM244" s="90">
        <f>if(DM$219="",0,Equity!$C$8*(1+$G244)^(($F244-$E244)/12)-Equity!$C$8+(Equity!$C$8*$C244))</f>
        <v>0</v>
      </c>
      <c r="DN244" s="90">
        <f>if(DN$219="",0,Equity!$C$8*(1+$G244)^(($F244-$E244)/12)-Equity!$C$8+(Equity!$C$8*$C244))</f>
        <v>0</v>
      </c>
      <c r="DO244" s="90">
        <f>if(DO$219="",0,Equity!$C$8*(1+$G244)^(($F244-$E244)/12)-Equity!$C$8+(Equity!$C$8*$C244))</f>
        <v>0</v>
      </c>
      <c r="DP244" s="90">
        <f>if(DP$219="",0,Equity!$C$8*(1+$G244)^(($F244-$E244)/12)-Equity!$C$8+(Equity!$C$8*$C244))</f>
        <v>0</v>
      </c>
      <c r="DQ244" s="90">
        <f>if(DQ$219="",0,Equity!$C$8*(1+$G244)^(($F244-$E244)/12)-Equity!$C$8+(Equity!$C$8*$C244))</f>
        <v>0</v>
      </c>
      <c r="DR244" s="90">
        <f>if(DR$219="",0,Equity!$C$8*(1+$G244)^(($F244-$E244)/12)-Equity!$C$8+(Equity!$C$8*$C244))</f>
        <v>0</v>
      </c>
      <c r="DS244" s="90">
        <f>if(DS$219="",0,Equity!$C$8*(1+$G244)^(($F244-$E244)/12)-Equity!$C$8+(Equity!$C$8*$C244))</f>
        <v>0</v>
      </c>
      <c r="DT244" s="90">
        <f>if(DT$219="",0,Equity!$C$8*(1+$G244)^(($F244-$E244)/12)-Equity!$C$8+(Equity!$C$8*$C244))</f>
        <v>0</v>
      </c>
      <c r="DU244" s="90">
        <f>if(DU$219="",0,Equity!$C$8*(1+$G244)^(($F244-$E244)/12)-Equity!$C$8+(Equity!$C$8*$C244))</f>
        <v>0</v>
      </c>
      <c r="DV244" s="90">
        <f>if(DV$219="",0,Equity!$C$8*(1+$G244)^(($F244-$E244)/12)-Equity!$C$8+(Equity!$C$8*$C244))</f>
        <v>0</v>
      </c>
      <c r="DW244" s="90">
        <f>if(DW$219="",0,Equity!$C$8*(1+$G244)^(($F244-$E244)/12)-Equity!$C$8+(Equity!$C$8*$C244))</f>
        <v>0</v>
      </c>
      <c r="DX244" s="90">
        <f>if(DX$219="",0,Equity!$C$8*(1+$G244)^(($F244-$E244)/12)-Equity!$C$8+(Equity!$C$8*$C244))</f>
        <v>0</v>
      </c>
      <c r="DY244" s="90">
        <f>if(DY$219="",0,Equity!$C$8*(1+$G244)^(($F244-$E244)/12)-Equity!$C$8+(Equity!$C$8*$C244))</f>
        <v>0</v>
      </c>
      <c r="DZ244" s="90">
        <f>if(DZ$219="",0,Equity!$C$8*(1+$G244)^(($F244-$E244)/12)-Equity!$C$8+(Equity!$C$8*$C244))</f>
        <v>0</v>
      </c>
    </row>
    <row r="245">
      <c r="A245" s="89"/>
      <c r="B245" s="89"/>
      <c r="C245" s="233">
        <f>Equity!$C$25</f>
        <v>1</v>
      </c>
      <c r="D245" s="146"/>
      <c r="E245" s="230">
        <f>Equity!$C$20</f>
        <v>25</v>
      </c>
      <c r="F245" s="146">
        <f>Equity!$C$29</f>
        <v>60</v>
      </c>
      <c r="G245" s="192">
        <f>Equity!$C$26</f>
        <v>0.06</v>
      </c>
      <c r="H245" s="89"/>
      <c r="I245" s="88" t="s">
        <v>344</v>
      </c>
      <c r="J245" s="234"/>
      <c r="K245" s="90">
        <f>if(K$219="",0,Equity!$C$21*(1+$G245)^(($F245-$E245)/12)-Equity!$C$21+(Equity!$C$21*$C245))</f>
        <v>0</v>
      </c>
      <c r="L245" s="90">
        <f>if(L$219="",0,Equity!$C$21*(1+$G245)^(($F245-$E245)/12)-Equity!$C$21+(Equity!$C$21*$C245))</f>
        <v>0</v>
      </c>
      <c r="M245" s="90">
        <f>if(M$219="",0,Equity!$C$21*(1+$G245)^(($F245-$E245)/12)-Equity!$C$21+(Equity!$C$21*$C245))</f>
        <v>0</v>
      </c>
      <c r="N245" s="90">
        <f>if(N$219="",0,Equity!$C$21*(1+$G245)^(($F245-$E245)/12)-Equity!$C$21+(Equity!$C$21*$C245))</f>
        <v>0</v>
      </c>
      <c r="O245" s="90">
        <f>if(O$219="",0,Equity!$C$21*(1+$G245)^(($F245-$E245)/12)-Equity!$C$21+(Equity!$C$21*$C245))</f>
        <v>0</v>
      </c>
      <c r="P245" s="90">
        <f>if(P$219="",0,Equity!$C$21*(1+$G245)^(($F245-$E245)/12)-Equity!$C$21+(Equity!$C$21*$C245))</f>
        <v>0</v>
      </c>
      <c r="Q245" s="90">
        <f>if(Q$219="",0,Equity!$C$21*(1+$G245)^(($F245-$E245)/12)-Equity!$C$21+(Equity!$C$21*$C245))</f>
        <v>0</v>
      </c>
      <c r="R245" s="90">
        <f>if(R$219="",0,Equity!$C$21*(1+$G245)^(($F245-$E245)/12)-Equity!$C$21+(Equity!$C$21*$C245))</f>
        <v>0</v>
      </c>
      <c r="S245" s="90">
        <f>if(S$219="",0,Equity!$C$21*(1+$G245)^(($F245-$E245)/12)-Equity!$C$21+(Equity!$C$21*$C245))</f>
        <v>0</v>
      </c>
      <c r="T245" s="90">
        <f>if(T$219="",0,Equity!$C$21*(1+$G245)^(($F245-$E245)/12)-Equity!$C$21+(Equity!$C$21*$C245))</f>
        <v>0</v>
      </c>
      <c r="U245" s="90">
        <f>if(U$219="",0,Equity!$C$21*(1+$G245)^(($F245-$E245)/12)-Equity!$C$21+(Equity!$C$21*$C245))</f>
        <v>0</v>
      </c>
      <c r="V245" s="90">
        <f>if(V$219="",0,Equity!$C$21*(1+$G245)^(($F245-$E245)/12)-Equity!$C$21+(Equity!$C$21*$C245))</f>
        <v>0</v>
      </c>
      <c r="W245" s="90">
        <f>if(W$219="",0,Equity!$C$21*(1+$G245)^(($F245-$E245)/12)-Equity!$C$21+(Equity!$C$21*$C245))</f>
        <v>0</v>
      </c>
      <c r="X245" s="90">
        <f>if(X$219="",0,Equity!$C$21*(1+$G245)^(($F245-$E245)/12)-Equity!$C$21+(Equity!$C$21*$C245))</f>
        <v>0</v>
      </c>
      <c r="Y245" s="90">
        <f>if(Y$219="",0,Equity!$C$21*(1+$G245)^(($F245-$E245)/12)-Equity!$C$21+(Equity!$C$21*$C245))</f>
        <v>0</v>
      </c>
      <c r="Z245" s="90">
        <f>if(Z$219="",0,Equity!$C$21*(1+$G245)^(($F245-$E245)/12)-Equity!$C$21+(Equity!$C$21*$C245))</f>
        <v>0</v>
      </c>
      <c r="AA245" s="90">
        <f>if(AA$219="",0,Equity!$C$21*(1+$G245)^(($F245-$E245)/12)-Equity!$C$21+(Equity!$C$21*$C245))</f>
        <v>0</v>
      </c>
      <c r="AB245" s="90">
        <f>if(AB$219="",0,Equity!$C$21*(1+$G245)^(($F245-$E245)/12)-Equity!$C$21+(Equity!$C$21*$C245))</f>
        <v>0</v>
      </c>
      <c r="AC245" s="90">
        <f>if(AC$219="",0,Equity!$C$21*(1+$G245)^(($F245-$E245)/12)-Equity!$C$21+(Equity!$C$21*$C245))</f>
        <v>0</v>
      </c>
      <c r="AD245" s="90">
        <f>if(AD$219="",0,Equity!$C$21*(1+$G245)^(($F245-$E245)/12)-Equity!$C$21+(Equity!$C$21*$C245))</f>
        <v>0</v>
      </c>
      <c r="AE245" s="90">
        <f>if(AE$219="",0,Equity!$C$21*(1+$G245)^(($F245-$E245)/12)-Equity!$C$21+(Equity!$C$21*$C245))</f>
        <v>0</v>
      </c>
      <c r="AF245" s="90">
        <f>if(AF$219="",0,Equity!$C$21*(1+$G245)^(($F245-$E245)/12)-Equity!$C$21+(Equity!$C$21*$C245))</f>
        <v>0</v>
      </c>
      <c r="AG245" s="90">
        <f>if(AG$219="",0,Equity!$C$21*(1+$G245)^(($F245-$E245)/12)-Equity!$C$21+(Equity!$C$21*$C245))</f>
        <v>0</v>
      </c>
      <c r="AH245" s="90">
        <f>if(AH$219="",0,Equity!$C$21*(1+$G245)^(($F245-$E245)/12)-Equity!$C$21+(Equity!$C$21*$C245))</f>
        <v>0</v>
      </c>
      <c r="AI245" s="90">
        <f>if(AI$219="",0,Equity!$C$21*(1+$G245)^(($F245-$E245)/12)-Equity!$C$21+(Equity!$C$21*$C245))</f>
        <v>0</v>
      </c>
      <c r="AJ245" s="90">
        <f>if(AJ$219="",0,Equity!$C$21*(1+$G245)^(($F245-$E245)/12)-Equity!$C$21+(Equity!$C$21*$C245))</f>
        <v>0</v>
      </c>
      <c r="AK245" s="90">
        <f>if(AK$219="",0,Equity!$C$21*(1+$G245)^(($F245-$E245)/12)-Equity!$C$21+(Equity!$C$21*$C245))</f>
        <v>0</v>
      </c>
      <c r="AL245" s="90">
        <f>if(AL$219="",0,Equity!$C$21*(1+$G245)^(($F245-$E245)/12)-Equity!$C$21+(Equity!$C$21*$C245))</f>
        <v>0</v>
      </c>
      <c r="AM245" s="90">
        <f>if(AM$219="",0,Equity!$C$21*(1+$G245)^(($F245-$E245)/12)-Equity!$C$21+(Equity!$C$21*$C245))</f>
        <v>0</v>
      </c>
      <c r="AN245" s="90">
        <f>if(AN$219="",0,Equity!$C$21*(1+$G245)^(($F245-$E245)/12)-Equity!$C$21+(Equity!$C$21*$C245))</f>
        <v>0</v>
      </c>
      <c r="AO245" s="90">
        <f>if(AO$219="",0,Equity!$C$21*(1+$G245)^(($F245-$E245)/12)-Equity!$C$21+(Equity!$C$21*$C245))</f>
        <v>0</v>
      </c>
      <c r="AP245" s="90">
        <f>if(AP$219="",0,Equity!$C$21*(1+$G245)^(($F245-$E245)/12)-Equity!$C$21+(Equity!$C$21*$C245))</f>
        <v>0</v>
      </c>
      <c r="AQ245" s="90">
        <f>if(AQ$219="",0,Equity!$C$21*(1+$G245)^(($F245-$E245)/12)-Equity!$C$21+(Equity!$C$21*$C245))</f>
        <v>0</v>
      </c>
      <c r="AR245" s="90">
        <f>if(AR$219="",0,Equity!$C$21*(1+$G245)^(($F245-$E245)/12)-Equity!$C$21+(Equity!$C$21*$C245))</f>
        <v>0</v>
      </c>
      <c r="AS245" s="90">
        <f>if(AS$219="",0,Equity!$C$21*(1+$G245)^(($F245-$E245)/12)-Equity!$C$21+(Equity!$C$21*$C245))</f>
        <v>0</v>
      </c>
      <c r="AT245" s="90">
        <f>if(AT$219="",0,Equity!$C$21*(1+$G245)^(($F245-$E245)/12)-Equity!$C$21+(Equity!$C$21*$C245))</f>
        <v>0</v>
      </c>
      <c r="AU245" s="90">
        <f>if(AU$219="",0,Equity!$C$21*(1+$G245)^(($F245-$E245)/12)-Equity!$C$21+(Equity!$C$21*$C245))</f>
        <v>0</v>
      </c>
      <c r="AV245" s="90">
        <f>if(AV$219="",0,Equity!$C$21*(1+$G245)^(($F245-$E245)/12)-Equity!$C$21+(Equity!$C$21*$C245))</f>
        <v>0</v>
      </c>
      <c r="AW245" s="90">
        <f>if(AW$219="",0,Equity!$C$21*(1+$G245)^(($F245-$E245)/12)-Equity!$C$21+(Equity!$C$21*$C245))</f>
        <v>0</v>
      </c>
      <c r="AX245" s="90">
        <f>if(AX$219="",0,Equity!$C$21*(1+$G245)^(($F245-$E245)/12)-Equity!$C$21+(Equity!$C$21*$C245))</f>
        <v>0</v>
      </c>
      <c r="AY245" s="90">
        <f>if(AY$219="",0,Equity!$C$21*(1+$G245)^(($F245-$E245)/12)-Equity!$C$21+(Equity!$C$21*$C245))</f>
        <v>0</v>
      </c>
      <c r="AZ245" s="90">
        <f>if(AZ$219="",0,Equity!$C$21*(1+$G245)^(($F245-$E245)/12)-Equity!$C$21+(Equity!$C$21*$C245))</f>
        <v>0</v>
      </c>
      <c r="BA245" s="90">
        <f>if(BA$219="",0,Equity!$C$21*(1+$G245)^(($F245-$E245)/12)-Equity!$C$21+(Equity!$C$21*$C245))</f>
        <v>0</v>
      </c>
      <c r="BB245" s="90">
        <f>if(BB$219="",0,Equity!$C$21*(1+$G245)^(($F245-$E245)/12)-Equity!$C$21+(Equity!$C$21*$C245))</f>
        <v>0</v>
      </c>
      <c r="BC245" s="90">
        <f>if(BC$219="",0,Equity!$C$21*(1+$G245)^(($F245-$E245)/12)-Equity!$C$21+(Equity!$C$21*$C245))</f>
        <v>0</v>
      </c>
      <c r="BD245" s="90">
        <f>if(BD$219="",0,Equity!$C$21*(1+$G245)^(($F245-$E245)/12)-Equity!$C$21+(Equity!$C$21*$C245))</f>
        <v>0</v>
      </c>
      <c r="BE245" s="90">
        <f>if(BE$219="",0,Equity!$C$21*(1+$G245)^(($F245-$E245)/12)-Equity!$C$21+(Equity!$C$21*$C245))</f>
        <v>0</v>
      </c>
      <c r="BF245" s="90">
        <f>if(BF$219="",0,Equity!$C$21*(1+$G245)^(($F245-$E245)/12)-Equity!$C$21+(Equity!$C$21*$C245))</f>
        <v>0</v>
      </c>
      <c r="BG245" s="90">
        <f>if(BG$219="",0,Equity!$C$21*(1+$G245)^(($F245-$E245)/12)-Equity!$C$21+(Equity!$C$21*$C245))</f>
        <v>0</v>
      </c>
      <c r="BH245" s="90">
        <f>if(BH$219="",0,Equity!$C$21*(1+$G245)^(($F245-$E245)/12)-Equity!$C$21+(Equity!$C$21*$C245))</f>
        <v>0</v>
      </c>
      <c r="BI245" s="90">
        <f>if(BI$219="",0,Equity!$C$21*(1+$G245)^(($F245-$E245)/12)-Equity!$C$21+(Equity!$C$21*$C245))</f>
        <v>0</v>
      </c>
      <c r="BJ245" s="90">
        <f>if(BJ$219="",0,Equity!$C$21*(1+$G245)^(($F245-$E245)/12)-Equity!$C$21+(Equity!$C$21*$C245))</f>
        <v>0</v>
      </c>
      <c r="BK245" s="90">
        <f>if(BK$219="",0,Equity!$C$21*(1+$G245)^(($F245-$E245)/12)-Equity!$C$21+(Equity!$C$21*$C245))</f>
        <v>0</v>
      </c>
      <c r="BL245" s="90">
        <f>if(BL$219="",0,Equity!$C$21*(1+$G245)^(($F245-$E245)/12)-Equity!$C$21+(Equity!$C$21*$C245))</f>
        <v>0</v>
      </c>
      <c r="BM245" s="90">
        <f>if(BM$219="",0,Equity!$C$21*(1+$G245)^(($F245-$E245)/12)-Equity!$C$21+(Equity!$C$21*$C245))</f>
        <v>0</v>
      </c>
      <c r="BN245" s="90">
        <f>if(BN$219="",0,Equity!$C$21*(1+$G245)^(($F245-$E245)/12)-Equity!$C$21+(Equity!$C$21*$C245))</f>
        <v>0</v>
      </c>
      <c r="BO245" s="90">
        <f>if(BO$219="",0,Equity!$C$21*(1+$G245)^(($F245-$E245)/12)-Equity!$C$21+(Equity!$C$21*$C245))</f>
        <v>0</v>
      </c>
      <c r="BP245" s="90">
        <f>if(BP$219="",0,Equity!$C$21*(1+$G245)^(($F245-$E245)/12)-Equity!$C$21+(Equity!$C$21*$C245))</f>
        <v>0</v>
      </c>
      <c r="BQ245" s="90">
        <f>if(BQ$219="",0,Equity!$C$21*(1+$G245)^(($F245-$E245)/12)-Equity!$C$21+(Equity!$C$21*$C245))</f>
        <v>0</v>
      </c>
      <c r="BR245" s="90">
        <f>if(BR$219="",0,Equity!$C$21*(1+$G245)^(($F245-$E245)/12)-Equity!$C$21+(Equity!$C$21*$C245))</f>
        <v>3555740.255</v>
      </c>
      <c r="BS245" s="90">
        <f>if(BS$219="",0,Equity!$C$21*(1+$G245)^(($F245-$E245)/12)-Equity!$C$21+(Equity!$C$21*$C245))</f>
        <v>0</v>
      </c>
      <c r="BT245" s="90">
        <f>if(BT$219="",0,Equity!$C$21*(1+$G245)^(($F245-$E245)/12)-Equity!$C$21+(Equity!$C$21*$C245))</f>
        <v>0</v>
      </c>
      <c r="BU245" s="90">
        <f>if(BU$219="",0,Equity!$C$21*(1+$G245)^(($F245-$E245)/12)-Equity!$C$21+(Equity!$C$21*$C245))</f>
        <v>0</v>
      </c>
      <c r="BV245" s="90">
        <f>if(BV$219="",0,Equity!$C$21*(1+$G245)^(($F245-$E245)/12)-Equity!$C$21+(Equity!$C$21*$C245))</f>
        <v>0</v>
      </c>
      <c r="BW245" s="90">
        <f>if(BW$219="",0,Equity!$C$21*(1+$G245)^(($F245-$E245)/12)-Equity!$C$21+(Equity!$C$21*$C245))</f>
        <v>0</v>
      </c>
      <c r="BX245" s="90">
        <f>if(BX$219="",0,Equity!$C$21*(1+$G245)^(($F245-$E245)/12)-Equity!$C$21+(Equity!$C$21*$C245))</f>
        <v>0</v>
      </c>
      <c r="BY245" s="90">
        <f>if(BY$219="",0,Equity!$C$21*(1+$G245)^(($F245-$E245)/12)-Equity!$C$21+(Equity!$C$21*$C245))</f>
        <v>0</v>
      </c>
      <c r="BZ245" s="90">
        <f>if(BZ$219="",0,Equity!$C$21*(1+$G245)^(($F245-$E245)/12)-Equity!$C$21+(Equity!$C$21*$C245))</f>
        <v>0</v>
      </c>
      <c r="CA245" s="90">
        <f>if(CA$219="",0,Equity!$C$21*(1+$G245)^(($F245-$E245)/12)-Equity!$C$21+(Equity!$C$21*$C245))</f>
        <v>0</v>
      </c>
      <c r="CB245" s="90">
        <f>if(CB$219="",0,Equity!$C$21*(1+$G245)^(($F245-$E245)/12)-Equity!$C$21+(Equity!$C$21*$C245))</f>
        <v>0</v>
      </c>
      <c r="CC245" s="90">
        <f>if(CC$219="",0,Equity!$C$21*(1+$G245)^(($F245-$E245)/12)-Equity!$C$21+(Equity!$C$21*$C245))</f>
        <v>0</v>
      </c>
      <c r="CD245" s="90">
        <f>if(CD$219="",0,Equity!$C$21*(1+$G245)^(($F245-$E245)/12)-Equity!$C$21+(Equity!$C$21*$C245))</f>
        <v>0</v>
      </c>
      <c r="CE245" s="90">
        <f>if(CE$219="",0,Equity!$C$21*(1+$G245)^(($F245-$E245)/12)-Equity!$C$21+(Equity!$C$21*$C245))</f>
        <v>0</v>
      </c>
      <c r="CF245" s="90">
        <f>if(CF$219="",0,Equity!$C$21*(1+$G245)^(($F245-$E245)/12)-Equity!$C$21+(Equity!$C$21*$C245))</f>
        <v>0</v>
      </c>
      <c r="CG245" s="90">
        <f>if(CG$219="",0,Equity!$C$21*(1+$G245)^(($F245-$E245)/12)-Equity!$C$21+(Equity!$C$21*$C245))</f>
        <v>0</v>
      </c>
      <c r="CH245" s="90">
        <f>if(CH$219="",0,Equity!$C$21*(1+$G245)^(($F245-$E245)/12)-Equity!$C$21+(Equity!$C$21*$C245))</f>
        <v>0</v>
      </c>
      <c r="CI245" s="90">
        <f>if(CI$219="",0,Equity!$C$21*(1+$G245)^(($F245-$E245)/12)-Equity!$C$21+(Equity!$C$21*$C245))</f>
        <v>0</v>
      </c>
      <c r="CJ245" s="90">
        <f>if(CJ$219="",0,Equity!$C$21*(1+$G245)^(($F245-$E245)/12)-Equity!$C$21+(Equity!$C$21*$C245))</f>
        <v>0</v>
      </c>
      <c r="CK245" s="90">
        <f>if(CK$219="",0,Equity!$C$21*(1+$G245)^(($F245-$E245)/12)-Equity!$C$21+(Equity!$C$21*$C245))</f>
        <v>0</v>
      </c>
      <c r="CL245" s="90">
        <f>if(CL$219="",0,Equity!$C$21*(1+$G245)^(($F245-$E245)/12)-Equity!$C$21+(Equity!$C$21*$C245))</f>
        <v>0</v>
      </c>
      <c r="CM245" s="90">
        <f>if(CM$219="",0,Equity!$C$21*(1+$G245)^(($F245-$E245)/12)-Equity!$C$21+(Equity!$C$21*$C245))</f>
        <v>0</v>
      </c>
      <c r="CN245" s="90">
        <f>if(CN$219="",0,Equity!$C$21*(1+$G245)^(($F245-$E245)/12)-Equity!$C$21+(Equity!$C$21*$C245))</f>
        <v>0</v>
      </c>
      <c r="CO245" s="90">
        <f>if(CO$219="",0,Equity!$C$21*(1+$G245)^(($F245-$E245)/12)-Equity!$C$21+(Equity!$C$21*$C245))</f>
        <v>0</v>
      </c>
      <c r="CP245" s="90">
        <f>if(CP$219="",0,Equity!$C$21*(1+$G245)^(($F245-$E245)/12)-Equity!$C$21+(Equity!$C$21*$C245))</f>
        <v>0</v>
      </c>
      <c r="CQ245" s="90">
        <f>if(CQ$219="",0,Equity!$C$21*(1+$G245)^(($F245-$E245)/12)-Equity!$C$21+(Equity!$C$21*$C245))</f>
        <v>0</v>
      </c>
      <c r="CR245" s="90">
        <f>if(CR$219="",0,Equity!$C$21*(1+$G245)^(($F245-$E245)/12)-Equity!$C$21+(Equity!$C$21*$C245))</f>
        <v>0</v>
      </c>
      <c r="CS245" s="90">
        <f>if(CS$219="",0,Equity!$C$21*(1+$G245)^(($F245-$E245)/12)-Equity!$C$21+(Equity!$C$21*$C245))</f>
        <v>0</v>
      </c>
      <c r="CT245" s="90">
        <f>if(CT$219="",0,Equity!$C$21*(1+$G245)^(($F245-$E245)/12)-Equity!$C$21+(Equity!$C$21*$C245))</f>
        <v>0</v>
      </c>
      <c r="CU245" s="90">
        <f>if(CU$219="",0,Equity!$C$21*(1+$G245)^(($F245-$E245)/12)-Equity!$C$21+(Equity!$C$21*$C245))</f>
        <v>0</v>
      </c>
      <c r="CV245" s="90">
        <f>if(CV$219="",0,Equity!$C$21*(1+$G245)^(($F245-$E245)/12)-Equity!$C$21+(Equity!$C$21*$C245))</f>
        <v>0</v>
      </c>
      <c r="CW245" s="90">
        <f>if(CW$219="",0,Equity!$C$21*(1+$G245)^(($F245-$E245)/12)-Equity!$C$21+(Equity!$C$21*$C245))</f>
        <v>0</v>
      </c>
      <c r="CX245" s="90">
        <f>if(CX$219="",0,Equity!$C$21*(1+$G245)^(($F245-$E245)/12)-Equity!$C$21+(Equity!$C$21*$C245))</f>
        <v>0</v>
      </c>
      <c r="CY245" s="90">
        <f>if(CY$219="",0,Equity!$C$21*(1+$G245)^(($F245-$E245)/12)-Equity!$C$21+(Equity!$C$21*$C245))</f>
        <v>0</v>
      </c>
      <c r="CZ245" s="90">
        <f>if(CZ$219="",0,Equity!$C$21*(1+$G245)^(($F245-$E245)/12)-Equity!$C$21+(Equity!$C$21*$C245))</f>
        <v>0</v>
      </c>
      <c r="DA245" s="90">
        <f>if(DA$219="",0,Equity!$C$21*(1+$G245)^(($F245-$E245)/12)-Equity!$C$21+(Equity!$C$21*$C245))</f>
        <v>0</v>
      </c>
      <c r="DB245" s="90">
        <f>if(DB$219="",0,Equity!$C$21*(1+$G245)^(($F245-$E245)/12)-Equity!$C$21+(Equity!$C$21*$C245))</f>
        <v>0</v>
      </c>
      <c r="DC245" s="90">
        <f>if(DC$219="",0,Equity!$C$21*(1+$G245)^(($F245-$E245)/12)-Equity!$C$21+(Equity!$C$21*$C245))</f>
        <v>0</v>
      </c>
      <c r="DD245" s="90">
        <f>if(DD$219="",0,Equity!$C$21*(1+$G245)^(($F245-$E245)/12)-Equity!$C$21+(Equity!$C$21*$C245))</f>
        <v>0</v>
      </c>
      <c r="DE245" s="90">
        <f>if(DE$219="",0,Equity!$C$21*(1+$G245)^(($F245-$E245)/12)-Equity!$C$21+(Equity!$C$21*$C245))</f>
        <v>0</v>
      </c>
      <c r="DF245" s="90">
        <f>if(DF$219="",0,Equity!$C$21*(1+$G245)^(($F245-$E245)/12)-Equity!$C$21+(Equity!$C$21*$C245))</f>
        <v>0</v>
      </c>
      <c r="DG245" s="90">
        <f>if(DG$219="",0,Equity!$C$21*(1+$G245)^(($F245-$E245)/12)-Equity!$C$21+(Equity!$C$21*$C245))</f>
        <v>0</v>
      </c>
      <c r="DH245" s="90">
        <f>if(DH$219="",0,Equity!$C$21*(1+$G245)^(($F245-$E245)/12)-Equity!$C$21+(Equity!$C$21*$C245))</f>
        <v>0</v>
      </c>
      <c r="DI245" s="90">
        <f>if(DI$219="",0,Equity!$C$21*(1+$G245)^(($F245-$E245)/12)-Equity!$C$21+(Equity!$C$21*$C245))</f>
        <v>0</v>
      </c>
      <c r="DJ245" s="90">
        <f>if(DJ$219="",0,Equity!$C$21*(1+$G245)^(($F245-$E245)/12)-Equity!$C$21+(Equity!$C$21*$C245))</f>
        <v>0</v>
      </c>
      <c r="DK245" s="90">
        <f>if(DK$219="",0,Equity!$C$21*(1+$G245)^(($F245-$E245)/12)-Equity!$C$21+(Equity!$C$21*$C245))</f>
        <v>0</v>
      </c>
      <c r="DL245" s="90">
        <f>if(DL$219="",0,Equity!$C$21*(1+$G245)^(($F245-$E245)/12)-Equity!$C$21+(Equity!$C$21*$C245))</f>
        <v>0</v>
      </c>
      <c r="DM245" s="90">
        <f>if(DM$219="",0,Equity!$C$21*(1+$G245)^(($F245-$E245)/12)-Equity!$C$21+(Equity!$C$21*$C245))</f>
        <v>0</v>
      </c>
      <c r="DN245" s="90">
        <f>if(DN$219="",0,Equity!$C$21*(1+$G245)^(($F245-$E245)/12)-Equity!$C$21+(Equity!$C$21*$C245))</f>
        <v>0</v>
      </c>
      <c r="DO245" s="90">
        <f>if(DO$219="",0,Equity!$C$21*(1+$G245)^(($F245-$E245)/12)-Equity!$C$21+(Equity!$C$21*$C245))</f>
        <v>0</v>
      </c>
      <c r="DP245" s="90">
        <f>if(DP$219="",0,Equity!$C$21*(1+$G245)^(($F245-$E245)/12)-Equity!$C$21+(Equity!$C$21*$C245))</f>
        <v>0</v>
      </c>
      <c r="DQ245" s="90">
        <f>if(DQ$219="",0,Equity!$C$21*(1+$G245)^(($F245-$E245)/12)-Equity!$C$21+(Equity!$C$21*$C245))</f>
        <v>0</v>
      </c>
      <c r="DR245" s="90">
        <f>if(DR$219="",0,Equity!$C$21*(1+$G245)^(($F245-$E245)/12)-Equity!$C$21+(Equity!$C$21*$C245))</f>
        <v>0</v>
      </c>
      <c r="DS245" s="90">
        <f>if(DS$219="",0,Equity!$C$21*(1+$G245)^(($F245-$E245)/12)-Equity!$C$21+(Equity!$C$21*$C245))</f>
        <v>0</v>
      </c>
      <c r="DT245" s="90">
        <f>if(DT$219="",0,Equity!$C$21*(1+$G245)^(($F245-$E245)/12)-Equity!$C$21+(Equity!$C$21*$C245))</f>
        <v>0</v>
      </c>
      <c r="DU245" s="90">
        <f>if(DU$219="",0,Equity!$C$21*(1+$G245)^(($F245-$E245)/12)-Equity!$C$21+(Equity!$C$21*$C245))</f>
        <v>0</v>
      </c>
      <c r="DV245" s="90">
        <f>if(DV$219="",0,Equity!$C$21*(1+$G245)^(($F245-$E245)/12)-Equity!$C$21+(Equity!$C$21*$C245))</f>
        <v>0</v>
      </c>
      <c r="DW245" s="90">
        <f>if(DW$219="",0,Equity!$C$21*(1+$G245)^(($F245-$E245)/12)-Equity!$C$21+(Equity!$C$21*$C245))</f>
        <v>0</v>
      </c>
      <c r="DX245" s="90">
        <f>if(DX$219="",0,Equity!$C$21*(1+$G245)^(($F245-$E245)/12)-Equity!$C$21+(Equity!$C$21*$C245))</f>
        <v>0</v>
      </c>
      <c r="DY245" s="90">
        <f>if(DY$219="",0,Equity!$C$21*(1+$G245)^(($F245-$E245)/12)-Equity!$C$21+(Equity!$C$21*$C245))</f>
        <v>0</v>
      </c>
      <c r="DZ245" s="90">
        <f>if(DZ$219="",0,Equity!$C$21*(1+$G245)^(($F245-$E245)/12)-Equity!$C$21+(Equity!$C$21*$C245))</f>
        <v>0</v>
      </c>
    </row>
    <row r="246">
      <c r="A246" s="89"/>
      <c r="B246" s="150"/>
      <c r="C246" s="89"/>
      <c r="D246" s="89"/>
      <c r="E246" s="89"/>
      <c r="F246" s="89"/>
      <c r="G246" s="89"/>
      <c r="H246" s="89"/>
      <c r="I246" s="196" t="s">
        <v>166</v>
      </c>
      <c r="J246" s="234"/>
      <c r="K246" s="90">
        <f t="shared" ref="K246:DZ246" si="179">(K$219-sum(K$244:K$245))*(K235+K238)</f>
        <v>0</v>
      </c>
      <c r="L246" s="90">
        <f t="shared" si="179"/>
        <v>0</v>
      </c>
      <c r="M246" s="90">
        <f t="shared" si="179"/>
        <v>0</v>
      </c>
      <c r="N246" s="90">
        <f t="shared" si="179"/>
        <v>0</v>
      </c>
      <c r="O246" s="90">
        <f t="shared" si="179"/>
        <v>0</v>
      </c>
      <c r="P246" s="90">
        <f t="shared" si="179"/>
        <v>0</v>
      </c>
      <c r="Q246" s="90">
        <f t="shared" si="179"/>
        <v>0</v>
      </c>
      <c r="R246" s="90">
        <f t="shared" si="179"/>
        <v>0</v>
      </c>
      <c r="S246" s="90">
        <f t="shared" si="179"/>
        <v>0</v>
      </c>
      <c r="T246" s="90">
        <f t="shared" si="179"/>
        <v>0</v>
      </c>
      <c r="U246" s="90">
        <f t="shared" si="179"/>
        <v>0</v>
      </c>
      <c r="V246" s="90">
        <f t="shared" si="179"/>
        <v>0</v>
      </c>
      <c r="W246" s="90">
        <f t="shared" si="179"/>
        <v>0</v>
      </c>
      <c r="X246" s="90">
        <f t="shared" si="179"/>
        <v>0</v>
      </c>
      <c r="Y246" s="90">
        <f t="shared" si="179"/>
        <v>0</v>
      </c>
      <c r="Z246" s="90">
        <f t="shared" si="179"/>
        <v>0</v>
      </c>
      <c r="AA246" s="90">
        <f t="shared" si="179"/>
        <v>0</v>
      </c>
      <c r="AB246" s="90">
        <f t="shared" si="179"/>
        <v>0</v>
      </c>
      <c r="AC246" s="90">
        <f t="shared" si="179"/>
        <v>0</v>
      </c>
      <c r="AD246" s="90">
        <f t="shared" si="179"/>
        <v>0</v>
      </c>
      <c r="AE246" s="90">
        <f t="shared" si="179"/>
        <v>0</v>
      </c>
      <c r="AF246" s="90">
        <f t="shared" si="179"/>
        <v>0</v>
      </c>
      <c r="AG246" s="90">
        <f t="shared" si="179"/>
        <v>0</v>
      </c>
      <c r="AH246" s="90">
        <f t="shared" si="179"/>
        <v>0</v>
      </c>
      <c r="AI246" s="90">
        <f t="shared" si="179"/>
        <v>0</v>
      </c>
      <c r="AJ246" s="90">
        <f t="shared" si="179"/>
        <v>0</v>
      </c>
      <c r="AK246" s="90">
        <f t="shared" si="179"/>
        <v>0</v>
      </c>
      <c r="AL246" s="90">
        <f t="shared" si="179"/>
        <v>0</v>
      </c>
      <c r="AM246" s="90">
        <f t="shared" si="179"/>
        <v>0</v>
      </c>
      <c r="AN246" s="90">
        <f t="shared" si="179"/>
        <v>0</v>
      </c>
      <c r="AO246" s="90">
        <f t="shared" si="179"/>
        <v>0</v>
      </c>
      <c r="AP246" s="90">
        <f t="shared" si="179"/>
        <v>0</v>
      </c>
      <c r="AQ246" s="90">
        <f t="shared" si="179"/>
        <v>0</v>
      </c>
      <c r="AR246" s="90">
        <f t="shared" si="179"/>
        <v>0</v>
      </c>
      <c r="AS246" s="90">
        <f t="shared" si="179"/>
        <v>0</v>
      </c>
      <c r="AT246" s="90">
        <f t="shared" si="179"/>
        <v>0</v>
      </c>
      <c r="AU246" s="90">
        <f t="shared" si="179"/>
        <v>0</v>
      </c>
      <c r="AV246" s="90">
        <f t="shared" si="179"/>
        <v>0</v>
      </c>
      <c r="AW246" s="90">
        <f t="shared" si="179"/>
        <v>0</v>
      </c>
      <c r="AX246" s="90">
        <f t="shared" si="179"/>
        <v>0</v>
      </c>
      <c r="AY246" s="90">
        <f t="shared" si="179"/>
        <v>0</v>
      </c>
      <c r="AZ246" s="90">
        <f t="shared" si="179"/>
        <v>0</v>
      </c>
      <c r="BA246" s="90">
        <f t="shared" si="179"/>
        <v>0</v>
      </c>
      <c r="BB246" s="90">
        <f t="shared" si="179"/>
        <v>0</v>
      </c>
      <c r="BC246" s="90">
        <f t="shared" si="179"/>
        <v>0</v>
      </c>
      <c r="BD246" s="90">
        <f t="shared" si="179"/>
        <v>0</v>
      </c>
      <c r="BE246" s="90">
        <f t="shared" si="179"/>
        <v>0</v>
      </c>
      <c r="BF246" s="90">
        <f t="shared" si="179"/>
        <v>0</v>
      </c>
      <c r="BG246" s="90">
        <f t="shared" si="179"/>
        <v>0</v>
      </c>
      <c r="BH246" s="90">
        <f t="shared" si="179"/>
        <v>0</v>
      </c>
      <c r="BI246" s="90">
        <f t="shared" si="179"/>
        <v>0</v>
      </c>
      <c r="BJ246" s="90">
        <f t="shared" si="179"/>
        <v>0</v>
      </c>
      <c r="BK246" s="90">
        <f t="shared" si="179"/>
        <v>0</v>
      </c>
      <c r="BL246" s="90">
        <f t="shared" si="179"/>
        <v>0</v>
      </c>
      <c r="BM246" s="90">
        <f t="shared" si="179"/>
        <v>0</v>
      </c>
      <c r="BN246" s="90">
        <f t="shared" si="179"/>
        <v>0</v>
      </c>
      <c r="BO246" s="90">
        <f t="shared" si="179"/>
        <v>0</v>
      </c>
      <c r="BP246" s="90">
        <f t="shared" si="179"/>
        <v>0</v>
      </c>
      <c r="BQ246" s="90">
        <f t="shared" si="179"/>
        <v>0</v>
      </c>
      <c r="BR246" s="90">
        <f t="shared" si="179"/>
        <v>1053519.992</v>
      </c>
      <c r="BS246" s="90">
        <f t="shared" si="179"/>
        <v>0</v>
      </c>
      <c r="BT246" s="90">
        <f t="shared" si="179"/>
        <v>0</v>
      </c>
      <c r="BU246" s="90">
        <f t="shared" si="179"/>
        <v>0</v>
      </c>
      <c r="BV246" s="90">
        <f t="shared" si="179"/>
        <v>0</v>
      </c>
      <c r="BW246" s="90">
        <f t="shared" si="179"/>
        <v>0</v>
      </c>
      <c r="BX246" s="90">
        <f t="shared" si="179"/>
        <v>0</v>
      </c>
      <c r="BY246" s="90">
        <f t="shared" si="179"/>
        <v>0</v>
      </c>
      <c r="BZ246" s="90">
        <f t="shared" si="179"/>
        <v>0</v>
      </c>
      <c r="CA246" s="90">
        <f t="shared" si="179"/>
        <v>0</v>
      </c>
      <c r="CB246" s="90">
        <f t="shared" si="179"/>
        <v>0</v>
      </c>
      <c r="CC246" s="90">
        <f t="shared" si="179"/>
        <v>0</v>
      </c>
      <c r="CD246" s="90">
        <f t="shared" si="179"/>
        <v>0</v>
      </c>
      <c r="CE246" s="90">
        <f t="shared" si="179"/>
        <v>0</v>
      </c>
      <c r="CF246" s="90">
        <f t="shared" si="179"/>
        <v>0</v>
      </c>
      <c r="CG246" s="90">
        <f t="shared" si="179"/>
        <v>0</v>
      </c>
      <c r="CH246" s="90">
        <f t="shared" si="179"/>
        <v>0</v>
      </c>
      <c r="CI246" s="90">
        <f t="shared" si="179"/>
        <v>0</v>
      </c>
      <c r="CJ246" s="90">
        <f t="shared" si="179"/>
        <v>0</v>
      </c>
      <c r="CK246" s="90">
        <f t="shared" si="179"/>
        <v>0</v>
      </c>
      <c r="CL246" s="90">
        <f t="shared" si="179"/>
        <v>0</v>
      </c>
      <c r="CM246" s="90">
        <f t="shared" si="179"/>
        <v>0</v>
      </c>
      <c r="CN246" s="90">
        <f t="shared" si="179"/>
        <v>0</v>
      </c>
      <c r="CO246" s="90">
        <f t="shared" si="179"/>
        <v>0</v>
      </c>
      <c r="CP246" s="90">
        <f t="shared" si="179"/>
        <v>0</v>
      </c>
      <c r="CQ246" s="90">
        <f t="shared" si="179"/>
        <v>0</v>
      </c>
      <c r="CR246" s="90">
        <f t="shared" si="179"/>
        <v>0</v>
      </c>
      <c r="CS246" s="90">
        <f t="shared" si="179"/>
        <v>0</v>
      </c>
      <c r="CT246" s="90">
        <f t="shared" si="179"/>
        <v>0</v>
      </c>
      <c r="CU246" s="90">
        <f t="shared" si="179"/>
        <v>0</v>
      </c>
      <c r="CV246" s="90">
        <f t="shared" si="179"/>
        <v>0</v>
      </c>
      <c r="CW246" s="90">
        <f t="shared" si="179"/>
        <v>0</v>
      </c>
      <c r="CX246" s="90">
        <f t="shared" si="179"/>
        <v>0</v>
      </c>
      <c r="CY246" s="90">
        <f t="shared" si="179"/>
        <v>0</v>
      </c>
      <c r="CZ246" s="90">
        <f t="shared" si="179"/>
        <v>0</v>
      </c>
      <c r="DA246" s="90">
        <f t="shared" si="179"/>
        <v>0</v>
      </c>
      <c r="DB246" s="90">
        <f t="shared" si="179"/>
        <v>0</v>
      </c>
      <c r="DC246" s="90">
        <f t="shared" si="179"/>
        <v>0</v>
      </c>
      <c r="DD246" s="90">
        <f t="shared" si="179"/>
        <v>0</v>
      </c>
      <c r="DE246" s="90">
        <f t="shared" si="179"/>
        <v>0</v>
      </c>
      <c r="DF246" s="90">
        <f t="shared" si="179"/>
        <v>0</v>
      </c>
      <c r="DG246" s="90">
        <f t="shared" si="179"/>
        <v>0</v>
      </c>
      <c r="DH246" s="90">
        <f t="shared" si="179"/>
        <v>0</v>
      </c>
      <c r="DI246" s="90">
        <f t="shared" si="179"/>
        <v>0</v>
      </c>
      <c r="DJ246" s="90">
        <f t="shared" si="179"/>
        <v>0</v>
      </c>
      <c r="DK246" s="90">
        <f t="shared" si="179"/>
        <v>0</v>
      </c>
      <c r="DL246" s="90">
        <f t="shared" si="179"/>
        <v>0</v>
      </c>
      <c r="DM246" s="90">
        <f t="shared" si="179"/>
        <v>0</v>
      </c>
      <c r="DN246" s="90">
        <f t="shared" si="179"/>
        <v>0</v>
      </c>
      <c r="DO246" s="90">
        <f t="shared" si="179"/>
        <v>0</v>
      </c>
      <c r="DP246" s="90">
        <f t="shared" si="179"/>
        <v>0</v>
      </c>
      <c r="DQ246" s="90">
        <f t="shared" si="179"/>
        <v>0</v>
      </c>
      <c r="DR246" s="90">
        <f t="shared" si="179"/>
        <v>0</v>
      </c>
      <c r="DS246" s="90">
        <f t="shared" si="179"/>
        <v>0</v>
      </c>
      <c r="DT246" s="90">
        <f t="shared" si="179"/>
        <v>0</v>
      </c>
      <c r="DU246" s="90">
        <f t="shared" si="179"/>
        <v>0</v>
      </c>
      <c r="DV246" s="90">
        <f t="shared" si="179"/>
        <v>0</v>
      </c>
      <c r="DW246" s="90">
        <f t="shared" si="179"/>
        <v>0</v>
      </c>
      <c r="DX246" s="90">
        <f t="shared" si="179"/>
        <v>0</v>
      </c>
      <c r="DY246" s="90">
        <f t="shared" si="179"/>
        <v>0</v>
      </c>
      <c r="DZ246" s="90">
        <f t="shared" si="179"/>
        <v>0</v>
      </c>
    </row>
    <row r="247">
      <c r="A247" s="89"/>
      <c r="B247" s="150"/>
      <c r="C247" s="89"/>
      <c r="D247" s="89"/>
      <c r="E247" s="89"/>
      <c r="F247" s="89"/>
      <c r="G247" s="89"/>
      <c r="H247" s="89"/>
      <c r="I247" s="88" t="s">
        <v>345</v>
      </c>
      <c r="J247" s="234"/>
      <c r="K247" s="90">
        <f t="shared" ref="K247:DZ247" si="180">(K$219-sum(K$244:K$245))*K236</f>
        <v>0</v>
      </c>
      <c r="L247" s="90">
        <f t="shared" si="180"/>
        <v>0</v>
      </c>
      <c r="M247" s="90">
        <f t="shared" si="180"/>
        <v>0</v>
      </c>
      <c r="N247" s="90">
        <f t="shared" si="180"/>
        <v>0</v>
      </c>
      <c r="O247" s="90">
        <f t="shared" si="180"/>
        <v>0</v>
      </c>
      <c r="P247" s="90">
        <f t="shared" si="180"/>
        <v>0</v>
      </c>
      <c r="Q247" s="90">
        <f t="shared" si="180"/>
        <v>0</v>
      </c>
      <c r="R247" s="90">
        <f t="shared" si="180"/>
        <v>0</v>
      </c>
      <c r="S247" s="90">
        <f t="shared" si="180"/>
        <v>0</v>
      </c>
      <c r="T247" s="90">
        <f t="shared" si="180"/>
        <v>0</v>
      </c>
      <c r="U247" s="90">
        <f t="shared" si="180"/>
        <v>0</v>
      </c>
      <c r="V247" s="90">
        <f t="shared" si="180"/>
        <v>0</v>
      </c>
      <c r="W247" s="90">
        <f t="shared" si="180"/>
        <v>0</v>
      </c>
      <c r="X247" s="90">
        <f t="shared" si="180"/>
        <v>0</v>
      </c>
      <c r="Y247" s="90">
        <f t="shared" si="180"/>
        <v>0</v>
      </c>
      <c r="Z247" s="90">
        <f t="shared" si="180"/>
        <v>0</v>
      </c>
      <c r="AA247" s="90">
        <f t="shared" si="180"/>
        <v>0</v>
      </c>
      <c r="AB247" s="90">
        <f t="shared" si="180"/>
        <v>0</v>
      </c>
      <c r="AC247" s="90">
        <f t="shared" si="180"/>
        <v>0</v>
      </c>
      <c r="AD247" s="90">
        <f t="shared" si="180"/>
        <v>0</v>
      </c>
      <c r="AE247" s="90">
        <f t="shared" si="180"/>
        <v>0</v>
      </c>
      <c r="AF247" s="90">
        <f t="shared" si="180"/>
        <v>0</v>
      </c>
      <c r="AG247" s="90">
        <f t="shared" si="180"/>
        <v>0</v>
      </c>
      <c r="AH247" s="90">
        <f t="shared" si="180"/>
        <v>0</v>
      </c>
      <c r="AI247" s="90">
        <f t="shared" si="180"/>
        <v>0</v>
      </c>
      <c r="AJ247" s="90">
        <f t="shared" si="180"/>
        <v>0</v>
      </c>
      <c r="AK247" s="90">
        <f t="shared" si="180"/>
        <v>0</v>
      </c>
      <c r="AL247" s="90">
        <f t="shared" si="180"/>
        <v>0</v>
      </c>
      <c r="AM247" s="90">
        <f t="shared" si="180"/>
        <v>0</v>
      </c>
      <c r="AN247" s="90">
        <f t="shared" si="180"/>
        <v>0</v>
      </c>
      <c r="AO247" s="90">
        <f t="shared" si="180"/>
        <v>0</v>
      </c>
      <c r="AP247" s="90">
        <f t="shared" si="180"/>
        <v>0</v>
      </c>
      <c r="AQ247" s="90">
        <f t="shared" si="180"/>
        <v>0</v>
      </c>
      <c r="AR247" s="90">
        <f t="shared" si="180"/>
        <v>0</v>
      </c>
      <c r="AS247" s="90">
        <f t="shared" si="180"/>
        <v>0</v>
      </c>
      <c r="AT247" s="90">
        <f t="shared" si="180"/>
        <v>0</v>
      </c>
      <c r="AU247" s="90">
        <f t="shared" si="180"/>
        <v>0</v>
      </c>
      <c r="AV247" s="90">
        <f t="shared" si="180"/>
        <v>0</v>
      </c>
      <c r="AW247" s="90">
        <f t="shared" si="180"/>
        <v>0</v>
      </c>
      <c r="AX247" s="90">
        <f t="shared" si="180"/>
        <v>0</v>
      </c>
      <c r="AY247" s="90">
        <f t="shared" si="180"/>
        <v>0</v>
      </c>
      <c r="AZ247" s="90">
        <f t="shared" si="180"/>
        <v>0</v>
      </c>
      <c r="BA247" s="90">
        <f t="shared" si="180"/>
        <v>0</v>
      </c>
      <c r="BB247" s="90">
        <f t="shared" si="180"/>
        <v>0</v>
      </c>
      <c r="BC247" s="90">
        <f t="shared" si="180"/>
        <v>0</v>
      </c>
      <c r="BD247" s="90">
        <f t="shared" si="180"/>
        <v>0</v>
      </c>
      <c r="BE247" s="90">
        <f t="shared" si="180"/>
        <v>0</v>
      </c>
      <c r="BF247" s="90">
        <f t="shared" si="180"/>
        <v>0</v>
      </c>
      <c r="BG247" s="90">
        <f t="shared" si="180"/>
        <v>0</v>
      </c>
      <c r="BH247" s="90">
        <f t="shared" si="180"/>
        <v>0</v>
      </c>
      <c r="BI247" s="90">
        <f t="shared" si="180"/>
        <v>0</v>
      </c>
      <c r="BJ247" s="90">
        <f t="shared" si="180"/>
        <v>0</v>
      </c>
      <c r="BK247" s="90">
        <f t="shared" si="180"/>
        <v>0</v>
      </c>
      <c r="BL247" s="90">
        <f t="shared" si="180"/>
        <v>0</v>
      </c>
      <c r="BM247" s="90">
        <f t="shared" si="180"/>
        <v>0</v>
      </c>
      <c r="BN247" s="90">
        <f t="shared" si="180"/>
        <v>0</v>
      </c>
      <c r="BO247" s="90">
        <f t="shared" si="180"/>
        <v>0</v>
      </c>
      <c r="BP247" s="90">
        <f t="shared" si="180"/>
        <v>0</v>
      </c>
      <c r="BQ247" s="90">
        <f t="shared" si="180"/>
        <v>0</v>
      </c>
      <c r="BR247" s="90">
        <f t="shared" si="180"/>
        <v>702346.661</v>
      </c>
      <c r="BS247" s="90">
        <f t="shared" si="180"/>
        <v>0</v>
      </c>
      <c r="BT247" s="90">
        <f t="shared" si="180"/>
        <v>0</v>
      </c>
      <c r="BU247" s="90">
        <f t="shared" si="180"/>
        <v>0</v>
      </c>
      <c r="BV247" s="90">
        <f t="shared" si="180"/>
        <v>0</v>
      </c>
      <c r="BW247" s="90">
        <f t="shared" si="180"/>
        <v>0</v>
      </c>
      <c r="BX247" s="90">
        <f t="shared" si="180"/>
        <v>0</v>
      </c>
      <c r="BY247" s="90">
        <f t="shared" si="180"/>
        <v>0</v>
      </c>
      <c r="BZ247" s="90">
        <f t="shared" si="180"/>
        <v>0</v>
      </c>
      <c r="CA247" s="90">
        <f t="shared" si="180"/>
        <v>0</v>
      </c>
      <c r="CB247" s="90">
        <f t="shared" si="180"/>
        <v>0</v>
      </c>
      <c r="CC247" s="90">
        <f t="shared" si="180"/>
        <v>0</v>
      </c>
      <c r="CD247" s="90">
        <f t="shared" si="180"/>
        <v>0</v>
      </c>
      <c r="CE247" s="90">
        <f t="shared" si="180"/>
        <v>0</v>
      </c>
      <c r="CF247" s="90">
        <f t="shared" si="180"/>
        <v>0</v>
      </c>
      <c r="CG247" s="90">
        <f t="shared" si="180"/>
        <v>0</v>
      </c>
      <c r="CH247" s="90">
        <f t="shared" si="180"/>
        <v>0</v>
      </c>
      <c r="CI247" s="90">
        <f t="shared" si="180"/>
        <v>0</v>
      </c>
      <c r="CJ247" s="90">
        <f t="shared" si="180"/>
        <v>0</v>
      </c>
      <c r="CK247" s="90">
        <f t="shared" si="180"/>
        <v>0</v>
      </c>
      <c r="CL247" s="90">
        <f t="shared" si="180"/>
        <v>0</v>
      </c>
      <c r="CM247" s="90">
        <f t="shared" si="180"/>
        <v>0</v>
      </c>
      <c r="CN247" s="90">
        <f t="shared" si="180"/>
        <v>0</v>
      </c>
      <c r="CO247" s="90">
        <f t="shared" si="180"/>
        <v>0</v>
      </c>
      <c r="CP247" s="90">
        <f t="shared" si="180"/>
        <v>0</v>
      </c>
      <c r="CQ247" s="90">
        <f t="shared" si="180"/>
        <v>0</v>
      </c>
      <c r="CR247" s="90">
        <f t="shared" si="180"/>
        <v>0</v>
      </c>
      <c r="CS247" s="90">
        <f t="shared" si="180"/>
        <v>0</v>
      </c>
      <c r="CT247" s="90">
        <f t="shared" si="180"/>
        <v>0</v>
      </c>
      <c r="CU247" s="90">
        <f t="shared" si="180"/>
        <v>0</v>
      </c>
      <c r="CV247" s="90">
        <f t="shared" si="180"/>
        <v>0</v>
      </c>
      <c r="CW247" s="90">
        <f t="shared" si="180"/>
        <v>0</v>
      </c>
      <c r="CX247" s="90">
        <f t="shared" si="180"/>
        <v>0</v>
      </c>
      <c r="CY247" s="90">
        <f t="shared" si="180"/>
        <v>0</v>
      </c>
      <c r="CZ247" s="90">
        <f t="shared" si="180"/>
        <v>0</v>
      </c>
      <c r="DA247" s="90">
        <f t="shared" si="180"/>
        <v>0</v>
      </c>
      <c r="DB247" s="90">
        <f t="shared" si="180"/>
        <v>0</v>
      </c>
      <c r="DC247" s="90">
        <f t="shared" si="180"/>
        <v>0</v>
      </c>
      <c r="DD247" s="90">
        <f t="shared" si="180"/>
        <v>0</v>
      </c>
      <c r="DE247" s="90">
        <f t="shared" si="180"/>
        <v>0</v>
      </c>
      <c r="DF247" s="90">
        <f t="shared" si="180"/>
        <v>0</v>
      </c>
      <c r="DG247" s="90">
        <f t="shared" si="180"/>
        <v>0</v>
      </c>
      <c r="DH247" s="90">
        <f t="shared" si="180"/>
        <v>0</v>
      </c>
      <c r="DI247" s="90">
        <f t="shared" si="180"/>
        <v>0</v>
      </c>
      <c r="DJ247" s="90">
        <f t="shared" si="180"/>
        <v>0</v>
      </c>
      <c r="DK247" s="90">
        <f t="shared" si="180"/>
        <v>0</v>
      </c>
      <c r="DL247" s="90">
        <f t="shared" si="180"/>
        <v>0</v>
      </c>
      <c r="DM247" s="90">
        <f t="shared" si="180"/>
        <v>0</v>
      </c>
      <c r="DN247" s="90">
        <f t="shared" si="180"/>
        <v>0</v>
      </c>
      <c r="DO247" s="90">
        <f t="shared" si="180"/>
        <v>0</v>
      </c>
      <c r="DP247" s="90">
        <f t="shared" si="180"/>
        <v>0</v>
      </c>
      <c r="DQ247" s="90">
        <f t="shared" si="180"/>
        <v>0</v>
      </c>
      <c r="DR247" s="90">
        <f t="shared" si="180"/>
        <v>0</v>
      </c>
      <c r="DS247" s="90">
        <f t="shared" si="180"/>
        <v>0</v>
      </c>
      <c r="DT247" s="90">
        <f t="shared" si="180"/>
        <v>0</v>
      </c>
      <c r="DU247" s="90">
        <f t="shared" si="180"/>
        <v>0</v>
      </c>
      <c r="DV247" s="90">
        <f t="shared" si="180"/>
        <v>0</v>
      </c>
      <c r="DW247" s="90">
        <f t="shared" si="180"/>
        <v>0</v>
      </c>
      <c r="DX247" s="90">
        <f t="shared" si="180"/>
        <v>0</v>
      </c>
      <c r="DY247" s="90">
        <f t="shared" si="180"/>
        <v>0</v>
      </c>
      <c r="DZ247" s="90">
        <f t="shared" si="180"/>
        <v>0</v>
      </c>
    </row>
    <row r="248">
      <c r="A248" s="89"/>
      <c r="B248" s="89"/>
      <c r="C248" s="89"/>
      <c r="D248" s="89"/>
      <c r="E248" s="89"/>
      <c r="F248" s="89"/>
      <c r="G248" s="89"/>
      <c r="H248" s="89"/>
      <c r="I248" s="88" t="s">
        <v>346</v>
      </c>
      <c r="J248" s="234"/>
      <c r="K248" s="90">
        <f t="shared" ref="K248:DZ248" si="181">(K$219-sum(K$244:K$245))*K237</f>
        <v>0</v>
      </c>
      <c r="L248" s="90">
        <f t="shared" si="181"/>
        <v>0</v>
      </c>
      <c r="M248" s="90">
        <f t="shared" si="181"/>
        <v>0</v>
      </c>
      <c r="N248" s="90">
        <f t="shared" si="181"/>
        <v>0</v>
      </c>
      <c r="O248" s="90">
        <f t="shared" si="181"/>
        <v>0</v>
      </c>
      <c r="P248" s="90">
        <f t="shared" si="181"/>
        <v>0</v>
      </c>
      <c r="Q248" s="90">
        <f t="shared" si="181"/>
        <v>0</v>
      </c>
      <c r="R248" s="90">
        <f t="shared" si="181"/>
        <v>0</v>
      </c>
      <c r="S248" s="90">
        <f t="shared" si="181"/>
        <v>0</v>
      </c>
      <c r="T248" s="90">
        <f t="shared" si="181"/>
        <v>0</v>
      </c>
      <c r="U248" s="90">
        <f t="shared" si="181"/>
        <v>0</v>
      </c>
      <c r="V248" s="90">
        <f t="shared" si="181"/>
        <v>0</v>
      </c>
      <c r="W248" s="90">
        <f t="shared" si="181"/>
        <v>0</v>
      </c>
      <c r="X248" s="90">
        <f t="shared" si="181"/>
        <v>0</v>
      </c>
      <c r="Y248" s="90">
        <f t="shared" si="181"/>
        <v>0</v>
      </c>
      <c r="Z248" s="90">
        <f t="shared" si="181"/>
        <v>0</v>
      </c>
      <c r="AA248" s="90">
        <f t="shared" si="181"/>
        <v>0</v>
      </c>
      <c r="AB248" s="90">
        <f t="shared" si="181"/>
        <v>0</v>
      </c>
      <c r="AC248" s="90">
        <f t="shared" si="181"/>
        <v>0</v>
      </c>
      <c r="AD248" s="90">
        <f t="shared" si="181"/>
        <v>0</v>
      </c>
      <c r="AE248" s="90">
        <f t="shared" si="181"/>
        <v>0</v>
      </c>
      <c r="AF248" s="90">
        <f t="shared" si="181"/>
        <v>0</v>
      </c>
      <c r="AG248" s="90">
        <f t="shared" si="181"/>
        <v>0</v>
      </c>
      <c r="AH248" s="90">
        <f t="shared" si="181"/>
        <v>0</v>
      </c>
      <c r="AI248" s="90">
        <f t="shared" si="181"/>
        <v>0</v>
      </c>
      <c r="AJ248" s="90">
        <f t="shared" si="181"/>
        <v>0</v>
      </c>
      <c r="AK248" s="90">
        <f t="shared" si="181"/>
        <v>0</v>
      </c>
      <c r="AL248" s="90">
        <f t="shared" si="181"/>
        <v>0</v>
      </c>
      <c r="AM248" s="90">
        <f t="shared" si="181"/>
        <v>0</v>
      </c>
      <c r="AN248" s="90">
        <f t="shared" si="181"/>
        <v>0</v>
      </c>
      <c r="AO248" s="90">
        <f t="shared" si="181"/>
        <v>0</v>
      </c>
      <c r="AP248" s="90">
        <f t="shared" si="181"/>
        <v>0</v>
      </c>
      <c r="AQ248" s="90">
        <f t="shared" si="181"/>
        <v>0</v>
      </c>
      <c r="AR248" s="90">
        <f t="shared" si="181"/>
        <v>0</v>
      </c>
      <c r="AS248" s="90">
        <f t="shared" si="181"/>
        <v>0</v>
      </c>
      <c r="AT248" s="90">
        <f t="shared" si="181"/>
        <v>0</v>
      </c>
      <c r="AU248" s="90">
        <f t="shared" si="181"/>
        <v>0</v>
      </c>
      <c r="AV248" s="90">
        <f t="shared" si="181"/>
        <v>0</v>
      </c>
      <c r="AW248" s="90">
        <f t="shared" si="181"/>
        <v>0</v>
      </c>
      <c r="AX248" s="90">
        <f t="shared" si="181"/>
        <v>0</v>
      </c>
      <c r="AY248" s="90">
        <f t="shared" si="181"/>
        <v>0</v>
      </c>
      <c r="AZ248" s="90">
        <f t="shared" si="181"/>
        <v>0</v>
      </c>
      <c r="BA248" s="90">
        <f t="shared" si="181"/>
        <v>0</v>
      </c>
      <c r="BB248" s="90">
        <f t="shared" si="181"/>
        <v>0</v>
      </c>
      <c r="BC248" s="90">
        <f t="shared" si="181"/>
        <v>0</v>
      </c>
      <c r="BD248" s="90">
        <f t="shared" si="181"/>
        <v>0</v>
      </c>
      <c r="BE248" s="90">
        <f t="shared" si="181"/>
        <v>0</v>
      </c>
      <c r="BF248" s="90">
        <f t="shared" si="181"/>
        <v>0</v>
      </c>
      <c r="BG248" s="90">
        <f t="shared" si="181"/>
        <v>0</v>
      </c>
      <c r="BH248" s="90">
        <f t="shared" si="181"/>
        <v>0</v>
      </c>
      <c r="BI248" s="90">
        <f t="shared" si="181"/>
        <v>0</v>
      </c>
      <c r="BJ248" s="90">
        <f t="shared" si="181"/>
        <v>0</v>
      </c>
      <c r="BK248" s="90">
        <f t="shared" si="181"/>
        <v>0</v>
      </c>
      <c r="BL248" s="90">
        <f t="shared" si="181"/>
        <v>0</v>
      </c>
      <c r="BM248" s="90">
        <f t="shared" si="181"/>
        <v>0</v>
      </c>
      <c r="BN248" s="90">
        <f t="shared" si="181"/>
        <v>0</v>
      </c>
      <c r="BO248" s="90">
        <f t="shared" si="181"/>
        <v>0</v>
      </c>
      <c r="BP248" s="90">
        <f t="shared" si="181"/>
        <v>0</v>
      </c>
      <c r="BQ248" s="90">
        <f t="shared" si="181"/>
        <v>0</v>
      </c>
      <c r="BR248" s="90">
        <f t="shared" si="181"/>
        <v>1053519.992</v>
      </c>
      <c r="BS248" s="90">
        <f t="shared" si="181"/>
        <v>0</v>
      </c>
      <c r="BT248" s="90">
        <f t="shared" si="181"/>
        <v>0</v>
      </c>
      <c r="BU248" s="90">
        <f t="shared" si="181"/>
        <v>0</v>
      </c>
      <c r="BV248" s="90">
        <f t="shared" si="181"/>
        <v>0</v>
      </c>
      <c r="BW248" s="90">
        <f t="shared" si="181"/>
        <v>0</v>
      </c>
      <c r="BX248" s="90">
        <f t="shared" si="181"/>
        <v>0</v>
      </c>
      <c r="BY248" s="90">
        <f t="shared" si="181"/>
        <v>0</v>
      </c>
      <c r="BZ248" s="90">
        <f t="shared" si="181"/>
        <v>0</v>
      </c>
      <c r="CA248" s="90">
        <f t="shared" si="181"/>
        <v>0</v>
      </c>
      <c r="CB248" s="90">
        <f t="shared" si="181"/>
        <v>0</v>
      </c>
      <c r="CC248" s="90">
        <f t="shared" si="181"/>
        <v>0</v>
      </c>
      <c r="CD248" s="90">
        <f t="shared" si="181"/>
        <v>0</v>
      </c>
      <c r="CE248" s="90">
        <f t="shared" si="181"/>
        <v>0</v>
      </c>
      <c r="CF248" s="90">
        <f t="shared" si="181"/>
        <v>0</v>
      </c>
      <c r="CG248" s="90">
        <f t="shared" si="181"/>
        <v>0</v>
      </c>
      <c r="CH248" s="90">
        <f t="shared" si="181"/>
        <v>0</v>
      </c>
      <c r="CI248" s="90">
        <f t="shared" si="181"/>
        <v>0</v>
      </c>
      <c r="CJ248" s="90">
        <f t="shared" si="181"/>
        <v>0</v>
      </c>
      <c r="CK248" s="90">
        <f t="shared" si="181"/>
        <v>0</v>
      </c>
      <c r="CL248" s="90">
        <f t="shared" si="181"/>
        <v>0</v>
      </c>
      <c r="CM248" s="90">
        <f t="shared" si="181"/>
        <v>0</v>
      </c>
      <c r="CN248" s="90">
        <f t="shared" si="181"/>
        <v>0</v>
      </c>
      <c r="CO248" s="90">
        <f t="shared" si="181"/>
        <v>0</v>
      </c>
      <c r="CP248" s="90">
        <f t="shared" si="181"/>
        <v>0</v>
      </c>
      <c r="CQ248" s="90">
        <f t="shared" si="181"/>
        <v>0</v>
      </c>
      <c r="CR248" s="90">
        <f t="shared" si="181"/>
        <v>0</v>
      </c>
      <c r="CS248" s="90">
        <f t="shared" si="181"/>
        <v>0</v>
      </c>
      <c r="CT248" s="90">
        <f t="shared" si="181"/>
        <v>0</v>
      </c>
      <c r="CU248" s="90">
        <f t="shared" si="181"/>
        <v>0</v>
      </c>
      <c r="CV248" s="90">
        <f t="shared" si="181"/>
        <v>0</v>
      </c>
      <c r="CW248" s="90">
        <f t="shared" si="181"/>
        <v>0</v>
      </c>
      <c r="CX248" s="90">
        <f t="shared" si="181"/>
        <v>0</v>
      </c>
      <c r="CY248" s="90">
        <f t="shared" si="181"/>
        <v>0</v>
      </c>
      <c r="CZ248" s="90">
        <f t="shared" si="181"/>
        <v>0</v>
      </c>
      <c r="DA248" s="90">
        <f t="shared" si="181"/>
        <v>0</v>
      </c>
      <c r="DB248" s="90">
        <f t="shared" si="181"/>
        <v>0</v>
      </c>
      <c r="DC248" s="90">
        <f t="shared" si="181"/>
        <v>0</v>
      </c>
      <c r="DD248" s="90">
        <f t="shared" si="181"/>
        <v>0</v>
      </c>
      <c r="DE248" s="90">
        <f t="shared" si="181"/>
        <v>0</v>
      </c>
      <c r="DF248" s="90">
        <f t="shared" si="181"/>
        <v>0</v>
      </c>
      <c r="DG248" s="90">
        <f t="shared" si="181"/>
        <v>0</v>
      </c>
      <c r="DH248" s="90">
        <f t="shared" si="181"/>
        <v>0</v>
      </c>
      <c r="DI248" s="90">
        <f t="shared" si="181"/>
        <v>0</v>
      </c>
      <c r="DJ248" s="90">
        <f t="shared" si="181"/>
        <v>0</v>
      </c>
      <c r="DK248" s="90">
        <f t="shared" si="181"/>
        <v>0</v>
      </c>
      <c r="DL248" s="90">
        <f t="shared" si="181"/>
        <v>0</v>
      </c>
      <c r="DM248" s="90">
        <f t="shared" si="181"/>
        <v>0</v>
      </c>
      <c r="DN248" s="90">
        <f t="shared" si="181"/>
        <v>0</v>
      </c>
      <c r="DO248" s="90">
        <f t="shared" si="181"/>
        <v>0</v>
      </c>
      <c r="DP248" s="90">
        <f t="shared" si="181"/>
        <v>0</v>
      </c>
      <c r="DQ248" s="90">
        <f t="shared" si="181"/>
        <v>0</v>
      </c>
      <c r="DR248" s="90">
        <f t="shared" si="181"/>
        <v>0</v>
      </c>
      <c r="DS248" s="90">
        <f t="shared" si="181"/>
        <v>0</v>
      </c>
      <c r="DT248" s="90">
        <f t="shared" si="181"/>
        <v>0</v>
      </c>
      <c r="DU248" s="90">
        <f t="shared" si="181"/>
        <v>0</v>
      </c>
      <c r="DV248" s="90">
        <f t="shared" si="181"/>
        <v>0</v>
      </c>
      <c r="DW248" s="90">
        <f t="shared" si="181"/>
        <v>0</v>
      </c>
      <c r="DX248" s="90">
        <f t="shared" si="181"/>
        <v>0</v>
      </c>
      <c r="DY248" s="90">
        <f t="shared" si="181"/>
        <v>0</v>
      </c>
      <c r="DZ248" s="90">
        <f t="shared" si="181"/>
        <v>0</v>
      </c>
    </row>
    <row r="249">
      <c r="A249" s="89"/>
      <c r="B249" s="89"/>
      <c r="C249" s="89"/>
      <c r="D249" s="89"/>
      <c r="E249" s="89"/>
      <c r="F249" s="89"/>
      <c r="G249" s="89"/>
      <c r="H249" s="89"/>
      <c r="I249" s="88" t="s">
        <v>347</v>
      </c>
      <c r="J249" s="234"/>
      <c r="K249" s="90">
        <f t="shared" ref="K249:DZ249" si="182">K219-sum(K244:K248)</f>
        <v>0</v>
      </c>
      <c r="L249" s="90">
        <f t="shared" si="182"/>
        <v>0</v>
      </c>
      <c r="M249" s="90">
        <f t="shared" si="182"/>
        <v>0</v>
      </c>
      <c r="N249" s="90">
        <f t="shared" si="182"/>
        <v>0</v>
      </c>
      <c r="O249" s="90">
        <f t="shared" si="182"/>
        <v>0</v>
      </c>
      <c r="P249" s="90">
        <f t="shared" si="182"/>
        <v>0</v>
      </c>
      <c r="Q249" s="90">
        <f t="shared" si="182"/>
        <v>0</v>
      </c>
      <c r="R249" s="90">
        <f t="shared" si="182"/>
        <v>0</v>
      </c>
      <c r="S249" s="90">
        <f t="shared" si="182"/>
        <v>0</v>
      </c>
      <c r="T249" s="90">
        <f t="shared" si="182"/>
        <v>0</v>
      </c>
      <c r="U249" s="90">
        <f t="shared" si="182"/>
        <v>0</v>
      </c>
      <c r="V249" s="90">
        <f t="shared" si="182"/>
        <v>0</v>
      </c>
      <c r="W249" s="90">
        <f t="shared" si="182"/>
        <v>0</v>
      </c>
      <c r="X249" s="90">
        <f t="shared" si="182"/>
        <v>0</v>
      </c>
      <c r="Y249" s="90">
        <f t="shared" si="182"/>
        <v>0</v>
      </c>
      <c r="Z249" s="90">
        <f t="shared" si="182"/>
        <v>0</v>
      </c>
      <c r="AA249" s="90">
        <f t="shared" si="182"/>
        <v>0</v>
      </c>
      <c r="AB249" s="90">
        <f t="shared" si="182"/>
        <v>0</v>
      </c>
      <c r="AC249" s="90">
        <f t="shared" si="182"/>
        <v>0</v>
      </c>
      <c r="AD249" s="90">
        <f t="shared" si="182"/>
        <v>0</v>
      </c>
      <c r="AE249" s="90">
        <f t="shared" si="182"/>
        <v>0</v>
      </c>
      <c r="AF249" s="90">
        <f t="shared" si="182"/>
        <v>0</v>
      </c>
      <c r="AG249" s="90">
        <f t="shared" si="182"/>
        <v>0</v>
      </c>
      <c r="AH249" s="90">
        <f t="shared" si="182"/>
        <v>0</v>
      </c>
      <c r="AI249" s="90">
        <f t="shared" si="182"/>
        <v>0</v>
      </c>
      <c r="AJ249" s="90">
        <f t="shared" si="182"/>
        <v>0</v>
      </c>
      <c r="AK249" s="90">
        <f t="shared" si="182"/>
        <v>0</v>
      </c>
      <c r="AL249" s="90">
        <f t="shared" si="182"/>
        <v>0</v>
      </c>
      <c r="AM249" s="90">
        <f t="shared" si="182"/>
        <v>0</v>
      </c>
      <c r="AN249" s="90">
        <f t="shared" si="182"/>
        <v>0</v>
      </c>
      <c r="AO249" s="90">
        <f t="shared" si="182"/>
        <v>0</v>
      </c>
      <c r="AP249" s="90">
        <f t="shared" si="182"/>
        <v>0</v>
      </c>
      <c r="AQ249" s="90">
        <f t="shared" si="182"/>
        <v>0</v>
      </c>
      <c r="AR249" s="90">
        <f t="shared" si="182"/>
        <v>0</v>
      </c>
      <c r="AS249" s="90">
        <f t="shared" si="182"/>
        <v>0</v>
      </c>
      <c r="AT249" s="90">
        <f t="shared" si="182"/>
        <v>0</v>
      </c>
      <c r="AU249" s="90">
        <f t="shared" si="182"/>
        <v>0</v>
      </c>
      <c r="AV249" s="90">
        <f t="shared" si="182"/>
        <v>0</v>
      </c>
      <c r="AW249" s="90">
        <f t="shared" si="182"/>
        <v>0</v>
      </c>
      <c r="AX249" s="90">
        <f t="shared" si="182"/>
        <v>0</v>
      </c>
      <c r="AY249" s="90">
        <f t="shared" si="182"/>
        <v>0</v>
      </c>
      <c r="AZ249" s="90">
        <f t="shared" si="182"/>
        <v>0</v>
      </c>
      <c r="BA249" s="90">
        <f t="shared" si="182"/>
        <v>0</v>
      </c>
      <c r="BB249" s="90">
        <f t="shared" si="182"/>
        <v>0</v>
      </c>
      <c r="BC249" s="90">
        <f t="shared" si="182"/>
        <v>0</v>
      </c>
      <c r="BD249" s="90">
        <f t="shared" si="182"/>
        <v>0</v>
      </c>
      <c r="BE249" s="90">
        <f t="shared" si="182"/>
        <v>0</v>
      </c>
      <c r="BF249" s="90">
        <f t="shared" si="182"/>
        <v>0</v>
      </c>
      <c r="BG249" s="90">
        <f t="shared" si="182"/>
        <v>0</v>
      </c>
      <c r="BH249" s="90">
        <f t="shared" si="182"/>
        <v>0</v>
      </c>
      <c r="BI249" s="90">
        <f t="shared" si="182"/>
        <v>0</v>
      </c>
      <c r="BJ249" s="90">
        <f t="shared" si="182"/>
        <v>0</v>
      </c>
      <c r="BK249" s="90">
        <f t="shared" si="182"/>
        <v>0</v>
      </c>
      <c r="BL249" s="90">
        <f t="shared" si="182"/>
        <v>0</v>
      </c>
      <c r="BM249" s="90">
        <f t="shared" si="182"/>
        <v>0</v>
      </c>
      <c r="BN249" s="90">
        <f t="shared" si="182"/>
        <v>0</v>
      </c>
      <c r="BO249" s="90">
        <f t="shared" si="182"/>
        <v>0</v>
      </c>
      <c r="BP249" s="90">
        <f t="shared" si="182"/>
        <v>0</v>
      </c>
      <c r="BQ249" s="90">
        <f t="shared" si="182"/>
        <v>0</v>
      </c>
      <c r="BR249" s="90">
        <f t="shared" si="182"/>
        <v>2984973.309</v>
      </c>
      <c r="BS249" s="90">
        <f t="shared" si="182"/>
        <v>0</v>
      </c>
      <c r="BT249" s="90">
        <f t="shared" si="182"/>
        <v>0</v>
      </c>
      <c r="BU249" s="90">
        <f t="shared" si="182"/>
        <v>0</v>
      </c>
      <c r="BV249" s="90">
        <f t="shared" si="182"/>
        <v>0</v>
      </c>
      <c r="BW249" s="90">
        <f t="shared" si="182"/>
        <v>0</v>
      </c>
      <c r="BX249" s="90">
        <f t="shared" si="182"/>
        <v>0</v>
      </c>
      <c r="BY249" s="90">
        <f t="shared" si="182"/>
        <v>0</v>
      </c>
      <c r="BZ249" s="90">
        <f t="shared" si="182"/>
        <v>0</v>
      </c>
      <c r="CA249" s="90">
        <f t="shared" si="182"/>
        <v>0</v>
      </c>
      <c r="CB249" s="90">
        <f t="shared" si="182"/>
        <v>0</v>
      </c>
      <c r="CC249" s="90">
        <f t="shared" si="182"/>
        <v>0</v>
      </c>
      <c r="CD249" s="90">
        <f t="shared" si="182"/>
        <v>0</v>
      </c>
      <c r="CE249" s="90">
        <f t="shared" si="182"/>
        <v>0</v>
      </c>
      <c r="CF249" s="90">
        <f t="shared" si="182"/>
        <v>0</v>
      </c>
      <c r="CG249" s="90">
        <f t="shared" si="182"/>
        <v>0</v>
      </c>
      <c r="CH249" s="90">
        <f t="shared" si="182"/>
        <v>0</v>
      </c>
      <c r="CI249" s="90">
        <f t="shared" si="182"/>
        <v>0</v>
      </c>
      <c r="CJ249" s="90">
        <f t="shared" si="182"/>
        <v>0</v>
      </c>
      <c r="CK249" s="90">
        <f t="shared" si="182"/>
        <v>0</v>
      </c>
      <c r="CL249" s="90">
        <f t="shared" si="182"/>
        <v>0</v>
      </c>
      <c r="CM249" s="90">
        <f t="shared" si="182"/>
        <v>0</v>
      </c>
      <c r="CN249" s="90">
        <f t="shared" si="182"/>
        <v>0</v>
      </c>
      <c r="CO249" s="90">
        <f t="shared" si="182"/>
        <v>0</v>
      </c>
      <c r="CP249" s="90">
        <f t="shared" si="182"/>
        <v>0</v>
      </c>
      <c r="CQ249" s="90">
        <f t="shared" si="182"/>
        <v>0</v>
      </c>
      <c r="CR249" s="90">
        <f t="shared" si="182"/>
        <v>0</v>
      </c>
      <c r="CS249" s="90">
        <f t="shared" si="182"/>
        <v>0</v>
      </c>
      <c r="CT249" s="90">
        <f t="shared" si="182"/>
        <v>0</v>
      </c>
      <c r="CU249" s="90">
        <f t="shared" si="182"/>
        <v>0</v>
      </c>
      <c r="CV249" s="90">
        <f t="shared" si="182"/>
        <v>0</v>
      </c>
      <c r="CW249" s="90">
        <f t="shared" si="182"/>
        <v>0</v>
      </c>
      <c r="CX249" s="90">
        <f t="shared" si="182"/>
        <v>0</v>
      </c>
      <c r="CY249" s="90">
        <f t="shared" si="182"/>
        <v>0</v>
      </c>
      <c r="CZ249" s="90">
        <f t="shared" si="182"/>
        <v>0</v>
      </c>
      <c r="DA249" s="90">
        <f t="shared" si="182"/>
        <v>0</v>
      </c>
      <c r="DB249" s="90">
        <f t="shared" si="182"/>
        <v>0</v>
      </c>
      <c r="DC249" s="90">
        <f t="shared" si="182"/>
        <v>0</v>
      </c>
      <c r="DD249" s="90">
        <f t="shared" si="182"/>
        <v>0</v>
      </c>
      <c r="DE249" s="90">
        <f t="shared" si="182"/>
        <v>0</v>
      </c>
      <c r="DF249" s="90">
        <f t="shared" si="182"/>
        <v>0</v>
      </c>
      <c r="DG249" s="90">
        <f t="shared" si="182"/>
        <v>0</v>
      </c>
      <c r="DH249" s="90">
        <f t="shared" si="182"/>
        <v>0</v>
      </c>
      <c r="DI249" s="90">
        <f t="shared" si="182"/>
        <v>0</v>
      </c>
      <c r="DJ249" s="90">
        <f t="shared" si="182"/>
        <v>0</v>
      </c>
      <c r="DK249" s="90">
        <f t="shared" si="182"/>
        <v>0</v>
      </c>
      <c r="DL249" s="90">
        <f t="shared" si="182"/>
        <v>0</v>
      </c>
      <c r="DM249" s="90">
        <f t="shared" si="182"/>
        <v>0</v>
      </c>
      <c r="DN249" s="90">
        <f t="shared" si="182"/>
        <v>0</v>
      </c>
      <c r="DO249" s="90">
        <f t="shared" si="182"/>
        <v>0</v>
      </c>
      <c r="DP249" s="90">
        <f t="shared" si="182"/>
        <v>0</v>
      </c>
      <c r="DQ249" s="90">
        <f t="shared" si="182"/>
        <v>0</v>
      </c>
      <c r="DR249" s="90">
        <f t="shared" si="182"/>
        <v>0</v>
      </c>
      <c r="DS249" s="90">
        <f t="shared" si="182"/>
        <v>0</v>
      </c>
      <c r="DT249" s="90">
        <f t="shared" si="182"/>
        <v>0</v>
      </c>
      <c r="DU249" s="90">
        <f t="shared" si="182"/>
        <v>0</v>
      </c>
      <c r="DV249" s="90">
        <f t="shared" si="182"/>
        <v>0</v>
      </c>
      <c r="DW249" s="90">
        <f t="shared" si="182"/>
        <v>0</v>
      </c>
      <c r="DX249" s="90">
        <f t="shared" si="182"/>
        <v>0</v>
      </c>
      <c r="DY249" s="90">
        <f t="shared" si="182"/>
        <v>0</v>
      </c>
      <c r="DZ249" s="90">
        <f t="shared" si="182"/>
        <v>0</v>
      </c>
    </row>
    <row r="250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  <c r="BK250" s="89"/>
      <c r="BL250" s="89"/>
      <c r="BM250" s="89"/>
      <c r="BN250" s="89"/>
      <c r="BO250" s="89"/>
      <c r="BP250" s="89"/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/>
      <c r="CB250" s="89"/>
      <c r="CC250" s="89"/>
      <c r="CD250" s="89"/>
      <c r="CE250" s="89"/>
      <c r="CF250" s="89"/>
      <c r="CG250" s="89"/>
      <c r="CH250" s="89"/>
      <c r="CI250" s="89"/>
      <c r="CJ250" s="89"/>
      <c r="CK250" s="89"/>
      <c r="CL250" s="89"/>
      <c r="CM250" s="89"/>
      <c r="CN250" s="89"/>
      <c r="CO250" s="89"/>
      <c r="CP250" s="89"/>
      <c r="CQ250" s="89"/>
      <c r="CR250" s="89"/>
      <c r="CS250" s="89"/>
      <c r="CT250" s="89"/>
      <c r="CU250" s="89"/>
      <c r="CV250" s="89"/>
      <c r="CW250" s="89"/>
      <c r="CX250" s="89"/>
      <c r="CY250" s="89"/>
      <c r="CZ250" s="89"/>
      <c r="DA250" s="89"/>
      <c r="DB250" s="89"/>
      <c r="DC250" s="89"/>
      <c r="DD250" s="89"/>
      <c r="DE250" s="89"/>
      <c r="DF250" s="89"/>
      <c r="DG250" s="89"/>
      <c r="DH250" s="89"/>
      <c r="DI250" s="89"/>
      <c r="DJ250" s="89"/>
      <c r="DK250" s="89"/>
      <c r="DL250" s="89"/>
      <c r="DM250" s="89"/>
      <c r="DN250" s="89"/>
      <c r="DO250" s="89"/>
      <c r="DP250" s="89"/>
      <c r="DQ250" s="89"/>
      <c r="DR250" s="89"/>
      <c r="DS250" s="89"/>
      <c r="DT250" s="89"/>
      <c r="DU250" s="89"/>
      <c r="DV250" s="89"/>
      <c r="DW250" s="89"/>
      <c r="DX250" s="89"/>
      <c r="DY250" s="89"/>
      <c r="DZ250" s="89"/>
    </row>
    <row r="25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3" t="s">
        <v>111</v>
      </c>
      <c r="L251" s="83" t="s">
        <v>112</v>
      </c>
      <c r="M251" s="83" t="s">
        <v>113</v>
      </c>
      <c r="N251" s="83" t="s">
        <v>114</v>
      </c>
      <c r="O251" s="83" t="s">
        <v>115</v>
      </c>
      <c r="P251" s="83" t="s">
        <v>116</v>
      </c>
      <c r="Q251" s="83" t="s">
        <v>117</v>
      </c>
      <c r="R251" s="83" t="s">
        <v>118</v>
      </c>
      <c r="S251" s="83" t="s">
        <v>119</v>
      </c>
      <c r="T251" s="83" t="s">
        <v>120</v>
      </c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89"/>
      <c r="BM251" s="89"/>
      <c r="BN251" s="89"/>
      <c r="BO251" s="89"/>
      <c r="BP251" s="89"/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/>
      <c r="CB251" s="89"/>
      <c r="CC251" s="89"/>
      <c r="CD251" s="89"/>
      <c r="CE251" s="89"/>
      <c r="CF251" s="89"/>
      <c r="CG251" s="89"/>
      <c r="CH251" s="89"/>
      <c r="CI251" s="89"/>
      <c r="CJ251" s="89"/>
      <c r="CK251" s="89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/>
      <c r="CY251" s="89"/>
      <c r="CZ251" s="89"/>
      <c r="DA251" s="89"/>
      <c r="DB251" s="89"/>
      <c r="DC251" s="89"/>
      <c r="DD251" s="89"/>
      <c r="DE251" s="89"/>
      <c r="DF251" s="89"/>
      <c r="DG251" s="89"/>
      <c r="DH251" s="89"/>
      <c r="DI251" s="89"/>
      <c r="DJ251" s="89"/>
      <c r="DK251" s="89"/>
      <c r="DL251" s="89"/>
      <c r="DM251" s="89"/>
      <c r="DN251" s="89"/>
      <c r="DO251" s="89"/>
      <c r="DP251" s="89"/>
      <c r="DQ251" s="89"/>
      <c r="DR251" s="89"/>
      <c r="DS251" s="89"/>
      <c r="DT251" s="89"/>
      <c r="DU251" s="89"/>
      <c r="DV251" s="89"/>
      <c r="DW251" s="89"/>
      <c r="DX251" s="89"/>
      <c r="DY251" s="89"/>
      <c r="DZ251" s="89"/>
    </row>
    <row r="252">
      <c r="A252" s="89"/>
      <c r="B252" s="89"/>
      <c r="C252" s="89"/>
      <c r="D252" s="89"/>
      <c r="E252" s="89"/>
      <c r="F252" s="89"/>
      <c r="G252" s="89"/>
      <c r="H252" s="89"/>
      <c r="I252" s="196" t="s">
        <v>160</v>
      </c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  <c r="BK252" s="89"/>
      <c r="BL252" s="89"/>
      <c r="BM252" s="89"/>
      <c r="BN252" s="89"/>
      <c r="BO252" s="89"/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/>
      <c r="CA252" s="89"/>
      <c r="CB252" s="89"/>
      <c r="CC252" s="89"/>
      <c r="CD252" s="89"/>
      <c r="CE252" s="89"/>
      <c r="CF252" s="89"/>
      <c r="CG252" s="89"/>
      <c r="CH252" s="89"/>
      <c r="CI252" s="89"/>
      <c r="CJ252" s="89"/>
      <c r="CK252" s="89"/>
      <c r="CL252" s="89"/>
      <c r="CM252" s="89"/>
      <c r="CN252" s="89"/>
      <c r="CO252" s="89"/>
      <c r="CP252" s="89"/>
      <c r="CQ252" s="89"/>
      <c r="CR252" s="89"/>
      <c r="CS252" s="89"/>
      <c r="CT252" s="89"/>
      <c r="CU252" s="89"/>
      <c r="CV252" s="89"/>
      <c r="CW252" s="89"/>
      <c r="CX252" s="89"/>
      <c r="CY252" s="89"/>
      <c r="CZ252" s="89"/>
      <c r="DA252" s="89"/>
      <c r="DB252" s="89"/>
      <c r="DC252" s="89"/>
      <c r="DD252" s="89"/>
      <c r="DE252" s="89"/>
      <c r="DF252" s="89"/>
      <c r="DG252" s="89"/>
      <c r="DH252" s="89"/>
      <c r="DI252" s="89"/>
      <c r="DJ252" s="89"/>
      <c r="DK252" s="89"/>
      <c r="DL252" s="89"/>
      <c r="DM252" s="89"/>
      <c r="DN252" s="89"/>
      <c r="DO252" s="89"/>
      <c r="DP252" s="89"/>
      <c r="DQ252" s="89"/>
      <c r="DR252" s="89"/>
      <c r="DS252" s="89"/>
      <c r="DT252" s="89"/>
      <c r="DU252" s="89"/>
      <c r="DV252" s="89"/>
      <c r="DW252" s="89"/>
      <c r="DX252" s="89"/>
      <c r="DY252" s="89"/>
      <c r="DZ252" s="89"/>
    </row>
    <row r="253">
      <c r="A253" s="89"/>
      <c r="B253" s="89"/>
      <c r="C253" s="89"/>
      <c r="D253" s="89"/>
      <c r="E253" s="107" t="s">
        <v>168</v>
      </c>
      <c r="F253" s="89"/>
      <c r="G253" s="89"/>
      <c r="H253" s="89"/>
      <c r="I253" s="196" t="s">
        <v>161</v>
      </c>
      <c r="J253" s="217" t="str">
        <f>J217</f>
        <v/>
      </c>
      <c r="K253" s="217">
        <f t="shared" ref="K253:T253" si="183">sumif($K$1:$DZ$1,K$153,$K217:$DZ217)</f>
        <v>500000</v>
      </c>
      <c r="L253" s="217">
        <f t="shared" si="183"/>
        <v>0</v>
      </c>
      <c r="M253" s="217">
        <f t="shared" si="183"/>
        <v>0</v>
      </c>
      <c r="N253" s="217">
        <f t="shared" si="183"/>
        <v>0</v>
      </c>
      <c r="O253" s="217">
        <f t="shared" si="183"/>
        <v>0</v>
      </c>
      <c r="P253" s="217">
        <f t="shared" si="183"/>
        <v>0</v>
      </c>
      <c r="Q253" s="217">
        <f t="shared" si="183"/>
        <v>0</v>
      </c>
      <c r="R253" s="217">
        <f t="shared" si="183"/>
        <v>0</v>
      </c>
      <c r="S253" s="217">
        <f t="shared" si="183"/>
        <v>0</v>
      </c>
      <c r="T253" s="217">
        <f t="shared" si="183"/>
        <v>0</v>
      </c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89"/>
      <c r="DB253" s="89"/>
      <c r="DC253" s="89"/>
      <c r="DD253" s="89"/>
      <c r="DE253" s="89"/>
      <c r="DF253" s="89"/>
      <c r="DG253" s="89"/>
      <c r="DH253" s="89"/>
      <c r="DI253" s="89"/>
      <c r="DJ253" s="89"/>
      <c r="DK253" s="89"/>
      <c r="DL253" s="89"/>
      <c r="DM253" s="89"/>
      <c r="DN253" s="89"/>
      <c r="DO253" s="89"/>
      <c r="DP253" s="89"/>
      <c r="DQ253" s="89"/>
      <c r="DR253" s="89"/>
      <c r="DS253" s="89"/>
      <c r="DT253" s="89"/>
      <c r="DU253" s="89"/>
      <c r="DV253" s="89"/>
      <c r="DW253" s="89"/>
      <c r="DX253" s="89"/>
      <c r="DY253" s="89"/>
      <c r="DZ253" s="89"/>
    </row>
    <row r="254">
      <c r="A254" s="89"/>
      <c r="B254" s="89"/>
      <c r="C254" s="89"/>
      <c r="D254" s="89"/>
      <c r="E254" s="89"/>
      <c r="F254" s="89"/>
      <c r="G254" s="89"/>
      <c r="H254" s="89"/>
      <c r="I254" s="196" t="s">
        <v>162</v>
      </c>
      <c r="J254" s="89"/>
      <c r="K254" s="217">
        <f t="shared" ref="K254:T254" si="184">sumif($K$1:$DZ$1,K$153,$K218:$DZ218)</f>
        <v>0</v>
      </c>
      <c r="L254" s="217">
        <f t="shared" si="184"/>
        <v>0</v>
      </c>
      <c r="M254" s="217">
        <f t="shared" si="184"/>
        <v>3000000</v>
      </c>
      <c r="N254" s="217">
        <f t="shared" si="184"/>
        <v>0</v>
      </c>
      <c r="O254" s="217">
        <f t="shared" si="184"/>
        <v>0</v>
      </c>
      <c r="P254" s="217">
        <f t="shared" si="184"/>
        <v>0</v>
      </c>
      <c r="Q254" s="217">
        <f t="shared" si="184"/>
        <v>0</v>
      </c>
      <c r="R254" s="217">
        <f t="shared" si="184"/>
        <v>0</v>
      </c>
      <c r="S254" s="217">
        <f t="shared" si="184"/>
        <v>0</v>
      </c>
      <c r="T254" s="217">
        <f t="shared" si="184"/>
        <v>0</v>
      </c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89"/>
      <c r="DB254" s="89"/>
      <c r="DC254" s="89"/>
      <c r="DD254" s="89"/>
      <c r="DE254" s="89"/>
      <c r="DF254" s="89"/>
      <c r="DG254" s="89"/>
      <c r="DH254" s="89"/>
      <c r="DI254" s="89"/>
      <c r="DJ254" s="89"/>
      <c r="DK254" s="89"/>
      <c r="DL254" s="89"/>
      <c r="DM254" s="89"/>
      <c r="DN254" s="89"/>
      <c r="DO254" s="89"/>
      <c r="DP254" s="89"/>
      <c r="DQ254" s="89"/>
      <c r="DR254" s="89"/>
      <c r="DS254" s="89"/>
      <c r="DT254" s="89"/>
      <c r="DU254" s="89"/>
      <c r="DV254" s="89"/>
      <c r="DW254" s="89"/>
      <c r="DX254" s="89"/>
      <c r="DY254" s="89"/>
      <c r="DZ254" s="89"/>
    </row>
    <row r="255">
      <c r="A255" s="89"/>
      <c r="B255" s="235"/>
      <c r="C255" s="89"/>
      <c r="D255" s="89"/>
      <c r="E255" s="89"/>
      <c r="F255" s="89"/>
      <c r="G255" s="89"/>
      <c r="H255" s="89"/>
      <c r="I255" s="88" t="s">
        <v>163</v>
      </c>
      <c r="J255" s="89"/>
      <c r="K255" s="217">
        <f t="shared" ref="K255:T255" si="185">sumif($K$1:$DZ$1,K$153,$K219:$DZ219)</f>
        <v>0</v>
      </c>
      <c r="L255" s="217">
        <f t="shared" si="185"/>
        <v>0</v>
      </c>
      <c r="M255" s="217">
        <f t="shared" si="185"/>
        <v>0</v>
      </c>
      <c r="N255" s="217">
        <f t="shared" si="185"/>
        <v>0</v>
      </c>
      <c r="O255" s="217">
        <f t="shared" si="185"/>
        <v>10000000</v>
      </c>
      <c r="P255" s="217">
        <f t="shared" si="185"/>
        <v>0</v>
      </c>
      <c r="Q255" s="217">
        <f t="shared" si="185"/>
        <v>0</v>
      </c>
      <c r="R255" s="217">
        <f t="shared" si="185"/>
        <v>0</v>
      </c>
      <c r="S255" s="217">
        <f t="shared" si="185"/>
        <v>0</v>
      </c>
      <c r="T255" s="217">
        <f t="shared" si="185"/>
        <v>0</v>
      </c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  <c r="BK255" s="89"/>
      <c r="BL255" s="89"/>
      <c r="BM255" s="89"/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89"/>
      <c r="CC255" s="89"/>
      <c r="CD255" s="89"/>
      <c r="CE255" s="89"/>
      <c r="CF255" s="89"/>
      <c r="CG255" s="89"/>
      <c r="CH255" s="89"/>
      <c r="CI255" s="89"/>
      <c r="CJ255" s="89"/>
      <c r="CK255" s="89"/>
      <c r="CL255" s="89"/>
      <c r="CM255" s="89"/>
      <c r="CN255" s="89"/>
      <c r="CO255" s="89"/>
      <c r="CP255" s="89"/>
      <c r="CQ255" s="89"/>
      <c r="CR255" s="89"/>
      <c r="CS255" s="89"/>
      <c r="CT255" s="89"/>
      <c r="CU255" s="89"/>
      <c r="CV255" s="89"/>
      <c r="CW255" s="89"/>
      <c r="CX255" s="89"/>
      <c r="CY255" s="89"/>
      <c r="CZ255" s="89"/>
      <c r="DA255" s="89"/>
      <c r="DB255" s="89"/>
      <c r="DC255" s="89"/>
      <c r="DD255" s="89"/>
      <c r="DE255" s="89"/>
      <c r="DF255" s="89"/>
      <c r="DG255" s="89"/>
      <c r="DH255" s="89"/>
      <c r="DI255" s="89"/>
      <c r="DJ255" s="89"/>
      <c r="DK255" s="89"/>
      <c r="DL255" s="89"/>
      <c r="DM255" s="89"/>
      <c r="DN255" s="89"/>
      <c r="DO255" s="89"/>
      <c r="DP255" s="89"/>
      <c r="DQ255" s="89"/>
      <c r="DR255" s="89"/>
      <c r="DS255" s="89"/>
      <c r="DT255" s="89"/>
      <c r="DU255" s="89"/>
      <c r="DV255" s="89"/>
      <c r="DW255" s="89"/>
      <c r="DX255" s="89"/>
      <c r="DY255" s="89"/>
      <c r="DZ255" s="89"/>
    </row>
    <row r="256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  <c r="BK256" s="89"/>
      <c r="BL256" s="89"/>
      <c r="BM256" s="89"/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/>
      <c r="BY256" s="89"/>
      <c r="BZ256" s="89"/>
      <c r="CA256" s="89"/>
      <c r="CB256" s="89"/>
      <c r="CC256" s="89"/>
      <c r="CD256" s="89"/>
      <c r="CE256" s="89"/>
      <c r="CF256" s="89"/>
      <c r="CG256" s="89"/>
      <c r="CH256" s="89"/>
      <c r="CI256" s="89"/>
      <c r="CJ256" s="89"/>
      <c r="CK256" s="89"/>
      <c r="CL256" s="89"/>
      <c r="CM256" s="89"/>
      <c r="CN256" s="89"/>
      <c r="CO256" s="89"/>
      <c r="CP256" s="89"/>
      <c r="CQ256" s="89"/>
      <c r="CR256" s="89"/>
      <c r="CS256" s="89"/>
      <c r="CT256" s="89"/>
      <c r="CU256" s="89"/>
      <c r="CV256" s="89"/>
      <c r="CW256" s="89"/>
      <c r="CX256" s="89"/>
      <c r="CY256" s="89"/>
      <c r="CZ256" s="89"/>
      <c r="DA256" s="89"/>
      <c r="DB256" s="89"/>
      <c r="DC256" s="89"/>
      <c r="DD256" s="89"/>
      <c r="DE256" s="89"/>
      <c r="DF256" s="89"/>
      <c r="DG256" s="89"/>
      <c r="DH256" s="89"/>
      <c r="DI256" s="89"/>
      <c r="DJ256" s="89"/>
      <c r="DK256" s="89"/>
      <c r="DL256" s="89"/>
      <c r="DM256" s="89"/>
      <c r="DN256" s="89"/>
      <c r="DO256" s="89"/>
      <c r="DP256" s="89"/>
      <c r="DQ256" s="89"/>
      <c r="DR256" s="89"/>
      <c r="DS256" s="89"/>
      <c r="DT256" s="89"/>
      <c r="DU256" s="89"/>
      <c r="DV256" s="89"/>
      <c r="DW256" s="89"/>
      <c r="DX256" s="89"/>
      <c r="DY256" s="89"/>
      <c r="DZ256" s="89"/>
    </row>
    <row r="257">
      <c r="A257" s="89"/>
      <c r="B257" s="89"/>
      <c r="C257" s="89"/>
      <c r="D257" s="89"/>
      <c r="E257" s="89"/>
      <c r="F257" s="89"/>
      <c r="G257" s="89"/>
      <c r="H257" s="89"/>
      <c r="I257" s="89"/>
      <c r="J257" s="83" t="s">
        <v>348</v>
      </c>
      <c r="K257" s="83" t="s">
        <v>111</v>
      </c>
      <c r="L257" s="83" t="s">
        <v>112</v>
      </c>
      <c r="M257" s="83" t="s">
        <v>113</v>
      </c>
      <c r="N257" s="83" t="s">
        <v>114</v>
      </c>
      <c r="O257" s="83" t="s">
        <v>115</v>
      </c>
      <c r="P257" s="83" t="s">
        <v>116</v>
      </c>
      <c r="Q257" s="83" t="s">
        <v>117</v>
      </c>
      <c r="R257" s="83" t="s">
        <v>118</v>
      </c>
      <c r="S257" s="83" t="s">
        <v>119</v>
      </c>
      <c r="T257" s="83" t="s">
        <v>120</v>
      </c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89"/>
      <c r="CI257" s="89"/>
      <c r="CJ257" s="89"/>
      <c r="CK257" s="89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89"/>
      <c r="DB257" s="89"/>
      <c r="DC257" s="89"/>
      <c r="DD257" s="89"/>
      <c r="DE257" s="89"/>
      <c r="DF257" s="89"/>
      <c r="DG257" s="89"/>
      <c r="DH257" s="89"/>
      <c r="DI257" s="89"/>
      <c r="DJ257" s="89"/>
      <c r="DK257" s="89"/>
      <c r="DL257" s="89"/>
      <c r="DM257" s="89"/>
      <c r="DN257" s="89"/>
      <c r="DO257" s="89"/>
      <c r="DP257" s="89"/>
      <c r="DQ257" s="89"/>
      <c r="DR257" s="89"/>
      <c r="DS257" s="89"/>
      <c r="DT257" s="89"/>
      <c r="DU257" s="89"/>
      <c r="DV257" s="89"/>
      <c r="DW257" s="89"/>
      <c r="DX257" s="89"/>
      <c r="DY257" s="89"/>
      <c r="DZ257" s="89"/>
    </row>
    <row r="258">
      <c r="A258" s="89"/>
      <c r="B258" s="150" t="s">
        <v>349</v>
      </c>
      <c r="C258" s="89"/>
      <c r="D258" s="89"/>
      <c r="E258" s="107" t="s">
        <v>335</v>
      </c>
      <c r="F258" s="89"/>
      <c r="G258" s="89"/>
      <c r="H258" s="89"/>
      <c r="I258" s="196" t="s">
        <v>167</v>
      </c>
      <c r="J258" s="236">
        <f t="shared" ref="J258:J260" si="186">J230</f>
        <v>1</v>
      </c>
      <c r="K258" s="220">
        <f t="shared" ref="K258:K260" si="187">V230</f>
        <v>0.8095238095</v>
      </c>
      <c r="L258" s="220">
        <f t="shared" ref="L258:L260" si="188">AH230</f>
        <v>0.8095238095</v>
      </c>
      <c r="M258" s="220">
        <f t="shared" ref="M258:M260" si="189">AT230</f>
        <v>0.6296296296</v>
      </c>
      <c r="N258" s="220">
        <f t="shared" ref="N258:N260" si="190">BF230</f>
        <v>0.6296296296</v>
      </c>
      <c r="O258" s="220">
        <f t="shared" ref="O258:O260" si="191">BR230</f>
        <v>0.6296296296</v>
      </c>
      <c r="P258" s="220">
        <f t="shared" ref="P258:P260" si="192">CD230</f>
        <v>0.6296296296</v>
      </c>
      <c r="Q258" s="220">
        <f t="shared" ref="Q258:Q260" si="193">CP230</f>
        <v>0.6296296296</v>
      </c>
      <c r="R258" s="220">
        <f t="shared" ref="R258:R260" si="194">DB230</f>
        <v>0.6296296296</v>
      </c>
      <c r="S258" s="220">
        <f t="shared" ref="S258:S260" si="195">DN230</f>
        <v>0.6296296296</v>
      </c>
      <c r="T258" s="220">
        <f t="shared" ref="T258:T260" si="196">DZ230</f>
        <v>0.6296296296</v>
      </c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89"/>
      <c r="BM258" s="89"/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89"/>
      <c r="CC258" s="89"/>
      <c r="CD258" s="89"/>
      <c r="CE258" s="89"/>
      <c r="CF258" s="89"/>
      <c r="CG258" s="89"/>
      <c r="CH258" s="89"/>
      <c r="CI258" s="89"/>
      <c r="CJ258" s="89"/>
      <c r="CK258" s="89"/>
      <c r="CL258" s="89"/>
      <c r="CM258" s="89"/>
      <c r="CN258" s="89"/>
      <c r="CO258" s="89"/>
      <c r="CP258" s="89"/>
      <c r="CQ258" s="89"/>
      <c r="CR258" s="89"/>
      <c r="CS258" s="89"/>
      <c r="CT258" s="89"/>
      <c r="CU258" s="89"/>
      <c r="CV258" s="89"/>
      <c r="CW258" s="89"/>
      <c r="CX258" s="89"/>
      <c r="CY258" s="89"/>
      <c r="CZ258" s="89"/>
      <c r="DA258" s="89"/>
      <c r="DB258" s="89"/>
      <c r="DC258" s="89"/>
      <c r="DD258" s="89"/>
      <c r="DE258" s="89"/>
      <c r="DF258" s="89"/>
      <c r="DG258" s="89"/>
      <c r="DH258" s="89"/>
      <c r="DI258" s="89"/>
      <c r="DJ258" s="89"/>
      <c r="DK258" s="89"/>
      <c r="DL258" s="89"/>
      <c r="DM258" s="89"/>
      <c r="DN258" s="89"/>
      <c r="DO258" s="89"/>
      <c r="DP258" s="89"/>
      <c r="DQ258" s="89"/>
      <c r="DR258" s="89"/>
      <c r="DS258" s="89"/>
      <c r="DT258" s="89"/>
      <c r="DU258" s="89"/>
      <c r="DV258" s="89"/>
      <c r="DW258" s="89"/>
      <c r="DX258" s="89"/>
      <c r="DY258" s="89"/>
      <c r="DZ258" s="89"/>
    </row>
    <row r="259">
      <c r="A259" s="89"/>
      <c r="B259" s="89"/>
      <c r="C259" s="89"/>
      <c r="D259" s="89"/>
      <c r="E259" s="89"/>
      <c r="F259" s="89"/>
      <c r="G259" s="89"/>
      <c r="H259" s="89"/>
      <c r="I259" s="196" t="s">
        <v>161</v>
      </c>
      <c r="J259" s="236">
        <f t="shared" si="186"/>
        <v>0</v>
      </c>
      <c r="K259" s="220">
        <f t="shared" si="187"/>
        <v>0.1904761905</v>
      </c>
      <c r="L259" s="220">
        <f t="shared" si="188"/>
        <v>0.1904761905</v>
      </c>
      <c r="M259" s="220">
        <f t="shared" si="189"/>
        <v>0.1481481481</v>
      </c>
      <c r="N259" s="220">
        <f t="shared" si="190"/>
        <v>0.1481481481</v>
      </c>
      <c r="O259" s="220">
        <f t="shared" si="191"/>
        <v>0.1481481481</v>
      </c>
      <c r="P259" s="220">
        <f t="shared" si="192"/>
        <v>0.1481481481</v>
      </c>
      <c r="Q259" s="220">
        <f t="shared" si="193"/>
        <v>0.1481481481</v>
      </c>
      <c r="R259" s="220">
        <f t="shared" si="194"/>
        <v>0.1481481481</v>
      </c>
      <c r="S259" s="220">
        <f t="shared" si="195"/>
        <v>0.1481481481</v>
      </c>
      <c r="T259" s="220">
        <f t="shared" si="196"/>
        <v>0.1481481481</v>
      </c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  <c r="BK259" s="89"/>
      <c r="BL259" s="89"/>
      <c r="BM259" s="89"/>
      <c r="BN259" s="89"/>
      <c r="BO259" s="89"/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/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/>
      <c r="CY259" s="89"/>
      <c r="CZ259" s="89"/>
      <c r="DA259" s="89"/>
      <c r="DB259" s="89"/>
      <c r="DC259" s="89"/>
      <c r="DD259" s="89"/>
      <c r="DE259" s="89"/>
      <c r="DF259" s="89"/>
      <c r="DG259" s="89"/>
      <c r="DH259" s="89"/>
      <c r="DI259" s="89"/>
      <c r="DJ259" s="89"/>
      <c r="DK259" s="89"/>
      <c r="DL259" s="89"/>
      <c r="DM259" s="89"/>
      <c r="DN259" s="89"/>
      <c r="DO259" s="89"/>
      <c r="DP259" s="89"/>
      <c r="DQ259" s="89"/>
      <c r="DR259" s="89"/>
      <c r="DS259" s="89"/>
      <c r="DT259" s="89"/>
      <c r="DU259" s="89"/>
      <c r="DV259" s="89"/>
      <c r="DW259" s="89"/>
      <c r="DX259" s="89"/>
      <c r="DY259" s="89"/>
      <c r="DZ259" s="89"/>
    </row>
    <row r="260">
      <c r="A260" s="89"/>
      <c r="B260" s="89"/>
      <c r="C260" s="89"/>
      <c r="D260" s="89"/>
      <c r="E260" s="89"/>
      <c r="F260" s="89"/>
      <c r="G260" s="89"/>
      <c r="H260" s="89"/>
      <c r="I260" s="88" t="s">
        <v>162</v>
      </c>
      <c r="J260" s="236">
        <f t="shared" si="186"/>
        <v>0</v>
      </c>
      <c r="K260" s="220">
        <f t="shared" si="187"/>
        <v>0</v>
      </c>
      <c r="L260" s="220">
        <f t="shared" si="188"/>
        <v>0</v>
      </c>
      <c r="M260" s="220">
        <f t="shared" si="189"/>
        <v>0.2222222222</v>
      </c>
      <c r="N260" s="220">
        <f t="shared" si="190"/>
        <v>0.2222222222</v>
      </c>
      <c r="O260" s="220">
        <f t="shared" si="191"/>
        <v>0.2222222222</v>
      </c>
      <c r="P260" s="220">
        <f t="shared" si="192"/>
        <v>0.2222222222</v>
      </c>
      <c r="Q260" s="220">
        <f t="shared" si="193"/>
        <v>0.2222222222</v>
      </c>
      <c r="R260" s="220">
        <f t="shared" si="194"/>
        <v>0.2222222222</v>
      </c>
      <c r="S260" s="220">
        <f t="shared" si="195"/>
        <v>0.2222222222</v>
      </c>
      <c r="T260" s="220">
        <f t="shared" si="196"/>
        <v>0.2222222222</v>
      </c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89"/>
      <c r="CC260" s="89"/>
      <c r="CD260" s="89"/>
      <c r="CE260" s="89"/>
      <c r="CF260" s="89"/>
      <c r="CG260" s="89"/>
      <c r="CH260" s="89"/>
      <c r="CI260" s="89"/>
      <c r="CJ260" s="89"/>
      <c r="CK260" s="89"/>
      <c r="CL260" s="89"/>
      <c r="CM260" s="89"/>
      <c r="CN260" s="89"/>
      <c r="CO260" s="89"/>
      <c r="CP260" s="89"/>
      <c r="CQ260" s="89"/>
      <c r="CR260" s="89"/>
      <c r="CS260" s="89"/>
      <c r="CT260" s="89"/>
      <c r="CU260" s="89"/>
      <c r="CV260" s="89"/>
      <c r="CW260" s="89"/>
      <c r="CX260" s="89"/>
      <c r="CY260" s="89"/>
      <c r="CZ260" s="89"/>
      <c r="DA260" s="89"/>
      <c r="DB260" s="89"/>
      <c r="DC260" s="89"/>
      <c r="DD260" s="89"/>
      <c r="DE260" s="89"/>
      <c r="DF260" s="89"/>
      <c r="DG260" s="89"/>
      <c r="DH260" s="89"/>
      <c r="DI260" s="89"/>
      <c r="DJ260" s="89"/>
      <c r="DK260" s="89"/>
      <c r="DL260" s="89"/>
      <c r="DM260" s="89"/>
      <c r="DN260" s="89"/>
      <c r="DO260" s="89"/>
      <c r="DP260" s="89"/>
      <c r="DQ260" s="89"/>
      <c r="DR260" s="89"/>
      <c r="DS260" s="89"/>
      <c r="DT260" s="89"/>
      <c r="DU260" s="89"/>
      <c r="DV260" s="89"/>
      <c r="DW260" s="89"/>
      <c r="DX260" s="89"/>
      <c r="DY260" s="89"/>
      <c r="DZ260" s="89"/>
    </row>
    <row r="261">
      <c r="A261" s="89"/>
      <c r="B261" s="89"/>
      <c r="C261" s="89"/>
      <c r="D261" s="89"/>
      <c r="E261" s="89"/>
      <c r="F261" s="89"/>
      <c r="G261" s="89"/>
      <c r="H261" s="89"/>
      <c r="I261" s="78"/>
      <c r="J261" s="83" t="s">
        <v>348</v>
      </c>
      <c r="K261" s="83" t="s">
        <v>111</v>
      </c>
      <c r="L261" s="83" t="s">
        <v>112</v>
      </c>
      <c r="M261" s="83" t="s">
        <v>113</v>
      </c>
      <c r="N261" s="83" t="s">
        <v>114</v>
      </c>
      <c r="O261" s="83" t="s">
        <v>115</v>
      </c>
      <c r="P261" s="83" t="s">
        <v>116</v>
      </c>
      <c r="Q261" s="83" t="s">
        <v>117</v>
      </c>
      <c r="R261" s="83" t="s">
        <v>118</v>
      </c>
      <c r="S261" s="83" t="s">
        <v>119</v>
      </c>
      <c r="T261" s="83" t="s">
        <v>120</v>
      </c>
      <c r="U261" s="78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89"/>
      <c r="DB261" s="89"/>
      <c r="DC261" s="89"/>
      <c r="DD261" s="89"/>
      <c r="DE261" s="89"/>
      <c r="DF261" s="89"/>
      <c r="DG261" s="89"/>
      <c r="DH261" s="89"/>
      <c r="DI261" s="89"/>
      <c r="DJ261" s="89"/>
      <c r="DK261" s="89"/>
      <c r="DL261" s="89"/>
      <c r="DM261" s="89"/>
      <c r="DN261" s="89"/>
      <c r="DO261" s="89"/>
      <c r="DP261" s="89"/>
      <c r="DQ261" s="89"/>
      <c r="DR261" s="89"/>
      <c r="DS261" s="89"/>
      <c r="DT261" s="89"/>
      <c r="DU261" s="89"/>
      <c r="DV261" s="89"/>
      <c r="DW261" s="89"/>
      <c r="DX261" s="89"/>
      <c r="DY261" s="89"/>
      <c r="DZ261" s="89"/>
    </row>
    <row r="262">
      <c r="A262" s="89"/>
      <c r="B262" s="89"/>
      <c r="C262" s="89"/>
      <c r="D262" s="89"/>
      <c r="E262" s="92" t="s">
        <v>336</v>
      </c>
      <c r="F262" s="89"/>
      <c r="G262" s="89"/>
      <c r="H262" s="89"/>
      <c r="I262" s="196" t="s">
        <v>167</v>
      </c>
      <c r="J262" s="236">
        <f t="shared" ref="J262:J266" si="197">J234</f>
        <v>0.85</v>
      </c>
      <c r="K262" s="220">
        <f t="shared" ref="K262:K266" si="198">V234</f>
        <v>0.7083333333</v>
      </c>
      <c r="L262" s="220">
        <f t="shared" ref="L262:L266" si="199">AH234</f>
        <v>0.7083333333</v>
      </c>
      <c r="M262" s="220">
        <f t="shared" ref="M262:M266" si="200">AT234</f>
        <v>0.5151515152</v>
      </c>
      <c r="N262" s="220">
        <f t="shared" ref="N262:N266" si="201">BF234</f>
        <v>0.5151515152</v>
      </c>
      <c r="O262" s="220">
        <f t="shared" ref="O262:O266" si="202">BR234</f>
        <v>0.5151515152</v>
      </c>
      <c r="P262" s="220">
        <f t="shared" ref="P262:P266" si="203">CD234</f>
        <v>0.5151515152</v>
      </c>
      <c r="Q262" s="220">
        <f t="shared" ref="Q262:Q266" si="204">CP234</f>
        <v>0.5151515152</v>
      </c>
      <c r="R262" s="220">
        <f t="shared" ref="R262:R266" si="205">DB234</f>
        <v>0.5151515152</v>
      </c>
      <c r="S262" s="220">
        <f t="shared" ref="S262:S266" si="206">DN234</f>
        <v>0.5151515152</v>
      </c>
      <c r="T262" s="220">
        <f t="shared" ref="T262:T266" si="207">DZ234</f>
        <v>0.5151515152</v>
      </c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89"/>
      <c r="BM262" s="89"/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89"/>
      <c r="CC262" s="89"/>
      <c r="CD262" s="89"/>
      <c r="CE262" s="89"/>
      <c r="CF262" s="89"/>
      <c r="CG262" s="89"/>
      <c r="CH262" s="89"/>
      <c r="CI262" s="89"/>
      <c r="CJ262" s="89"/>
      <c r="CK262" s="89"/>
      <c r="CL262" s="89"/>
      <c r="CM262" s="89"/>
      <c r="CN262" s="89"/>
      <c r="CO262" s="89"/>
      <c r="CP262" s="89"/>
      <c r="CQ262" s="89"/>
      <c r="CR262" s="89"/>
      <c r="CS262" s="89"/>
      <c r="CT262" s="89"/>
      <c r="CU262" s="89"/>
      <c r="CV262" s="89"/>
      <c r="CW262" s="89"/>
      <c r="CX262" s="89"/>
      <c r="CY262" s="89"/>
      <c r="CZ262" s="89"/>
      <c r="DA262" s="89"/>
      <c r="DB262" s="89"/>
      <c r="DC262" s="89"/>
      <c r="DD262" s="89"/>
      <c r="DE262" s="89"/>
      <c r="DF262" s="89"/>
      <c r="DG262" s="89"/>
      <c r="DH262" s="89"/>
      <c r="DI262" s="89"/>
      <c r="DJ262" s="89"/>
      <c r="DK262" s="89"/>
      <c r="DL262" s="89"/>
      <c r="DM262" s="89"/>
      <c r="DN262" s="89"/>
      <c r="DO262" s="89"/>
      <c r="DP262" s="89"/>
      <c r="DQ262" s="89"/>
      <c r="DR262" s="89"/>
      <c r="DS262" s="89"/>
      <c r="DT262" s="89"/>
      <c r="DU262" s="89"/>
      <c r="DV262" s="89"/>
      <c r="DW262" s="89"/>
      <c r="DX262" s="89"/>
      <c r="DY262" s="89"/>
      <c r="DZ262" s="89"/>
    </row>
    <row r="263">
      <c r="A263" s="89"/>
      <c r="B263" s="89"/>
      <c r="C263" s="89"/>
      <c r="D263" s="89"/>
      <c r="E263" s="89"/>
      <c r="F263" s="89"/>
      <c r="G263" s="89"/>
      <c r="H263" s="89"/>
      <c r="I263" s="196" t="s">
        <v>166</v>
      </c>
      <c r="J263" s="236">
        <f t="shared" si="197"/>
        <v>0.15</v>
      </c>
      <c r="K263" s="220">
        <f t="shared" si="198"/>
        <v>0.125</v>
      </c>
      <c r="L263" s="220">
        <f t="shared" si="199"/>
        <v>0.125</v>
      </c>
      <c r="M263" s="220">
        <f t="shared" si="200"/>
        <v>0.09090909091</v>
      </c>
      <c r="N263" s="220">
        <f t="shared" si="201"/>
        <v>0.09090909091</v>
      </c>
      <c r="O263" s="220">
        <f t="shared" si="202"/>
        <v>0.09090909091</v>
      </c>
      <c r="P263" s="220">
        <f t="shared" si="203"/>
        <v>0.09090909091</v>
      </c>
      <c r="Q263" s="220">
        <f t="shared" si="204"/>
        <v>0.09090909091</v>
      </c>
      <c r="R263" s="220">
        <f t="shared" si="205"/>
        <v>0.09090909091</v>
      </c>
      <c r="S263" s="220">
        <f t="shared" si="206"/>
        <v>0.09090909091</v>
      </c>
      <c r="T263" s="220">
        <f t="shared" si="207"/>
        <v>0.09090909091</v>
      </c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  <c r="BK263" s="89"/>
      <c r="BL263" s="89"/>
      <c r="BM263" s="89"/>
      <c r="BN263" s="89"/>
      <c r="BO263" s="89"/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/>
      <c r="CA263" s="89"/>
      <c r="CB263" s="89"/>
      <c r="CC263" s="89"/>
      <c r="CD263" s="89"/>
      <c r="CE263" s="89"/>
      <c r="CF263" s="89"/>
      <c r="CG263" s="89"/>
      <c r="CH263" s="89"/>
      <c r="CI263" s="89"/>
      <c r="CJ263" s="89"/>
      <c r="CK263" s="89"/>
      <c r="CL263" s="89"/>
      <c r="CM263" s="89"/>
      <c r="CN263" s="89"/>
      <c r="CO263" s="89"/>
      <c r="CP263" s="89"/>
      <c r="CQ263" s="89"/>
      <c r="CR263" s="89"/>
      <c r="CS263" s="89"/>
      <c r="CT263" s="89"/>
      <c r="CU263" s="89"/>
      <c r="CV263" s="89"/>
      <c r="CW263" s="89"/>
      <c r="CX263" s="89"/>
      <c r="CY263" s="89"/>
      <c r="CZ263" s="89"/>
      <c r="DA263" s="89"/>
      <c r="DB263" s="89"/>
      <c r="DC263" s="89"/>
      <c r="DD263" s="89"/>
      <c r="DE263" s="89"/>
      <c r="DF263" s="89"/>
      <c r="DG263" s="89"/>
      <c r="DH263" s="89"/>
      <c r="DI263" s="89"/>
      <c r="DJ263" s="89"/>
      <c r="DK263" s="89"/>
      <c r="DL263" s="89"/>
      <c r="DM263" s="89"/>
      <c r="DN263" s="89"/>
      <c r="DO263" s="89"/>
      <c r="DP263" s="89"/>
      <c r="DQ263" s="89"/>
      <c r="DR263" s="89"/>
      <c r="DS263" s="89"/>
      <c r="DT263" s="89"/>
      <c r="DU263" s="89"/>
      <c r="DV263" s="89"/>
      <c r="DW263" s="89"/>
      <c r="DX263" s="89"/>
      <c r="DY263" s="89"/>
      <c r="DZ263" s="89"/>
    </row>
    <row r="264">
      <c r="A264" s="89"/>
      <c r="B264" s="89"/>
      <c r="C264" s="89"/>
      <c r="D264" s="89"/>
      <c r="E264" s="89"/>
      <c r="F264" s="89"/>
      <c r="G264" s="89"/>
      <c r="H264" s="89"/>
      <c r="I264" s="196" t="s">
        <v>161</v>
      </c>
      <c r="J264" s="236">
        <f t="shared" si="197"/>
        <v>0</v>
      </c>
      <c r="K264" s="220">
        <f t="shared" si="198"/>
        <v>0.1666666667</v>
      </c>
      <c r="L264" s="220">
        <f t="shared" si="199"/>
        <v>0.1666666667</v>
      </c>
      <c r="M264" s="220">
        <f t="shared" si="200"/>
        <v>0.1212121212</v>
      </c>
      <c r="N264" s="220">
        <f t="shared" si="201"/>
        <v>0.1212121212</v>
      </c>
      <c r="O264" s="220">
        <f t="shared" si="202"/>
        <v>0.1212121212</v>
      </c>
      <c r="P264" s="220">
        <f t="shared" si="203"/>
        <v>0.1212121212</v>
      </c>
      <c r="Q264" s="220">
        <f t="shared" si="204"/>
        <v>0.1212121212</v>
      </c>
      <c r="R264" s="220">
        <f t="shared" si="205"/>
        <v>0.1212121212</v>
      </c>
      <c r="S264" s="220">
        <f t="shared" si="206"/>
        <v>0.1212121212</v>
      </c>
      <c r="T264" s="220">
        <f t="shared" si="207"/>
        <v>0.1212121212</v>
      </c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89"/>
      <c r="BM264" s="89"/>
      <c r="BN264" s="89"/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/>
      <c r="BZ264" s="89"/>
      <c r="CA264" s="89"/>
      <c r="CB264" s="89"/>
      <c r="CC264" s="89"/>
      <c r="CD264" s="89"/>
      <c r="CE264" s="89"/>
      <c r="CF264" s="89"/>
      <c r="CG264" s="89"/>
      <c r="CH264" s="89"/>
      <c r="CI264" s="89"/>
      <c r="CJ264" s="89"/>
      <c r="CK264" s="89"/>
      <c r="CL264" s="89"/>
      <c r="CM264" s="89"/>
      <c r="CN264" s="89"/>
      <c r="CO264" s="89"/>
      <c r="CP264" s="89"/>
      <c r="CQ264" s="89"/>
      <c r="CR264" s="89"/>
      <c r="CS264" s="89"/>
      <c r="CT264" s="89"/>
      <c r="CU264" s="89"/>
      <c r="CV264" s="89"/>
      <c r="CW264" s="89"/>
      <c r="CX264" s="89"/>
      <c r="CY264" s="89"/>
      <c r="CZ264" s="89"/>
      <c r="DA264" s="89"/>
      <c r="DB264" s="89"/>
      <c r="DC264" s="89"/>
      <c r="DD264" s="89"/>
      <c r="DE264" s="89"/>
      <c r="DF264" s="89"/>
      <c r="DG264" s="89"/>
      <c r="DH264" s="89"/>
      <c r="DI264" s="89"/>
      <c r="DJ264" s="89"/>
      <c r="DK264" s="89"/>
      <c r="DL264" s="89"/>
      <c r="DM264" s="89"/>
      <c r="DN264" s="89"/>
      <c r="DO264" s="89"/>
      <c r="DP264" s="89"/>
      <c r="DQ264" s="89"/>
      <c r="DR264" s="89"/>
      <c r="DS264" s="89"/>
      <c r="DT264" s="89"/>
      <c r="DU264" s="89"/>
      <c r="DV264" s="89"/>
      <c r="DW264" s="89"/>
      <c r="DX264" s="89"/>
      <c r="DY264" s="89"/>
      <c r="DZ264" s="89"/>
    </row>
    <row r="265">
      <c r="A265" s="89"/>
      <c r="B265" s="89"/>
      <c r="C265" s="89"/>
      <c r="D265" s="89"/>
      <c r="E265" s="89"/>
      <c r="F265" s="89"/>
      <c r="G265" s="89"/>
      <c r="H265" s="89"/>
      <c r="I265" s="88" t="s">
        <v>162</v>
      </c>
      <c r="J265" s="236">
        <f t="shared" si="197"/>
        <v>0</v>
      </c>
      <c r="K265" s="220">
        <f t="shared" si="198"/>
        <v>0</v>
      </c>
      <c r="L265" s="220">
        <f t="shared" si="199"/>
        <v>0</v>
      </c>
      <c r="M265" s="220">
        <f t="shared" si="200"/>
        <v>0.1818181818</v>
      </c>
      <c r="N265" s="220">
        <f t="shared" si="201"/>
        <v>0.1818181818</v>
      </c>
      <c r="O265" s="220">
        <f t="shared" si="202"/>
        <v>0.1818181818</v>
      </c>
      <c r="P265" s="220">
        <f t="shared" si="203"/>
        <v>0.1818181818</v>
      </c>
      <c r="Q265" s="220">
        <f t="shared" si="204"/>
        <v>0.1818181818</v>
      </c>
      <c r="R265" s="220">
        <f t="shared" si="205"/>
        <v>0.1818181818</v>
      </c>
      <c r="S265" s="220">
        <f t="shared" si="206"/>
        <v>0.1818181818</v>
      </c>
      <c r="T265" s="220">
        <f t="shared" si="207"/>
        <v>0.1818181818</v>
      </c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89"/>
      <c r="BM265" s="89"/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89"/>
      <c r="CC265" s="89"/>
      <c r="CD265" s="89"/>
      <c r="CE265" s="89"/>
      <c r="CF265" s="89"/>
      <c r="CG265" s="89"/>
      <c r="CH265" s="89"/>
      <c r="CI265" s="89"/>
      <c r="CJ265" s="89"/>
      <c r="CK265" s="89"/>
      <c r="CL265" s="89"/>
      <c r="CM265" s="89"/>
      <c r="CN265" s="89"/>
      <c r="CO265" s="89"/>
      <c r="CP265" s="89"/>
      <c r="CQ265" s="89"/>
      <c r="CR265" s="89"/>
      <c r="CS265" s="89"/>
      <c r="CT265" s="89"/>
      <c r="CU265" s="89"/>
      <c r="CV265" s="89"/>
      <c r="CW265" s="89"/>
      <c r="CX265" s="89"/>
      <c r="CY265" s="89"/>
      <c r="CZ265" s="89"/>
      <c r="DA265" s="89"/>
      <c r="DB265" s="89"/>
      <c r="DC265" s="89"/>
      <c r="DD265" s="89"/>
      <c r="DE265" s="89"/>
      <c r="DF265" s="89"/>
      <c r="DG265" s="89"/>
      <c r="DH265" s="89"/>
      <c r="DI265" s="89"/>
      <c r="DJ265" s="89"/>
      <c r="DK265" s="89"/>
      <c r="DL265" s="89"/>
      <c r="DM265" s="89"/>
      <c r="DN265" s="89"/>
      <c r="DO265" s="89"/>
      <c r="DP265" s="89"/>
      <c r="DQ265" s="89"/>
      <c r="DR265" s="89"/>
      <c r="DS265" s="89"/>
      <c r="DT265" s="89"/>
      <c r="DU265" s="89"/>
      <c r="DV265" s="89"/>
      <c r="DW265" s="89"/>
      <c r="DX265" s="89"/>
      <c r="DY265" s="89"/>
      <c r="DZ265" s="89"/>
    </row>
    <row r="266">
      <c r="A266" s="89"/>
      <c r="B266" s="89"/>
      <c r="C266" s="89"/>
      <c r="D266" s="89"/>
      <c r="E266" s="89"/>
      <c r="F266" s="89"/>
      <c r="G266" s="89"/>
      <c r="H266" s="89"/>
      <c r="I266" s="88" t="s">
        <v>334</v>
      </c>
      <c r="J266" s="236">
        <f t="shared" si="197"/>
        <v>0</v>
      </c>
      <c r="K266" s="220">
        <f t="shared" si="198"/>
        <v>0</v>
      </c>
      <c r="L266" s="220">
        <f t="shared" si="199"/>
        <v>0</v>
      </c>
      <c r="M266" s="220">
        <f t="shared" si="200"/>
        <v>0.09090909091</v>
      </c>
      <c r="N266" s="220">
        <f t="shared" si="201"/>
        <v>0.09090909091</v>
      </c>
      <c r="O266" s="220">
        <f t="shared" si="202"/>
        <v>0.09090909091</v>
      </c>
      <c r="P266" s="220">
        <f t="shared" si="203"/>
        <v>0.09090909091</v>
      </c>
      <c r="Q266" s="220">
        <f t="shared" si="204"/>
        <v>0.09090909091</v>
      </c>
      <c r="R266" s="220">
        <f t="shared" si="205"/>
        <v>0.09090909091</v>
      </c>
      <c r="S266" s="220">
        <f t="shared" si="206"/>
        <v>0.09090909091</v>
      </c>
      <c r="T266" s="220">
        <f t="shared" si="207"/>
        <v>0.09090909091</v>
      </c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89"/>
      <c r="BM266" s="89"/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89"/>
      <c r="CC266" s="89"/>
      <c r="CD266" s="89"/>
      <c r="CE266" s="89"/>
      <c r="CF266" s="89"/>
      <c r="CG266" s="89"/>
      <c r="CH266" s="89"/>
      <c r="CI266" s="89"/>
      <c r="CJ266" s="89"/>
      <c r="CK266" s="89"/>
      <c r="CL266" s="89"/>
      <c r="CM266" s="89"/>
      <c r="CN266" s="89"/>
      <c r="CO266" s="89"/>
      <c r="CP266" s="89"/>
      <c r="CQ266" s="89"/>
      <c r="CR266" s="89"/>
      <c r="CS266" s="89"/>
      <c r="CT266" s="89"/>
      <c r="CU266" s="89"/>
      <c r="CV266" s="89"/>
      <c r="CW266" s="89"/>
      <c r="CX266" s="89"/>
      <c r="CY266" s="89"/>
      <c r="CZ266" s="89"/>
      <c r="DA266" s="89"/>
      <c r="DB266" s="89"/>
      <c r="DC266" s="89"/>
      <c r="DD266" s="89"/>
      <c r="DE266" s="89"/>
      <c r="DF266" s="89"/>
      <c r="DG266" s="89"/>
      <c r="DH266" s="89"/>
      <c r="DI266" s="89"/>
      <c r="DJ266" s="89"/>
      <c r="DK266" s="89"/>
      <c r="DL266" s="89"/>
      <c r="DM266" s="89"/>
      <c r="DN266" s="89"/>
      <c r="DO266" s="89"/>
      <c r="DP266" s="89"/>
      <c r="DQ266" s="89"/>
      <c r="DR266" s="89"/>
      <c r="DS266" s="89"/>
      <c r="DT266" s="89"/>
      <c r="DU266" s="89"/>
      <c r="DV266" s="89"/>
      <c r="DW266" s="89"/>
      <c r="DX266" s="89"/>
      <c r="DY266" s="89"/>
      <c r="DZ266" s="89"/>
    </row>
    <row r="267">
      <c r="A267" s="89"/>
      <c r="B267" s="89"/>
      <c r="C267" s="89"/>
      <c r="D267" s="89"/>
      <c r="F267" s="89"/>
      <c r="G267" s="89"/>
      <c r="H267" s="89"/>
      <c r="I267" s="88"/>
      <c r="J267" s="89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89"/>
      <c r="DB267" s="89"/>
      <c r="DC267" s="89"/>
      <c r="DD267" s="89"/>
      <c r="DE267" s="89"/>
      <c r="DF267" s="89"/>
      <c r="DG267" s="89"/>
      <c r="DH267" s="89"/>
      <c r="DI267" s="89"/>
      <c r="DJ267" s="89"/>
      <c r="DK267" s="89"/>
      <c r="DL267" s="89"/>
      <c r="DM267" s="89"/>
      <c r="DN267" s="89"/>
      <c r="DO267" s="89"/>
      <c r="DP267" s="89"/>
      <c r="DQ267" s="89"/>
      <c r="DR267" s="89"/>
      <c r="DS267" s="89"/>
      <c r="DT267" s="89"/>
      <c r="DU267" s="89"/>
      <c r="DV267" s="89"/>
      <c r="DW267" s="89"/>
      <c r="DX267" s="89"/>
      <c r="DY267" s="89"/>
      <c r="DZ267" s="89"/>
    </row>
    <row r="268">
      <c r="A268" s="89"/>
      <c r="B268" s="89"/>
      <c r="C268" s="89"/>
      <c r="D268" s="89"/>
      <c r="E268" s="107" t="s">
        <v>337</v>
      </c>
      <c r="F268" s="89"/>
      <c r="G268" s="89"/>
      <c r="H268" s="89"/>
      <c r="I268" s="88" t="s">
        <v>327</v>
      </c>
      <c r="J268" s="89"/>
      <c r="K268" s="217">
        <f t="shared" ref="K268:T268" si="208">sumif($K$1:$DZ$1,K$153,$K240:$DZ240)</f>
        <v>0</v>
      </c>
      <c r="L268" s="217">
        <f t="shared" si="208"/>
        <v>8453.023109</v>
      </c>
      <c r="M268" s="217">
        <f t="shared" si="208"/>
        <v>31906.31915</v>
      </c>
      <c r="N268" s="217">
        <f t="shared" si="208"/>
        <v>60206.24829</v>
      </c>
      <c r="O268" s="217">
        <f t="shared" si="208"/>
        <v>114635.5295</v>
      </c>
      <c r="P268" s="217">
        <f t="shared" si="208"/>
        <v>423962.3898</v>
      </c>
      <c r="Q268" s="217">
        <f t="shared" si="208"/>
        <v>763665.4913</v>
      </c>
      <c r="R268" s="217">
        <f t="shared" si="208"/>
        <v>1353044.638</v>
      </c>
      <c r="S268" s="217">
        <f t="shared" si="208"/>
        <v>2362841.848</v>
      </c>
      <c r="T268" s="217">
        <f t="shared" si="208"/>
        <v>4082799.917</v>
      </c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89"/>
      <c r="BM268" s="89"/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89"/>
      <c r="CW268" s="89"/>
      <c r="CX268" s="89"/>
      <c r="CY268" s="89"/>
      <c r="CZ268" s="89"/>
      <c r="DA268" s="89"/>
      <c r="DB268" s="89"/>
      <c r="DC268" s="89"/>
      <c r="DD268" s="89"/>
      <c r="DE268" s="89"/>
      <c r="DF268" s="89"/>
      <c r="DG268" s="89"/>
      <c r="DH268" s="89"/>
      <c r="DI268" s="89"/>
      <c r="DJ268" s="89"/>
      <c r="DK268" s="89"/>
      <c r="DL268" s="89"/>
      <c r="DM268" s="89"/>
      <c r="DN268" s="89"/>
      <c r="DO268" s="89"/>
      <c r="DP268" s="89"/>
      <c r="DQ268" s="89"/>
      <c r="DR268" s="89"/>
      <c r="DS268" s="89"/>
      <c r="DT268" s="89"/>
      <c r="DU268" s="89"/>
      <c r="DV268" s="89"/>
      <c r="DW268" s="89"/>
      <c r="DX268" s="89"/>
      <c r="DY268" s="89"/>
      <c r="DZ268" s="89"/>
    </row>
    <row r="269">
      <c r="A269" s="89"/>
      <c r="B269" s="89"/>
      <c r="C269" s="89"/>
      <c r="D269" s="89"/>
      <c r="E269" s="89"/>
      <c r="F269" s="89"/>
      <c r="G269" s="89"/>
      <c r="H269" s="89"/>
      <c r="I269" s="88" t="s">
        <v>338</v>
      </c>
      <c r="K269" s="217">
        <f t="shared" ref="K269:T269" si="209">sumif($K$1:$DZ$1,K$153,$K241:$DZ241)</f>
        <v>0</v>
      </c>
      <c r="L269" s="217">
        <f t="shared" si="209"/>
        <v>6842.923469</v>
      </c>
      <c r="M269" s="217">
        <f t="shared" si="209"/>
        <v>20089.16391</v>
      </c>
      <c r="N269" s="217">
        <f t="shared" si="209"/>
        <v>37907.63781</v>
      </c>
      <c r="O269" s="217">
        <f t="shared" si="209"/>
        <v>72177.926</v>
      </c>
      <c r="P269" s="217">
        <f t="shared" si="209"/>
        <v>266939.2824</v>
      </c>
      <c r="Q269" s="217">
        <f t="shared" si="209"/>
        <v>480826.4205</v>
      </c>
      <c r="R269" s="217">
        <f t="shared" si="209"/>
        <v>851916.9942</v>
      </c>
      <c r="S269" s="217">
        <f t="shared" si="209"/>
        <v>1487715.238</v>
      </c>
      <c r="T269" s="217">
        <f t="shared" si="209"/>
        <v>2570651.799</v>
      </c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/>
      <c r="CY269" s="89"/>
      <c r="CZ269" s="89"/>
      <c r="DA269" s="89"/>
      <c r="DB269" s="89"/>
      <c r="DC269" s="89"/>
      <c r="DD269" s="89"/>
      <c r="DE269" s="89"/>
      <c r="DF269" s="89"/>
      <c r="DG269" s="89"/>
      <c r="DH269" s="89"/>
      <c r="DI269" s="89"/>
      <c r="DJ269" s="89"/>
      <c r="DK269" s="89"/>
      <c r="DL269" s="89"/>
      <c r="DM269" s="89"/>
      <c r="DN269" s="89"/>
      <c r="DO269" s="89"/>
      <c r="DP269" s="89"/>
      <c r="DQ269" s="89"/>
      <c r="DR269" s="89"/>
      <c r="DS269" s="89"/>
      <c r="DT269" s="89"/>
      <c r="DU269" s="89"/>
      <c r="DV269" s="89"/>
      <c r="DW269" s="89"/>
      <c r="DX269" s="89"/>
      <c r="DY269" s="89"/>
      <c r="DZ269" s="89"/>
    </row>
    <row r="270">
      <c r="A270" s="89"/>
      <c r="B270" s="89"/>
      <c r="C270" s="89"/>
      <c r="D270" s="89"/>
      <c r="E270" s="89"/>
      <c r="F270" s="89"/>
      <c r="G270" s="89"/>
      <c r="H270" s="89"/>
      <c r="I270" s="88" t="s">
        <v>339</v>
      </c>
      <c r="K270" s="217">
        <f t="shared" ref="K270:T270" si="210">sumif($K$1:$DZ$1,K$153,$K242:$DZ242)</f>
        <v>0</v>
      </c>
      <c r="L270" s="217">
        <f t="shared" si="210"/>
        <v>1610.09964</v>
      </c>
      <c r="M270" s="217">
        <f t="shared" si="210"/>
        <v>4726.862096</v>
      </c>
      <c r="N270" s="217">
        <f t="shared" si="210"/>
        <v>8919.444191</v>
      </c>
      <c r="O270" s="217">
        <f t="shared" si="210"/>
        <v>16983.04141</v>
      </c>
      <c r="P270" s="217">
        <f t="shared" si="210"/>
        <v>62809.24293</v>
      </c>
      <c r="Q270" s="217">
        <f t="shared" si="210"/>
        <v>113135.6283</v>
      </c>
      <c r="R270" s="217">
        <f t="shared" si="210"/>
        <v>200451.0575</v>
      </c>
      <c r="S270" s="217">
        <f t="shared" si="210"/>
        <v>350050.6441</v>
      </c>
      <c r="T270" s="217">
        <f t="shared" si="210"/>
        <v>604859.2469</v>
      </c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  <c r="BK270" s="89"/>
      <c r="BL270" s="89"/>
      <c r="BM270" s="89"/>
      <c r="BN270" s="89"/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/>
      <c r="BZ270" s="89"/>
      <c r="CA270" s="89"/>
      <c r="CB270" s="89"/>
      <c r="CC270" s="89"/>
      <c r="CD270" s="89"/>
      <c r="CE270" s="89"/>
      <c r="CF270" s="89"/>
      <c r="CG270" s="89"/>
      <c r="CH270" s="89"/>
      <c r="CI270" s="89"/>
      <c r="CJ270" s="89"/>
      <c r="CK270" s="89"/>
      <c r="CL270" s="89"/>
      <c r="CM270" s="89"/>
      <c r="CN270" s="89"/>
      <c r="CO270" s="89"/>
      <c r="CP270" s="89"/>
      <c r="CQ270" s="89"/>
      <c r="CR270" s="89"/>
      <c r="CS270" s="89"/>
      <c r="CT270" s="89"/>
      <c r="CU270" s="89"/>
      <c r="CV270" s="89"/>
      <c r="CW270" s="89"/>
      <c r="CX270" s="89"/>
      <c r="CY270" s="89"/>
      <c r="CZ270" s="89"/>
      <c r="DA270" s="89"/>
      <c r="DB270" s="89"/>
      <c r="DC270" s="89"/>
      <c r="DD270" s="89"/>
      <c r="DE270" s="89"/>
      <c r="DF270" s="89"/>
      <c r="DG270" s="89"/>
      <c r="DH270" s="89"/>
      <c r="DI270" s="89"/>
      <c r="DJ270" s="89"/>
      <c r="DK270" s="89"/>
      <c r="DL270" s="89"/>
      <c r="DM270" s="89"/>
      <c r="DN270" s="89"/>
      <c r="DO270" s="89"/>
      <c r="DP270" s="89"/>
      <c r="DQ270" s="89"/>
      <c r="DR270" s="89"/>
      <c r="DS270" s="89"/>
      <c r="DT270" s="89"/>
      <c r="DU270" s="89"/>
      <c r="DV270" s="89"/>
      <c r="DW270" s="89"/>
      <c r="DX270" s="89"/>
      <c r="DY270" s="89"/>
      <c r="DZ270" s="89"/>
    </row>
    <row r="271">
      <c r="A271" s="89"/>
      <c r="B271" s="89"/>
      <c r="C271" s="89"/>
      <c r="D271" s="89"/>
      <c r="E271" s="89"/>
      <c r="F271" s="89"/>
      <c r="G271" s="89"/>
      <c r="H271" s="89"/>
      <c r="I271" s="88" t="s">
        <v>342</v>
      </c>
      <c r="J271" s="89"/>
      <c r="K271" s="217">
        <f t="shared" ref="K271:T271" si="211">sumif($K$1:$DZ$1,K$153,$K243:$DZ243)</f>
        <v>0</v>
      </c>
      <c r="L271" s="217">
        <f t="shared" si="211"/>
        <v>0</v>
      </c>
      <c r="M271" s="217">
        <f t="shared" si="211"/>
        <v>7090.293144</v>
      </c>
      <c r="N271" s="217">
        <f t="shared" si="211"/>
        <v>13379.16629</v>
      </c>
      <c r="O271" s="217">
        <f t="shared" si="211"/>
        <v>25474.56212</v>
      </c>
      <c r="P271" s="217">
        <f t="shared" si="211"/>
        <v>94213.86439</v>
      </c>
      <c r="Q271" s="217">
        <f t="shared" si="211"/>
        <v>169703.4425</v>
      </c>
      <c r="R271" s="217">
        <f t="shared" si="211"/>
        <v>300676.5862</v>
      </c>
      <c r="S271" s="217">
        <f t="shared" si="211"/>
        <v>525075.9662</v>
      </c>
      <c r="T271" s="217">
        <f t="shared" si="211"/>
        <v>907288.8704</v>
      </c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89"/>
      <c r="CW271" s="89"/>
      <c r="CX271" s="89"/>
      <c r="CY271" s="89"/>
      <c r="CZ271" s="89"/>
      <c r="DA271" s="89"/>
      <c r="DB271" s="89"/>
      <c r="DC271" s="89"/>
      <c r="DD271" s="89"/>
      <c r="DE271" s="89"/>
      <c r="DF271" s="89"/>
      <c r="DG271" s="89"/>
      <c r="DH271" s="89"/>
      <c r="DI271" s="89"/>
      <c r="DJ271" s="89"/>
      <c r="DK271" s="89"/>
      <c r="DL271" s="89"/>
      <c r="DM271" s="89"/>
      <c r="DN271" s="89"/>
      <c r="DO271" s="89"/>
      <c r="DP271" s="89"/>
      <c r="DQ271" s="89"/>
      <c r="DR271" s="89"/>
      <c r="DS271" s="89"/>
      <c r="DT271" s="89"/>
      <c r="DU271" s="89"/>
      <c r="DV271" s="89"/>
      <c r="DW271" s="89"/>
      <c r="DX271" s="89"/>
      <c r="DY271" s="89"/>
      <c r="DZ271" s="89"/>
    </row>
    <row r="272">
      <c r="A272" s="89"/>
      <c r="B272" s="89"/>
      <c r="C272" s="89"/>
      <c r="D272" s="89"/>
      <c r="E272" s="89"/>
      <c r="F272" s="89"/>
      <c r="G272" s="89"/>
      <c r="H272" s="89"/>
      <c r="I272" s="88" t="s">
        <v>343</v>
      </c>
      <c r="J272" s="89"/>
      <c r="K272" s="217">
        <f t="shared" ref="K272:T272" si="212">sumif($K$1:$DZ$1,K$153,$K244:$DZ244)</f>
        <v>0</v>
      </c>
      <c r="L272" s="217">
        <f t="shared" si="212"/>
        <v>0</v>
      </c>
      <c r="M272" s="217">
        <f t="shared" si="212"/>
        <v>0</v>
      </c>
      <c r="N272" s="217">
        <f t="shared" si="212"/>
        <v>0</v>
      </c>
      <c r="O272" s="217">
        <f t="shared" si="212"/>
        <v>649899.7921</v>
      </c>
      <c r="P272" s="217">
        <f t="shared" si="212"/>
        <v>0</v>
      </c>
      <c r="Q272" s="217">
        <f t="shared" si="212"/>
        <v>0</v>
      </c>
      <c r="R272" s="217">
        <f t="shared" si="212"/>
        <v>0</v>
      </c>
      <c r="S272" s="217">
        <f t="shared" si="212"/>
        <v>0</v>
      </c>
      <c r="T272" s="217">
        <f t="shared" si="212"/>
        <v>0</v>
      </c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89"/>
      <c r="BM272" s="89"/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89"/>
      <c r="CW272" s="89"/>
      <c r="CX272" s="89"/>
      <c r="CY272" s="89"/>
      <c r="CZ272" s="89"/>
      <c r="DA272" s="89"/>
      <c r="DB272" s="89"/>
      <c r="DC272" s="89"/>
      <c r="DD272" s="89"/>
      <c r="DE272" s="89"/>
      <c r="DF272" s="89"/>
      <c r="DG272" s="89"/>
      <c r="DH272" s="89"/>
      <c r="DI272" s="89"/>
      <c r="DJ272" s="89"/>
      <c r="DK272" s="89"/>
      <c r="DL272" s="89"/>
      <c r="DM272" s="89"/>
      <c r="DN272" s="89"/>
      <c r="DO272" s="89"/>
      <c r="DP272" s="89"/>
      <c r="DQ272" s="89"/>
      <c r="DR272" s="89"/>
      <c r="DS272" s="89"/>
      <c r="DT272" s="89"/>
      <c r="DU272" s="89"/>
      <c r="DV272" s="89"/>
      <c r="DW272" s="89"/>
      <c r="DX272" s="89"/>
      <c r="DY272" s="89"/>
      <c r="DZ272" s="89"/>
    </row>
    <row r="273">
      <c r="A273" s="89"/>
      <c r="B273" s="89"/>
      <c r="C273" s="89"/>
      <c r="D273" s="89"/>
      <c r="E273" s="89"/>
      <c r="F273" s="89"/>
      <c r="G273" s="89"/>
      <c r="H273" s="89"/>
      <c r="I273" s="88" t="s">
        <v>344</v>
      </c>
      <c r="J273" s="89"/>
      <c r="K273" s="217">
        <f t="shared" ref="K273:T273" si="213">sumif($K$1:$DZ$1,K$153,$K245:$DZ245)</f>
        <v>0</v>
      </c>
      <c r="L273" s="217">
        <f t="shared" si="213"/>
        <v>0</v>
      </c>
      <c r="M273" s="217">
        <f t="shared" si="213"/>
        <v>0</v>
      </c>
      <c r="N273" s="217">
        <f t="shared" si="213"/>
        <v>0</v>
      </c>
      <c r="O273" s="217">
        <f t="shared" si="213"/>
        <v>3555740.255</v>
      </c>
      <c r="P273" s="217">
        <f t="shared" si="213"/>
        <v>0</v>
      </c>
      <c r="Q273" s="217">
        <f t="shared" si="213"/>
        <v>0</v>
      </c>
      <c r="R273" s="217">
        <f t="shared" si="213"/>
        <v>0</v>
      </c>
      <c r="S273" s="217">
        <f t="shared" si="213"/>
        <v>0</v>
      </c>
      <c r="T273" s="217">
        <f t="shared" si="213"/>
        <v>0</v>
      </c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89"/>
      <c r="DB273" s="89"/>
      <c r="DC273" s="89"/>
      <c r="DD273" s="89"/>
      <c r="DE273" s="89"/>
      <c r="DF273" s="89"/>
      <c r="DG273" s="89"/>
      <c r="DH273" s="89"/>
      <c r="DI273" s="89"/>
      <c r="DJ273" s="89"/>
      <c r="DK273" s="89"/>
      <c r="DL273" s="89"/>
      <c r="DM273" s="89"/>
      <c r="DN273" s="89"/>
      <c r="DO273" s="89"/>
      <c r="DP273" s="89"/>
      <c r="DQ273" s="89"/>
      <c r="DR273" s="89"/>
      <c r="DS273" s="89"/>
      <c r="DT273" s="89"/>
      <c r="DU273" s="89"/>
      <c r="DV273" s="89"/>
      <c r="DW273" s="89"/>
      <c r="DX273" s="89"/>
      <c r="DY273" s="89"/>
      <c r="DZ273" s="89"/>
    </row>
    <row r="274">
      <c r="A274" s="89"/>
      <c r="B274" s="89"/>
      <c r="C274" s="89"/>
      <c r="D274" s="89"/>
      <c r="E274" s="89"/>
      <c r="F274" s="89"/>
      <c r="G274" s="89"/>
      <c r="H274" s="89"/>
      <c r="I274" s="196" t="s">
        <v>166</v>
      </c>
      <c r="J274" s="89"/>
      <c r="K274" s="217">
        <f t="shared" ref="K274:T274" si="214">sumif($K$1:$DZ$1,K$153,$K246:$DZ246)</f>
        <v>0</v>
      </c>
      <c r="L274" s="217">
        <f t="shared" si="214"/>
        <v>0</v>
      </c>
      <c r="M274" s="217">
        <f t="shared" si="214"/>
        <v>0</v>
      </c>
      <c r="N274" s="217">
        <f t="shared" si="214"/>
        <v>0</v>
      </c>
      <c r="O274" s="217">
        <f t="shared" si="214"/>
        <v>1053519.992</v>
      </c>
      <c r="P274" s="217">
        <f t="shared" si="214"/>
        <v>0</v>
      </c>
      <c r="Q274" s="217">
        <f t="shared" si="214"/>
        <v>0</v>
      </c>
      <c r="R274" s="217">
        <f t="shared" si="214"/>
        <v>0</v>
      </c>
      <c r="S274" s="217">
        <f t="shared" si="214"/>
        <v>0</v>
      </c>
      <c r="T274" s="217">
        <f t="shared" si="214"/>
        <v>0</v>
      </c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89"/>
      <c r="DB274" s="89"/>
      <c r="DC274" s="89"/>
      <c r="DD274" s="89"/>
      <c r="DE274" s="89"/>
      <c r="DF274" s="89"/>
      <c r="DG274" s="89"/>
      <c r="DH274" s="89"/>
      <c r="DI274" s="89"/>
      <c r="DJ274" s="89"/>
      <c r="DK274" s="89"/>
      <c r="DL274" s="89"/>
      <c r="DM274" s="89"/>
      <c r="DN274" s="89"/>
      <c r="DO274" s="89"/>
      <c r="DP274" s="89"/>
      <c r="DQ274" s="89"/>
      <c r="DR274" s="89"/>
      <c r="DS274" s="89"/>
      <c r="DT274" s="89"/>
      <c r="DU274" s="89"/>
      <c r="DV274" s="89"/>
      <c r="DW274" s="89"/>
      <c r="DX274" s="89"/>
      <c r="DY274" s="89"/>
      <c r="DZ274" s="89"/>
    </row>
    <row r="275">
      <c r="A275" s="89"/>
      <c r="B275" s="89"/>
      <c r="C275" s="89"/>
      <c r="D275" s="89"/>
      <c r="E275" s="89"/>
      <c r="F275" s="89"/>
      <c r="G275" s="89"/>
      <c r="H275" s="89"/>
      <c r="I275" s="88" t="s">
        <v>345</v>
      </c>
      <c r="J275" s="89"/>
      <c r="K275" s="217">
        <f t="shared" ref="K275:T275" si="215">sumif($K$1:$DZ$1,K$153,$K247:$DZ247)</f>
        <v>0</v>
      </c>
      <c r="L275" s="217">
        <f t="shared" si="215"/>
        <v>0</v>
      </c>
      <c r="M275" s="217">
        <f t="shared" si="215"/>
        <v>0</v>
      </c>
      <c r="N275" s="217">
        <f t="shared" si="215"/>
        <v>0</v>
      </c>
      <c r="O275" s="217">
        <f t="shared" si="215"/>
        <v>702346.661</v>
      </c>
      <c r="P275" s="217">
        <f t="shared" si="215"/>
        <v>0</v>
      </c>
      <c r="Q275" s="217">
        <f t="shared" si="215"/>
        <v>0</v>
      </c>
      <c r="R275" s="217">
        <f t="shared" si="215"/>
        <v>0</v>
      </c>
      <c r="S275" s="217">
        <f t="shared" si="215"/>
        <v>0</v>
      </c>
      <c r="T275" s="217">
        <f t="shared" si="215"/>
        <v>0</v>
      </c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  <c r="BK275" s="89"/>
      <c r="BL275" s="89"/>
      <c r="BM275" s="89"/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89"/>
      <c r="CW275" s="89"/>
      <c r="CX275" s="89"/>
      <c r="CY275" s="89"/>
      <c r="CZ275" s="89"/>
      <c r="DA275" s="89"/>
      <c r="DB275" s="89"/>
      <c r="DC275" s="89"/>
      <c r="DD275" s="89"/>
      <c r="DE275" s="89"/>
      <c r="DF275" s="89"/>
      <c r="DG275" s="89"/>
      <c r="DH275" s="89"/>
      <c r="DI275" s="89"/>
      <c r="DJ275" s="89"/>
      <c r="DK275" s="89"/>
      <c r="DL275" s="89"/>
      <c r="DM275" s="89"/>
      <c r="DN275" s="89"/>
      <c r="DO275" s="89"/>
      <c r="DP275" s="89"/>
      <c r="DQ275" s="89"/>
      <c r="DR275" s="89"/>
      <c r="DS275" s="89"/>
      <c r="DT275" s="89"/>
      <c r="DU275" s="89"/>
      <c r="DV275" s="89"/>
      <c r="DW275" s="89"/>
      <c r="DX275" s="89"/>
      <c r="DY275" s="89"/>
      <c r="DZ275" s="89"/>
    </row>
    <row r="276">
      <c r="A276" s="89"/>
      <c r="B276" s="89"/>
      <c r="C276" s="89"/>
      <c r="D276" s="89"/>
      <c r="E276" s="89"/>
      <c r="F276" s="89"/>
      <c r="G276" s="89"/>
      <c r="H276" s="89"/>
      <c r="I276" s="88" t="s">
        <v>346</v>
      </c>
      <c r="J276" s="89"/>
      <c r="K276" s="217">
        <f t="shared" ref="K276:T276" si="216">sumif($K$1:$DZ$1,K$153,$K248:$DZ248)</f>
        <v>0</v>
      </c>
      <c r="L276" s="217">
        <f t="shared" si="216"/>
        <v>0</v>
      </c>
      <c r="M276" s="217">
        <f t="shared" si="216"/>
        <v>0</v>
      </c>
      <c r="N276" s="217">
        <f t="shared" si="216"/>
        <v>0</v>
      </c>
      <c r="O276" s="217">
        <f t="shared" si="216"/>
        <v>1053519.992</v>
      </c>
      <c r="P276" s="217">
        <f t="shared" si="216"/>
        <v>0</v>
      </c>
      <c r="Q276" s="217">
        <f t="shared" si="216"/>
        <v>0</v>
      </c>
      <c r="R276" s="217">
        <f t="shared" si="216"/>
        <v>0</v>
      </c>
      <c r="S276" s="217">
        <f t="shared" si="216"/>
        <v>0</v>
      </c>
      <c r="T276" s="217">
        <f t="shared" si="216"/>
        <v>0</v>
      </c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89"/>
      <c r="DB276" s="89"/>
      <c r="DC276" s="89"/>
      <c r="DD276" s="89"/>
      <c r="DE276" s="89"/>
      <c r="DF276" s="89"/>
      <c r="DG276" s="89"/>
      <c r="DH276" s="89"/>
      <c r="DI276" s="89"/>
      <c r="DJ276" s="89"/>
      <c r="DK276" s="89"/>
      <c r="DL276" s="89"/>
      <c r="DM276" s="89"/>
      <c r="DN276" s="89"/>
      <c r="DO276" s="89"/>
      <c r="DP276" s="89"/>
      <c r="DQ276" s="89"/>
      <c r="DR276" s="89"/>
      <c r="DS276" s="89"/>
      <c r="DT276" s="89"/>
      <c r="DU276" s="89"/>
      <c r="DV276" s="89"/>
      <c r="DW276" s="89"/>
      <c r="DX276" s="89"/>
      <c r="DY276" s="89"/>
      <c r="DZ276" s="89"/>
    </row>
    <row r="277">
      <c r="A277" s="89"/>
      <c r="B277" s="89"/>
      <c r="C277" s="89"/>
      <c r="D277" s="89"/>
      <c r="E277" s="89"/>
      <c r="F277" s="89"/>
      <c r="G277" s="89"/>
      <c r="H277" s="89"/>
      <c r="I277" s="88" t="s">
        <v>347</v>
      </c>
      <c r="J277" s="89"/>
      <c r="K277" s="217">
        <f t="shared" ref="K277:T277" si="217">sumif($K$1:$DZ$1,K$153,$K249:$DZ249)</f>
        <v>0</v>
      </c>
      <c r="L277" s="217">
        <f t="shared" si="217"/>
        <v>0</v>
      </c>
      <c r="M277" s="217">
        <f t="shared" si="217"/>
        <v>0</v>
      </c>
      <c r="N277" s="217">
        <f t="shared" si="217"/>
        <v>0</v>
      </c>
      <c r="O277" s="217">
        <f t="shared" si="217"/>
        <v>2984973.309</v>
      </c>
      <c r="P277" s="217">
        <f t="shared" si="217"/>
        <v>0</v>
      </c>
      <c r="Q277" s="217">
        <f t="shared" si="217"/>
        <v>0</v>
      </c>
      <c r="R277" s="217">
        <f t="shared" si="217"/>
        <v>0</v>
      </c>
      <c r="S277" s="217">
        <f t="shared" si="217"/>
        <v>0</v>
      </c>
      <c r="T277" s="217">
        <f t="shared" si="217"/>
        <v>0</v>
      </c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89"/>
      <c r="DB277" s="89"/>
      <c r="DC277" s="89"/>
      <c r="DD277" s="89"/>
      <c r="DE277" s="89"/>
      <c r="DF277" s="89"/>
      <c r="DG277" s="89"/>
      <c r="DH277" s="89"/>
      <c r="DI277" s="89"/>
      <c r="DJ277" s="89"/>
      <c r="DK277" s="89"/>
      <c r="DL277" s="89"/>
      <c r="DM277" s="89"/>
      <c r="DN277" s="89"/>
      <c r="DO277" s="89"/>
      <c r="DP277" s="89"/>
      <c r="DQ277" s="89"/>
      <c r="DR277" s="89"/>
      <c r="DS277" s="89"/>
      <c r="DT277" s="89"/>
      <c r="DU277" s="89"/>
      <c r="DV277" s="89"/>
      <c r="DW277" s="89"/>
      <c r="DX277" s="89"/>
      <c r="DY277" s="89"/>
      <c r="DZ277" s="89"/>
    </row>
    <row r="278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89"/>
      <c r="DB278" s="89"/>
      <c r="DC278" s="89"/>
      <c r="DD278" s="89"/>
      <c r="DE278" s="89"/>
      <c r="DF278" s="89"/>
      <c r="DG278" s="89"/>
      <c r="DH278" s="89"/>
      <c r="DI278" s="89"/>
      <c r="DJ278" s="89"/>
      <c r="DK278" s="89"/>
      <c r="DL278" s="89"/>
      <c r="DM278" s="89"/>
      <c r="DN278" s="89"/>
      <c r="DO278" s="89"/>
      <c r="DP278" s="89"/>
      <c r="DQ278" s="89"/>
      <c r="DR278" s="89"/>
      <c r="DS278" s="89"/>
      <c r="DT278" s="89"/>
      <c r="DU278" s="89"/>
      <c r="DV278" s="89"/>
      <c r="DW278" s="89"/>
      <c r="DX278" s="89"/>
      <c r="DY278" s="89"/>
      <c r="DZ278" s="89"/>
    </row>
    <row r="279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3" t="s">
        <v>111</v>
      </c>
      <c r="L279" s="83" t="s">
        <v>112</v>
      </c>
      <c r="M279" s="83" t="s">
        <v>113</v>
      </c>
      <c r="N279" s="83" t="s">
        <v>114</v>
      </c>
      <c r="O279" s="83" t="s">
        <v>115</v>
      </c>
      <c r="P279" s="83" t="s">
        <v>116</v>
      </c>
      <c r="Q279" s="83" t="s">
        <v>117</v>
      </c>
      <c r="R279" s="83" t="s">
        <v>118</v>
      </c>
      <c r="S279" s="83" t="s">
        <v>119</v>
      </c>
      <c r="T279" s="83" t="s">
        <v>120</v>
      </c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89"/>
      <c r="CW279" s="89"/>
      <c r="CX279" s="89"/>
      <c r="CY279" s="89"/>
      <c r="CZ279" s="89"/>
      <c r="DA279" s="89"/>
      <c r="DB279" s="89"/>
      <c r="DC279" s="89"/>
      <c r="DD279" s="89"/>
      <c r="DE279" s="89"/>
      <c r="DF279" s="89"/>
      <c r="DG279" s="89"/>
      <c r="DH279" s="89"/>
      <c r="DI279" s="89"/>
      <c r="DJ279" s="89"/>
      <c r="DK279" s="89"/>
      <c r="DL279" s="89"/>
      <c r="DM279" s="89"/>
      <c r="DN279" s="89"/>
      <c r="DO279" s="89"/>
      <c r="DP279" s="89"/>
      <c r="DQ279" s="89"/>
      <c r="DR279" s="89"/>
      <c r="DS279" s="89"/>
      <c r="DT279" s="89"/>
      <c r="DU279" s="89"/>
      <c r="DV279" s="89"/>
      <c r="DW279" s="89"/>
      <c r="DX279" s="89"/>
      <c r="DY279" s="89"/>
      <c r="DZ279" s="89"/>
    </row>
    <row r="280">
      <c r="A280" s="89"/>
      <c r="B280" s="89"/>
      <c r="C280" s="89"/>
      <c r="D280" s="89"/>
      <c r="E280" s="107" t="s">
        <v>350</v>
      </c>
      <c r="F280" s="89"/>
      <c r="G280" s="89"/>
      <c r="H280" s="89"/>
      <c r="I280" s="150" t="s">
        <v>167</v>
      </c>
      <c r="J280" s="89"/>
      <c r="K280" s="237">
        <f t="shared" ref="K280:T280" si="218">sum(K269)</f>
        <v>0</v>
      </c>
      <c r="L280" s="237">
        <f t="shared" si="218"/>
        <v>6842.923469</v>
      </c>
      <c r="M280" s="237">
        <f t="shared" si="218"/>
        <v>20089.16391</v>
      </c>
      <c r="N280" s="237">
        <f t="shared" si="218"/>
        <v>37907.63781</v>
      </c>
      <c r="O280" s="237">
        <f t="shared" si="218"/>
        <v>72177.926</v>
      </c>
      <c r="P280" s="237">
        <f t="shared" si="218"/>
        <v>266939.2824</v>
      </c>
      <c r="Q280" s="237">
        <f t="shared" si="218"/>
        <v>480826.4205</v>
      </c>
      <c r="R280" s="237">
        <f t="shared" si="218"/>
        <v>851916.9942</v>
      </c>
      <c r="S280" s="237">
        <f t="shared" si="218"/>
        <v>1487715.238</v>
      </c>
      <c r="T280" s="237">
        <f t="shared" si="218"/>
        <v>2570651.799</v>
      </c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  <c r="DD280" s="89"/>
      <c r="DE280" s="89"/>
      <c r="DF280" s="89"/>
      <c r="DG280" s="89"/>
      <c r="DH280" s="89"/>
      <c r="DI280" s="89"/>
      <c r="DJ280" s="89"/>
      <c r="DK280" s="89"/>
      <c r="DL280" s="89"/>
      <c r="DM280" s="89"/>
      <c r="DN280" s="89"/>
      <c r="DO280" s="89"/>
      <c r="DP280" s="89"/>
      <c r="DQ280" s="89"/>
      <c r="DR280" s="89"/>
      <c r="DS280" s="89"/>
      <c r="DT280" s="89"/>
      <c r="DU280" s="89"/>
      <c r="DV280" s="89"/>
      <c r="DW280" s="89"/>
      <c r="DX280" s="89"/>
      <c r="DY280" s="89"/>
      <c r="DZ280" s="89"/>
    </row>
    <row r="281">
      <c r="A281" s="89"/>
      <c r="B281" s="89"/>
      <c r="C281" s="89"/>
      <c r="D281" s="89"/>
      <c r="E281" s="89"/>
      <c r="F281" s="89"/>
      <c r="G281" s="89"/>
      <c r="H281" s="89"/>
      <c r="I281" s="150" t="s">
        <v>351</v>
      </c>
      <c r="J281" s="89"/>
      <c r="K281" s="237">
        <f t="shared" ref="K281:T281" si="219">sum(K270,K271)</f>
        <v>0</v>
      </c>
      <c r="L281" s="237">
        <f t="shared" si="219"/>
        <v>1610.09964</v>
      </c>
      <c r="M281" s="237">
        <f t="shared" si="219"/>
        <v>11817.15524</v>
      </c>
      <c r="N281" s="237">
        <f t="shared" si="219"/>
        <v>22298.61048</v>
      </c>
      <c r="O281" s="237">
        <f t="shared" si="219"/>
        <v>42457.60353</v>
      </c>
      <c r="P281" s="237">
        <f t="shared" si="219"/>
        <v>157023.1073</v>
      </c>
      <c r="Q281" s="237">
        <f t="shared" si="219"/>
        <v>282839.0709</v>
      </c>
      <c r="R281" s="237">
        <f t="shared" si="219"/>
        <v>501127.6437</v>
      </c>
      <c r="S281" s="237">
        <f t="shared" si="219"/>
        <v>875126.6104</v>
      </c>
      <c r="T281" s="237">
        <f t="shared" si="219"/>
        <v>1512148.117</v>
      </c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89"/>
      <c r="BM281" s="89"/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89"/>
      <c r="CW281" s="89"/>
      <c r="CX281" s="89"/>
      <c r="CY281" s="89"/>
      <c r="CZ281" s="89"/>
      <c r="DA281" s="89"/>
      <c r="DB281" s="89"/>
      <c r="DC281" s="89"/>
      <c r="DD281" s="89"/>
      <c r="DE281" s="89"/>
      <c r="DF281" s="89"/>
      <c r="DG281" s="89"/>
      <c r="DH281" s="89"/>
      <c r="DI281" s="89"/>
      <c r="DJ281" s="89"/>
      <c r="DK281" s="89"/>
      <c r="DL281" s="89"/>
      <c r="DM281" s="89"/>
      <c r="DN281" s="89"/>
      <c r="DO281" s="89"/>
      <c r="DP281" s="89"/>
      <c r="DQ281" s="89"/>
      <c r="DR281" s="89"/>
      <c r="DS281" s="89"/>
      <c r="DT281" s="89"/>
      <c r="DU281" s="89"/>
      <c r="DV281" s="89"/>
      <c r="DW281" s="89"/>
      <c r="DX281" s="89"/>
      <c r="DY281" s="89"/>
      <c r="DZ281" s="89"/>
    </row>
    <row r="282">
      <c r="A282" s="89"/>
      <c r="B282" s="89"/>
      <c r="C282" s="89"/>
      <c r="D282" s="89"/>
      <c r="E282" s="89"/>
      <c r="F282" s="89"/>
      <c r="G282" s="89"/>
      <c r="H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89"/>
      <c r="CW282" s="89"/>
      <c r="CX282" s="89"/>
      <c r="CY282" s="89"/>
      <c r="CZ282" s="89"/>
      <c r="DA282" s="89"/>
      <c r="DB282" s="89"/>
      <c r="DC282" s="89"/>
      <c r="DD282" s="89"/>
      <c r="DE282" s="89"/>
      <c r="DF282" s="89"/>
      <c r="DG282" s="89"/>
      <c r="DH282" s="89"/>
      <c r="DI282" s="89"/>
      <c r="DJ282" s="89"/>
      <c r="DK282" s="89"/>
      <c r="DL282" s="89"/>
      <c r="DM282" s="89"/>
      <c r="DN282" s="89"/>
      <c r="DO282" s="89"/>
      <c r="DP282" s="89"/>
      <c r="DQ282" s="89"/>
      <c r="DR282" s="89"/>
      <c r="DS282" s="89"/>
      <c r="DT282" s="89"/>
      <c r="DU282" s="89"/>
      <c r="DV282" s="89"/>
      <c r="DW282" s="89"/>
      <c r="DX282" s="89"/>
      <c r="DY282" s="89"/>
      <c r="DZ282" s="89"/>
    </row>
    <row r="283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89"/>
      <c r="BM283" s="89"/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89"/>
      <c r="CW283" s="89"/>
      <c r="CX283" s="89"/>
      <c r="CY283" s="89"/>
      <c r="CZ283" s="89"/>
      <c r="DA283" s="89"/>
      <c r="DB283" s="89"/>
      <c r="DC283" s="89"/>
      <c r="DD283" s="89"/>
      <c r="DE283" s="89"/>
      <c r="DF283" s="89"/>
      <c r="DG283" s="89"/>
      <c r="DH283" s="89"/>
      <c r="DI283" s="89"/>
      <c r="DJ283" s="89"/>
      <c r="DK283" s="89"/>
      <c r="DL283" s="89"/>
      <c r="DM283" s="89"/>
      <c r="DN283" s="89"/>
      <c r="DO283" s="89"/>
      <c r="DP283" s="89"/>
      <c r="DQ283" s="89"/>
      <c r="DR283" s="89"/>
      <c r="DS283" s="89"/>
      <c r="DT283" s="89"/>
      <c r="DU283" s="89"/>
      <c r="DV283" s="89"/>
      <c r="DW283" s="89"/>
      <c r="DX283" s="89"/>
      <c r="DY283" s="89"/>
      <c r="DZ283" s="89"/>
    </row>
    <row r="284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189" t="s">
        <v>352</v>
      </c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89"/>
      <c r="DB284" s="89"/>
      <c r="DC284" s="89"/>
      <c r="DD284" s="89"/>
      <c r="DE284" s="89"/>
      <c r="DF284" s="89"/>
      <c r="DG284" s="89"/>
      <c r="DH284" s="89"/>
      <c r="DI284" s="89"/>
      <c r="DJ284" s="89"/>
      <c r="DK284" s="89"/>
      <c r="DL284" s="89"/>
      <c r="DM284" s="89"/>
      <c r="DN284" s="89"/>
      <c r="DO284" s="89"/>
      <c r="DP284" s="89"/>
      <c r="DQ284" s="89"/>
      <c r="DR284" s="89"/>
      <c r="DS284" s="89"/>
      <c r="DT284" s="89"/>
      <c r="DU284" s="89"/>
      <c r="DV284" s="89"/>
      <c r="DW284" s="89"/>
      <c r="DX284" s="89"/>
      <c r="DY284" s="89"/>
      <c r="DZ284" s="89"/>
    </row>
    <row r="285">
      <c r="A285" s="89"/>
      <c r="B285" s="89"/>
      <c r="C285" s="89"/>
      <c r="D285" s="89"/>
      <c r="E285" s="107" t="s">
        <v>353</v>
      </c>
      <c r="F285" s="89"/>
      <c r="G285" s="89"/>
      <c r="H285" s="89"/>
      <c r="I285" s="150" t="s">
        <v>167</v>
      </c>
      <c r="J285" s="89"/>
      <c r="K285" s="237">
        <f t="shared" ref="K285:T285" si="220">K277</f>
        <v>0</v>
      </c>
      <c r="L285" s="237">
        <f t="shared" si="220"/>
        <v>0</v>
      </c>
      <c r="M285" s="237">
        <f t="shared" si="220"/>
        <v>0</v>
      </c>
      <c r="N285" s="237">
        <f t="shared" si="220"/>
        <v>0</v>
      </c>
      <c r="O285" s="237">
        <f t="shared" si="220"/>
        <v>2984973.309</v>
      </c>
      <c r="P285" s="237">
        <f t="shared" si="220"/>
        <v>0</v>
      </c>
      <c r="Q285" s="237">
        <f t="shared" si="220"/>
        <v>0</v>
      </c>
      <c r="R285" s="237">
        <f t="shared" si="220"/>
        <v>0</v>
      </c>
      <c r="S285" s="237">
        <f t="shared" si="220"/>
        <v>0</v>
      </c>
      <c r="T285" s="237">
        <f t="shared" si="220"/>
        <v>0</v>
      </c>
      <c r="U285" s="89"/>
      <c r="V285" s="237">
        <f t="shared" ref="V285:V287" si="222">max(K285:T285)</f>
        <v>2984973.309</v>
      </c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  <c r="BK285" s="89"/>
      <c r="BL285" s="89"/>
      <c r="BM285" s="89"/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/>
      <c r="BY285" s="89"/>
      <c r="BZ285" s="89"/>
      <c r="CA285" s="89"/>
      <c r="CB285" s="89"/>
      <c r="CC285" s="89"/>
      <c r="CD285" s="89"/>
      <c r="CE285" s="89"/>
      <c r="CF285" s="89"/>
      <c r="CG285" s="89"/>
      <c r="CH285" s="89"/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/>
      <c r="CT285" s="89"/>
      <c r="CU285" s="89"/>
      <c r="CV285" s="89"/>
      <c r="CW285" s="89"/>
      <c r="CX285" s="89"/>
      <c r="CY285" s="89"/>
      <c r="CZ285" s="89"/>
      <c r="DA285" s="89"/>
      <c r="DB285" s="89"/>
      <c r="DC285" s="89"/>
      <c r="DD285" s="89"/>
      <c r="DE285" s="89"/>
      <c r="DF285" s="89"/>
      <c r="DG285" s="89"/>
      <c r="DH285" s="89"/>
      <c r="DI285" s="89"/>
      <c r="DJ285" s="89"/>
      <c r="DK285" s="89"/>
      <c r="DL285" s="89"/>
      <c r="DM285" s="89"/>
      <c r="DN285" s="89"/>
      <c r="DO285" s="89"/>
      <c r="DP285" s="89"/>
      <c r="DQ285" s="89"/>
      <c r="DR285" s="89"/>
      <c r="DS285" s="89"/>
      <c r="DT285" s="89"/>
      <c r="DU285" s="89"/>
      <c r="DV285" s="89"/>
      <c r="DW285" s="89"/>
      <c r="DX285" s="89"/>
      <c r="DY285" s="89"/>
      <c r="DZ285" s="89"/>
    </row>
    <row r="286">
      <c r="A286" s="89"/>
      <c r="B286" s="89"/>
      <c r="C286" s="89"/>
      <c r="D286" s="89"/>
      <c r="E286" s="89"/>
      <c r="F286" s="89"/>
      <c r="G286" s="89"/>
      <c r="H286" s="89"/>
      <c r="I286" s="196" t="s">
        <v>166</v>
      </c>
      <c r="J286" s="89"/>
      <c r="K286" s="237">
        <f t="shared" ref="K286:T286" si="221">K274</f>
        <v>0</v>
      </c>
      <c r="L286" s="237">
        <f t="shared" si="221"/>
        <v>0</v>
      </c>
      <c r="M286" s="237">
        <f t="shared" si="221"/>
        <v>0</v>
      </c>
      <c r="N286" s="237">
        <f t="shared" si="221"/>
        <v>0</v>
      </c>
      <c r="O286" s="237">
        <f t="shared" si="221"/>
        <v>1053519.992</v>
      </c>
      <c r="P286" s="237">
        <f t="shared" si="221"/>
        <v>0</v>
      </c>
      <c r="Q286" s="237">
        <f t="shared" si="221"/>
        <v>0</v>
      </c>
      <c r="R286" s="237">
        <f t="shared" si="221"/>
        <v>0</v>
      </c>
      <c r="S286" s="237">
        <f t="shared" si="221"/>
        <v>0</v>
      </c>
      <c r="T286" s="237">
        <f t="shared" si="221"/>
        <v>0</v>
      </c>
      <c r="U286" s="89"/>
      <c r="V286" s="237">
        <f t="shared" si="222"/>
        <v>1053519.992</v>
      </c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</row>
    <row r="287">
      <c r="A287" s="89"/>
      <c r="B287" s="89"/>
      <c r="C287" s="89"/>
      <c r="D287" s="89"/>
      <c r="E287" s="89"/>
      <c r="F287" s="89"/>
      <c r="G287" s="89"/>
      <c r="H287" s="89"/>
      <c r="I287" s="150" t="s">
        <v>351</v>
      </c>
      <c r="J287" s="89"/>
      <c r="K287" s="237">
        <f t="shared" ref="K287:T287" si="223">sum(K272,K273,K275,K276)</f>
        <v>0</v>
      </c>
      <c r="L287" s="237">
        <f t="shared" si="223"/>
        <v>0</v>
      </c>
      <c r="M287" s="237">
        <f t="shared" si="223"/>
        <v>0</v>
      </c>
      <c r="N287" s="237">
        <f t="shared" si="223"/>
        <v>0</v>
      </c>
      <c r="O287" s="237">
        <f t="shared" si="223"/>
        <v>5961506.699</v>
      </c>
      <c r="P287" s="237">
        <f t="shared" si="223"/>
        <v>0</v>
      </c>
      <c r="Q287" s="237">
        <f t="shared" si="223"/>
        <v>0</v>
      </c>
      <c r="R287" s="237">
        <f t="shared" si="223"/>
        <v>0</v>
      </c>
      <c r="S287" s="237">
        <f t="shared" si="223"/>
        <v>0</v>
      </c>
      <c r="T287" s="237">
        <f t="shared" si="223"/>
        <v>0</v>
      </c>
      <c r="U287" s="89"/>
      <c r="V287" s="237">
        <f t="shared" si="222"/>
        <v>5961506.699</v>
      </c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  <c r="DD287" s="89"/>
      <c r="DE287" s="89"/>
      <c r="DF287" s="89"/>
      <c r="DG287" s="89"/>
      <c r="DH287" s="89"/>
      <c r="DI287" s="89"/>
      <c r="DJ287" s="89"/>
      <c r="DK287" s="89"/>
      <c r="DL287" s="89"/>
      <c r="DM287" s="89"/>
      <c r="DN287" s="89"/>
      <c r="DO287" s="89"/>
      <c r="DP287" s="89"/>
      <c r="DQ287" s="89"/>
      <c r="DR287" s="89"/>
      <c r="DS287" s="89"/>
      <c r="DT287" s="89"/>
      <c r="DU287" s="89"/>
      <c r="DV287" s="89"/>
      <c r="DW287" s="89"/>
      <c r="DX287" s="89"/>
      <c r="DY287" s="89"/>
      <c r="DZ287" s="89"/>
    </row>
    <row r="288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  <c r="DD288" s="89"/>
      <c r="DE288" s="89"/>
      <c r="DF288" s="89"/>
      <c r="DG288" s="89"/>
      <c r="DH288" s="89"/>
      <c r="DI288" s="89"/>
      <c r="DJ288" s="89"/>
      <c r="DK288" s="89"/>
      <c r="DL288" s="89"/>
      <c r="DM288" s="89"/>
      <c r="DN288" s="89"/>
      <c r="DO288" s="89"/>
      <c r="DP288" s="89"/>
      <c r="DQ288" s="89"/>
      <c r="DR288" s="89"/>
      <c r="DS288" s="89"/>
      <c r="DT288" s="89"/>
      <c r="DU288" s="89"/>
      <c r="DV288" s="89"/>
      <c r="DW288" s="89"/>
      <c r="DX288" s="89"/>
      <c r="DY288" s="89"/>
      <c r="DZ288" s="89"/>
    </row>
    <row r="289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  <c r="DD289" s="89"/>
      <c r="DE289" s="89"/>
      <c r="DF289" s="89"/>
      <c r="DG289" s="89"/>
      <c r="DH289" s="89"/>
      <c r="DI289" s="89"/>
      <c r="DJ289" s="89"/>
      <c r="DK289" s="89"/>
      <c r="DL289" s="89"/>
      <c r="DM289" s="89"/>
      <c r="DN289" s="89"/>
      <c r="DO289" s="89"/>
      <c r="DP289" s="89"/>
      <c r="DQ289" s="89"/>
      <c r="DR289" s="89"/>
      <c r="DS289" s="89"/>
      <c r="DT289" s="89"/>
      <c r="DU289" s="89"/>
      <c r="DV289" s="89"/>
      <c r="DW289" s="89"/>
      <c r="DX289" s="89"/>
      <c r="DY289" s="89"/>
      <c r="DZ289" s="89"/>
    </row>
    <row r="290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</row>
    <row r="291">
      <c r="A291" s="89"/>
      <c r="B291" s="89"/>
      <c r="C291" s="189" t="s">
        <v>53</v>
      </c>
      <c r="D291" s="89"/>
      <c r="E291" s="89"/>
      <c r="F291" s="89"/>
      <c r="G291" s="89"/>
      <c r="H291" s="89"/>
      <c r="I291" s="89"/>
      <c r="J291" s="89"/>
      <c r="K291" s="83" t="s">
        <v>99</v>
      </c>
      <c r="L291" s="83" t="s">
        <v>100</v>
      </c>
      <c r="M291" s="83" t="s">
        <v>101</v>
      </c>
      <c r="N291" s="83" t="s">
        <v>102</v>
      </c>
      <c r="O291" s="83" t="s">
        <v>103</v>
      </c>
      <c r="P291" s="83" t="s">
        <v>104</v>
      </c>
      <c r="Q291" s="83" t="s">
        <v>105</v>
      </c>
      <c r="R291" s="83" t="s">
        <v>106</v>
      </c>
      <c r="S291" s="83" t="s">
        <v>107</v>
      </c>
      <c r="T291" s="83" t="s">
        <v>108</v>
      </c>
      <c r="U291" s="83" t="s">
        <v>109</v>
      </c>
      <c r="V291" s="83" t="s">
        <v>110</v>
      </c>
      <c r="W291" s="83" t="s">
        <v>201</v>
      </c>
      <c r="X291" s="83" t="s">
        <v>202</v>
      </c>
      <c r="Y291" s="83" t="s">
        <v>203</v>
      </c>
      <c r="Z291" s="83" t="s">
        <v>204</v>
      </c>
      <c r="AA291" s="83" t="s">
        <v>205</v>
      </c>
      <c r="AB291" s="83" t="s">
        <v>206</v>
      </c>
      <c r="AC291" s="83" t="s">
        <v>207</v>
      </c>
      <c r="AD291" s="83" t="s">
        <v>208</v>
      </c>
      <c r="AE291" s="83" t="s">
        <v>209</v>
      </c>
      <c r="AF291" s="83" t="s">
        <v>210</v>
      </c>
      <c r="AG291" s="83" t="s">
        <v>211</v>
      </c>
      <c r="AH291" s="83" t="s">
        <v>212</v>
      </c>
      <c r="AI291" s="83" t="s">
        <v>213</v>
      </c>
      <c r="AJ291" s="83" t="s">
        <v>214</v>
      </c>
      <c r="AK291" s="83" t="s">
        <v>215</v>
      </c>
      <c r="AL291" s="83" t="s">
        <v>216</v>
      </c>
      <c r="AM291" s="83" t="s">
        <v>217</v>
      </c>
      <c r="AN291" s="83" t="s">
        <v>218</v>
      </c>
      <c r="AO291" s="83" t="s">
        <v>219</v>
      </c>
      <c r="AP291" s="83" t="s">
        <v>220</v>
      </c>
      <c r="AQ291" s="83" t="s">
        <v>221</v>
      </c>
      <c r="AR291" s="83" t="s">
        <v>222</v>
      </c>
      <c r="AS291" s="83" t="s">
        <v>223</v>
      </c>
      <c r="AT291" s="83" t="s">
        <v>224</v>
      </c>
      <c r="AU291" s="83" t="s">
        <v>225</v>
      </c>
      <c r="AV291" s="83" t="s">
        <v>226</v>
      </c>
      <c r="AW291" s="83" t="s">
        <v>227</v>
      </c>
      <c r="AX291" s="83" t="s">
        <v>228</v>
      </c>
      <c r="AY291" s="83" t="s">
        <v>229</v>
      </c>
      <c r="AZ291" s="83" t="s">
        <v>230</v>
      </c>
      <c r="BA291" s="83" t="s">
        <v>231</v>
      </c>
      <c r="BB291" s="83" t="s">
        <v>232</v>
      </c>
      <c r="BC291" s="83" t="s">
        <v>233</v>
      </c>
      <c r="BD291" s="83" t="s">
        <v>234</v>
      </c>
      <c r="BE291" s="83" t="s">
        <v>235</v>
      </c>
      <c r="BF291" s="83" t="s">
        <v>236</v>
      </c>
      <c r="BG291" s="83" t="s">
        <v>237</v>
      </c>
      <c r="BH291" s="83" t="s">
        <v>238</v>
      </c>
      <c r="BI291" s="83" t="s">
        <v>239</v>
      </c>
      <c r="BJ291" s="83" t="s">
        <v>240</v>
      </c>
      <c r="BK291" s="83" t="s">
        <v>241</v>
      </c>
      <c r="BL291" s="83" t="s">
        <v>242</v>
      </c>
      <c r="BM291" s="83" t="s">
        <v>243</v>
      </c>
      <c r="BN291" s="83" t="s">
        <v>244</v>
      </c>
      <c r="BO291" s="83" t="s">
        <v>245</v>
      </c>
      <c r="BP291" s="83" t="s">
        <v>246</v>
      </c>
      <c r="BQ291" s="83" t="s">
        <v>247</v>
      </c>
      <c r="BR291" s="83" t="s">
        <v>248</v>
      </c>
      <c r="BS291" s="83" t="s">
        <v>249</v>
      </c>
      <c r="BT291" s="83" t="s">
        <v>250</v>
      </c>
      <c r="BU291" s="83" t="s">
        <v>251</v>
      </c>
      <c r="BV291" s="83" t="s">
        <v>252</v>
      </c>
      <c r="BW291" s="83" t="s">
        <v>253</v>
      </c>
      <c r="BX291" s="83" t="s">
        <v>254</v>
      </c>
      <c r="BY291" s="83" t="s">
        <v>255</v>
      </c>
      <c r="BZ291" s="83" t="s">
        <v>256</v>
      </c>
      <c r="CA291" s="83" t="s">
        <v>257</v>
      </c>
      <c r="CB291" s="83" t="s">
        <v>258</v>
      </c>
      <c r="CC291" s="83" t="s">
        <v>259</v>
      </c>
      <c r="CD291" s="83" t="s">
        <v>260</v>
      </c>
      <c r="CE291" s="83" t="s">
        <v>261</v>
      </c>
      <c r="CF291" s="83" t="s">
        <v>262</v>
      </c>
      <c r="CG291" s="83" t="s">
        <v>263</v>
      </c>
      <c r="CH291" s="83" t="s">
        <v>264</v>
      </c>
      <c r="CI291" s="83" t="s">
        <v>265</v>
      </c>
      <c r="CJ291" s="83" t="s">
        <v>266</v>
      </c>
      <c r="CK291" s="83" t="s">
        <v>267</v>
      </c>
      <c r="CL291" s="83" t="s">
        <v>268</v>
      </c>
      <c r="CM291" s="83" t="s">
        <v>269</v>
      </c>
      <c r="CN291" s="83" t="s">
        <v>270</v>
      </c>
      <c r="CO291" s="83" t="s">
        <v>271</v>
      </c>
      <c r="CP291" s="83" t="s">
        <v>272</v>
      </c>
      <c r="CQ291" s="83" t="s">
        <v>273</v>
      </c>
      <c r="CR291" s="83" t="s">
        <v>274</v>
      </c>
      <c r="CS291" s="83" t="s">
        <v>275</v>
      </c>
      <c r="CT291" s="83" t="s">
        <v>276</v>
      </c>
      <c r="CU291" s="83" t="s">
        <v>277</v>
      </c>
      <c r="CV291" s="83" t="s">
        <v>278</v>
      </c>
      <c r="CW291" s="83" t="s">
        <v>279</v>
      </c>
      <c r="CX291" s="83" t="s">
        <v>280</v>
      </c>
      <c r="CY291" s="83" t="s">
        <v>281</v>
      </c>
      <c r="CZ291" s="83" t="s">
        <v>282</v>
      </c>
      <c r="DA291" s="83" t="s">
        <v>283</v>
      </c>
      <c r="DB291" s="83" t="s">
        <v>284</v>
      </c>
      <c r="DC291" s="83" t="s">
        <v>285</v>
      </c>
      <c r="DD291" s="83" t="s">
        <v>286</v>
      </c>
      <c r="DE291" s="83" t="s">
        <v>287</v>
      </c>
      <c r="DF291" s="83" t="s">
        <v>288</v>
      </c>
      <c r="DG291" s="83" t="s">
        <v>289</v>
      </c>
      <c r="DH291" s="83" t="s">
        <v>290</v>
      </c>
      <c r="DI291" s="83" t="s">
        <v>291</v>
      </c>
      <c r="DJ291" s="83" t="s">
        <v>292</v>
      </c>
      <c r="DK291" s="83" t="s">
        <v>293</v>
      </c>
      <c r="DL291" s="83" t="s">
        <v>294</v>
      </c>
      <c r="DM291" s="83" t="s">
        <v>295</v>
      </c>
      <c r="DN291" s="83" t="s">
        <v>296</v>
      </c>
      <c r="DO291" s="83" t="s">
        <v>297</v>
      </c>
      <c r="DP291" s="83" t="s">
        <v>298</v>
      </c>
      <c r="DQ291" s="83" t="s">
        <v>299</v>
      </c>
      <c r="DR291" s="83" t="s">
        <v>300</v>
      </c>
      <c r="DS291" s="83" t="s">
        <v>301</v>
      </c>
      <c r="DT291" s="83" t="s">
        <v>302</v>
      </c>
      <c r="DU291" s="83" t="s">
        <v>303</v>
      </c>
      <c r="DV291" s="83" t="s">
        <v>304</v>
      </c>
      <c r="DW291" s="83" t="s">
        <v>305</v>
      </c>
      <c r="DX291" s="83" t="s">
        <v>306</v>
      </c>
      <c r="DY291" s="83" t="s">
        <v>307</v>
      </c>
      <c r="DZ291" s="83" t="s">
        <v>308</v>
      </c>
    </row>
    <row r="292">
      <c r="A292" s="89"/>
      <c r="B292" s="89"/>
      <c r="C292" s="89"/>
      <c r="D292" s="89"/>
      <c r="E292" s="107" t="s">
        <v>168</v>
      </c>
      <c r="F292" s="89"/>
      <c r="G292" s="89"/>
      <c r="H292" s="89"/>
      <c r="I292" s="196" t="s">
        <v>160</v>
      </c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</row>
    <row r="293">
      <c r="A293" s="89"/>
      <c r="B293" s="89"/>
      <c r="C293" s="89"/>
      <c r="D293" s="89"/>
      <c r="E293" s="238" t="s">
        <v>354</v>
      </c>
      <c r="F293" s="89"/>
      <c r="G293" s="222">
        <f>if(SAFE!C$10="Post",(SAFE!C$9-SAFE!C$8),SAFE!C$9)</f>
        <v>2500000</v>
      </c>
      <c r="H293" s="89"/>
      <c r="I293" s="196" t="s">
        <v>53</v>
      </c>
      <c r="J293" s="90" t="str">
        <f>if(SAFE!$C$7=J$2,SAFE!$C$8,"")</f>
        <v/>
      </c>
      <c r="K293" s="89" t="str">
        <f>if(SAFE!$C$7=K$2,SAFE!$C$8,"")</f>
        <v/>
      </c>
      <c r="L293" s="90" t="str">
        <f>if(SAFE!$C$7=L$2,SAFE!$C$8,"")</f>
        <v/>
      </c>
      <c r="M293" s="90" t="str">
        <f>if(SAFE!$C$7=M$2,SAFE!$C$8,"")</f>
        <v/>
      </c>
      <c r="N293" s="90" t="str">
        <f>if(SAFE!$C$7=N$2,SAFE!$C$8,"")</f>
        <v/>
      </c>
      <c r="O293" s="90" t="str">
        <f>if(SAFE!$C$7=O$2,SAFE!$C$8,"")</f>
        <v/>
      </c>
      <c r="P293" s="90">
        <f>if(SAFE!$C$7=P$2,SAFE!$C$8,"")</f>
        <v>500000</v>
      </c>
      <c r="Q293" s="90" t="str">
        <f>if(SAFE!$C$7=Q$2,SAFE!$C$8,"")</f>
        <v/>
      </c>
      <c r="R293" s="90" t="str">
        <f>if(SAFE!$C$7=R$2,SAFE!$C$8,"")</f>
        <v/>
      </c>
      <c r="S293" s="90" t="str">
        <f>if(SAFE!$C$7=S$2,SAFE!$C$8,"")</f>
        <v/>
      </c>
      <c r="T293" s="90" t="str">
        <f>if(SAFE!$C$7=T$2,SAFE!$C$8,"")</f>
        <v/>
      </c>
      <c r="U293" s="90" t="str">
        <f>if(SAFE!$C$7=U$2,SAFE!$C$8,"")</f>
        <v/>
      </c>
      <c r="V293" s="90" t="str">
        <f>if(SAFE!$C$7=V$2,SAFE!$C$8,"")</f>
        <v/>
      </c>
      <c r="W293" s="90" t="str">
        <f>if(SAFE!$C$7=W$2,SAFE!$C$8,"")</f>
        <v/>
      </c>
      <c r="X293" s="90" t="str">
        <f>if(SAFE!$C$7=X$2,SAFE!$C$8,"")</f>
        <v/>
      </c>
      <c r="Y293" s="90" t="str">
        <f>if(SAFE!$C$7=Y$2,SAFE!$C$8,"")</f>
        <v/>
      </c>
      <c r="Z293" s="90" t="str">
        <f>if(SAFE!$C$7=Z$2,SAFE!$C$8,"")</f>
        <v/>
      </c>
      <c r="AA293" s="90" t="str">
        <f>if(SAFE!$C$7=AA$2,SAFE!$C$8,"")</f>
        <v/>
      </c>
      <c r="AB293" s="90" t="str">
        <f>if(SAFE!$C$7=AB$2,SAFE!$C$8,"")</f>
        <v/>
      </c>
      <c r="AC293" s="90" t="str">
        <f>if(SAFE!$C$7=AC$2,SAFE!$C$8,"")</f>
        <v/>
      </c>
      <c r="AD293" s="90" t="str">
        <f>if(SAFE!$C$7=AD$2,SAFE!$C$8,"")</f>
        <v/>
      </c>
      <c r="AE293" s="90" t="str">
        <f>if(SAFE!$C$7=AE$2,SAFE!$C$8,"")</f>
        <v/>
      </c>
      <c r="AF293" s="90" t="str">
        <f>if(SAFE!$C$7=AF$2,SAFE!$C$8,"")</f>
        <v/>
      </c>
      <c r="AG293" s="90" t="str">
        <f>if(SAFE!$C$7=AG$2,SAFE!$C$8,"")</f>
        <v/>
      </c>
      <c r="AH293" s="90" t="str">
        <f>if(SAFE!$C$7=AH$2,SAFE!$C$8,"")</f>
        <v/>
      </c>
      <c r="AI293" s="90" t="str">
        <f>if(SAFE!$C$7=AI$2,SAFE!$C$8,"")</f>
        <v/>
      </c>
      <c r="AJ293" s="90" t="str">
        <f>if(SAFE!$C$7=AJ$2,SAFE!$C$8,"")</f>
        <v/>
      </c>
      <c r="AK293" s="90" t="str">
        <f>if(SAFE!$C$7=AK$2,SAFE!$C$8,"")</f>
        <v/>
      </c>
      <c r="AL293" s="90" t="str">
        <f>if(SAFE!$C$7=AL$2,SAFE!$C$8,"")</f>
        <v/>
      </c>
      <c r="AM293" s="90" t="str">
        <f>if(SAFE!$C$7=AM$2,SAFE!$C$8,"")</f>
        <v/>
      </c>
      <c r="AN293" s="90" t="str">
        <f>if(SAFE!$C$7=AN$2,SAFE!$C$8,"")</f>
        <v/>
      </c>
      <c r="AO293" s="90" t="str">
        <f>if(SAFE!$C$7=AO$2,SAFE!$C$8,"")</f>
        <v/>
      </c>
      <c r="AP293" s="90" t="str">
        <f>if(SAFE!$C$7=AP$2,SAFE!$C$8,"")</f>
        <v/>
      </c>
      <c r="AQ293" s="90" t="str">
        <f>if(SAFE!$C$7=AQ$2,SAFE!$C$8,"")</f>
        <v/>
      </c>
      <c r="AR293" s="90" t="str">
        <f>if(SAFE!$C$7=AR$2,SAFE!$C$8,"")</f>
        <v/>
      </c>
      <c r="AS293" s="90" t="str">
        <f>if(SAFE!$C$7=AS$2,SAFE!$C$8,"")</f>
        <v/>
      </c>
      <c r="AT293" s="90" t="str">
        <f>if(SAFE!$C$7=AT$2,SAFE!$C$8,"")</f>
        <v/>
      </c>
      <c r="AU293" s="90" t="str">
        <f>if(SAFE!$C$7=AU$2,SAFE!$C$8,"")</f>
        <v/>
      </c>
      <c r="AV293" s="90" t="str">
        <f>if(SAFE!$C$7=AV$2,SAFE!$C$8,"")</f>
        <v/>
      </c>
      <c r="AW293" s="90" t="str">
        <f>if(SAFE!$C$7=AW$2,SAFE!$C$8,"")</f>
        <v/>
      </c>
      <c r="AX293" s="90" t="str">
        <f>if(SAFE!$C$7=AX$2,SAFE!$C$8,"")</f>
        <v/>
      </c>
      <c r="AY293" s="90" t="str">
        <f>if(SAFE!$C$7=AY$2,SAFE!$C$8,"")</f>
        <v/>
      </c>
      <c r="AZ293" s="90" t="str">
        <f>if(SAFE!$C$7=AZ$2,SAFE!$C$8,"")</f>
        <v/>
      </c>
      <c r="BA293" s="90" t="str">
        <f>if(SAFE!$C$7=BA$2,SAFE!$C$8,"")</f>
        <v/>
      </c>
      <c r="BB293" s="90" t="str">
        <f>if(SAFE!$C$7=BB$2,SAFE!$C$8,"")</f>
        <v/>
      </c>
      <c r="BC293" s="90" t="str">
        <f>if(SAFE!$C$7=BC$2,SAFE!$C$8,"")</f>
        <v/>
      </c>
      <c r="BD293" s="90" t="str">
        <f>if(SAFE!$C$7=BD$2,SAFE!$C$8,"")</f>
        <v/>
      </c>
      <c r="BE293" s="90" t="str">
        <f>if(SAFE!$C$7=BE$2,SAFE!$C$8,"")</f>
        <v/>
      </c>
      <c r="BF293" s="90" t="str">
        <f>if(SAFE!$C$7=BF$2,SAFE!$C$8,"")</f>
        <v/>
      </c>
      <c r="BG293" s="90" t="str">
        <f>if(SAFE!$C$7=BG$2,SAFE!$C$8,"")</f>
        <v/>
      </c>
      <c r="BH293" s="90" t="str">
        <f>if(SAFE!$C$7=BH$2,SAFE!$C$8,"")</f>
        <v/>
      </c>
      <c r="BI293" s="90" t="str">
        <f>if(SAFE!$C$7=BI$2,SAFE!$C$8,"")</f>
        <v/>
      </c>
      <c r="BJ293" s="90" t="str">
        <f>if(SAFE!$C$7=BJ$2,SAFE!$C$8,"")</f>
        <v/>
      </c>
      <c r="BK293" s="90" t="str">
        <f>if(SAFE!$C$7=BK$2,SAFE!$C$8,"")</f>
        <v/>
      </c>
      <c r="BL293" s="90" t="str">
        <f>if(SAFE!$C$7=BL$2,SAFE!$C$8,"")</f>
        <v/>
      </c>
      <c r="BM293" s="90" t="str">
        <f>if(SAFE!$C$7=BM$2,SAFE!$C$8,"")</f>
        <v/>
      </c>
      <c r="BN293" s="90" t="str">
        <f>if(SAFE!$C$7=BN$2,SAFE!$C$8,"")</f>
        <v/>
      </c>
      <c r="BO293" s="90" t="str">
        <f>if(SAFE!$C$7=BO$2,SAFE!$C$8,"")</f>
        <v/>
      </c>
      <c r="BP293" s="90" t="str">
        <f>if(SAFE!$C$7=BP$2,SAFE!$C$8,"")</f>
        <v/>
      </c>
      <c r="BQ293" s="90" t="str">
        <f>if(SAFE!$C$7=BQ$2,SAFE!$C$8,"")</f>
        <v/>
      </c>
      <c r="BR293" s="90" t="str">
        <f>if(SAFE!$C$7=BR$2,SAFE!$C$8,"")</f>
        <v/>
      </c>
      <c r="BS293" s="90" t="str">
        <f>if(SAFE!$C$7=BS$2,SAFE!$C$8,"")</f>
        <v/>
      </c>
      <c r="BT293" s="90" t="str">
        <f>if(SAFE!$C$7=BT$2,SAFE!$C$8,"")</f>
        <v/>
      </c>
      <c r="BU293" s="90" t="str">
        <f>if(SAFE!$C$7=BU$2,SAFE!$C$8,"")</f>
        <v/>
      </c>
      <c r="BV293" s="90" t="str">
        <f>if(SAFE!$C$7=BV$2,SAFE!$C$8,"")</f>
        <v/>
      </c>
      <c r="BW293" s="90" t="str">
        <f>if(SAFE!$C$7=BW$2,SAFE!$C$8,"")</f>
        <v/>
      </c>
      <c r="BX293" s="90" t="str">
        <f>if(SAFE!$C$7=BX$2,SAFE!$C$8,"")</f>
        <v/>
      </c>
      <c r="BY293" s="90" t="str">
        <f>if(SAFE!$C$7=BY$2,SAFE!$C$8,"")</f>
        <v/>
      </c>
      <c r="BZ293" s="90" t="str">
        <f>if(SAFE!$C$7=BZ$2,SAFE!$C$8,"")</f>
        <v/>
      </c>
      <c r="CA293" s="90" t="str">
        <f>if(SAFE!$C$7=CA$2,SAFE!$C$8,"")</f>
        <v/>
      </c>
      <c r="CB293" s="90" t="str">
        <f>if(SAFE!$C$7=CB$2,SAFE!$C$8,"")</f>
        <v/>
      </c>
      <c r="CC293" s="90" t="str">
        <f>if(SAFE!$C$7=CC$2,SAFE!$C$8,"")</f>
        <v/>
      </c>
      <c r="CD293" s="90" t="str">
        <f>if(SAFE!$C$7=CD$2,SAFE!$C$8,"")</f>
        <v/>
      </c>
      <c r="CE293" s="90" t="str">
        <f>if(SAFE!$C$7=CE$2,SAFE!$C$8,"")</f>
        <v/>
      </c>
      <c r="CF293" s="90" t="str">
        <f>if(SAFE!$C$7=CF$2,SAFE!$C$8,"")</f>
        <v/>
      </c>
      <c r="CG293" s="90" t="str">
        <f>if(SAFE!$C$7=CG$2,SAFE!$C$8,"")</f>
        <v/>
      </c>
      <c r="CH293" s="90" t="str">
        <f>if(SAFE!$C$7=CH$2,SAFE!$C$8,"")</f>
        <v/>
      </c>
      <c r="CI293" s="90" t="str">
        <f>if(SAFE!$C$7=CI$2,SAFE!$C$8,"")</f>
        <v/>
      </c>
      <c r="CJ293" s="90" t="str">
        <f>if(SAFE!$C$7=CJ$2,SAFE!$C$8,"")</f>
        <v/>
      </c>
      <c r="CK293" s="90" t="str">
        <f>if(SAFE!$C$7=CK$2,SAFE!$C$8,"")</f>
        <v/>
      </c>
      <c r="CL293" s="90" t="str">
        <f>if(SAFE!$C$7=CL$2,SAFE!$C$8,"")</f>
        <v/>
      </c>
      <c r="CM293" s="90" t="str">
        <f>if(SAFE!$C$7=CM$2,SAFE!$C$8,"")</f>
        <v/>
      </c>
      <c r="CN293" s="90" t="str">
        <f>if(SAFE!$C$7=CN$2,SAFE!$C$8,"")</f>
        <v/>
      </c>
      <c r="CO293" s="90" t="str">
        <f>if(SAFE!$C$7=CO$2,SAFE!$C$8,"")</f>
        <v/>
      </c>
      <c r="CP293" s="90" t="str">
        <f>if(SAFE!$C$7=CP$2,SAFE!$C$8,"")</f>
        <v/>
      </c>
      <c r="CQ293" s="90" t="str">
        <f>if(SAFE!$C$7=CQ$2,SAFE!$C$8,"")</f>
        <v/>
      </c>
      <c r="CR293" s="90" t="str">
        <f>if(SAFE!$C$7=CR$2,SAFE!$C$8,"")</f>
        <v/>
      </c>
      <c r="CS293" s="90" t="str">
        <f>if(SAFE!$C$7=CS$2,SAFE!$C$8,"")</f>
        <v/>
      </c>
      <c r="CT293" s="90" t="str">
        <f>if(SAFE!$C$7=CT$2,SAFE!$C$8,"")</f>
        <v/>
      </c>
      <c r="CU293" s="90" t="str">
        <f>if(SAFE!$C$7=CU$2,SAFE!$C$8,"")</f>
        <v/>
      </c>
      <c r="CV293" s="90" t="str">
        <f>if(SAFE!$C$7=CV$2,SAFE!$C$8,"")</f>
        <v/>
      </c>
      <c r="CW293" s="90" t="str">
        <f>if(SAFE!$C$7=CW$2,SAFE!$C$8,"")</f>
        <v/>
      </c>
      <c r="CX293" s="90" t="str">
        <f>if(SAFE!$C$7=CX$2,SAFE!$C$8,"")</f>
        <v/>
      </c>
      <c r="CY293" s="90" t="str">
        <f>if(SAFE!$C$7=CY$2,SAFE!$C$8,"")</f>
        <v/>
      </c>
      <c r="CZ293" s="90" t="str">
        <f>if(SAFE!$C$7=CZ$2,SAFE!$C$8,"")</f>
        <v/>
      </c>
      <c r="DA293" s="90" t="str">
        <f>if(SAFE!$C$7=DA$2,SAFE!$C$8,"")</f>
        <v/>
      </c>
      <c r="DB293" s="90" t="str">
        <f>if(SAFE!$C$7=DB$2,SAFE!$C$8,"")</f>
        <v/>
      </c>
      <c r="DC293" s="90" t="str">
        <f>if(SAFE!$C$7=DC$2,SAFE!$C$8,"")</f>
        <v/>
      </c>
      <c r="DD293" s="90" t="str">
        <f>if(SAFE!$C$7=DD$2,SAFE!$C$8,"")</f>
        <v/>
      </c>
      <c r="DE293" s="90" t="str">
        <f>if(SAFE!$C$7=DE$2,SAFE!$C$8,"")</f>
        <v/>
      </c>
      <c r="DF293" s="90" t="str">
        <f>if(SAFE!$C$7=DF$2,SAFE!$C$8,"")</f>
        <v/>
      </c>
      <c r="DG293" s="90" t="str">
        <f>if(SAFE!$C$7=DG$2,SAFE!$C$8,"")</f>
        <v/>
      </c>
      <c r="DH293" s="90" t="str">
        <f>if(SAFE!$C$7=DH$2,SAFE!$C$8,"")</f>
        <v/>
      </c>
      <c r="DI293" s="90" t="str">
        <f>if(SAFE!$C$7=DI$2,SAFE!$C$8,"")</f>
        <v/>
      </c>
      <c r="DJ293" s="90" t="str">
        <f>if(SAFE!$C$7=DJ$2,SAFE!$C$8,"")</f>
        <v/>
      </c>
      <c r="DK293" s="90" t="str">
        <f>if(SAFE!$C$7=DK$2,SAFE!$C$8,"")</f>
        <v/>
      </c>
      <c r="DL293" s="90" t="str">
        <f>if(SAFE!$C$7=DL$2,SAFE!$C$8,"")</f>
        <v/>
      </c>
      <c r="DM293" s="90" t="str">
        <f>if(SAFE!$C$7=DM$2,SAFE!$C$8,"")</f>
        <v/>
      </c>
      <c r="DN293" s="90" t="str">
        <f>if(SAFE!$C$7=DN$2,SAFE!$C$8,"")</f>
        <v/>
      </c>
      <c r="DO293" s="90" t="str">
        <f>if(SAFE!$C$7=DO$2,SAFE!$C$8,"")</f>
        <v/>
      </c>
      <c r="DP293" s="90" t="str">
        <f>if(SAFE!$C$7=DP$2,SAFE!$C$8,"")</f>
        <v/>
      </c>
      <c r="DQ293" s="90" t="str">
        <f>if(SAFE!$C$7=DQ$2,SAFE!$C$8,"")</f>
        <v/>
      </c>
      <c r="DR293" s="90" t="str">
        <f>if(SAFE!$C$7=DR$2,SAFE!$C$8,"")</f>
        <v/>
      </c>
      <c r="DS293" s="90" t="str">
        <f>if(SAFE!$C$7=DS$2,SAFE!$C$8,"")</f>
        <v/>
      </c>
      <c r="DT293" s="90" t="str">
        <f>if(SAFE!$C$7=DT$2,SAFE!$C$8,"")</f>
        <v/>
      </c>
      <c r="DU293" s="90" t="str">
        <f>if(SAFE!$C$7=DU$2,SAFE!$C$8,"")</f>
        <v/>
      </c>
      <c r="DV293" s="90" t="str">
        <f>if(SAFE!$C$7=DV$2,SAFE!$C$8,"")</f>
        <v/>
      </c>
      <c r="DW293" s="90" t="str">
        <f>if(SAFE!$C$7=DW$2,SAFE!$C$8,"")</f>
        <v/>
      </c>
      <c r="DX293" s="90" t="str">
        <f>if(SAFE!$C$7=DX$2,SAFE!$C$8,"")</f>
        <v/>
      </c>
      <c r="DY293" s="90" t="str">
        <f>if(SAFE!$C$7=DY$2,SAFE!$C$8,"")</f>
        <v/>
      </c>
      <c r="DZ293" s="90" t="str">
        <f>if(SAFE!$C$7=DZ$2,SAFE!$C$8,"")</f>
        <v/>
      </c>
    </row>
    <row r="294">
      <c r="A294" s="89"/>
      <c r="B294" s="89"/>
      <c r="C294" s="89"/>
      <c r="D294" s="89"/>
      <c r="E294" s="150" t="s">
        <v>330</v>
      </c>
      <c r="F294" s="89"/>
      <c r="G294" s="222">
        <f>if(SAFE!C$23="Post",(SAFE!C$22-SAFE!C$21),SAFE!C$22)</f>
        <v>10000000</v>
      </c>
      <c r="H294" s="89"/>
      <c r="I294" s="196" t="s">
        <v>162</v>
      </c>
      <c r="J294" s="90" t="str">
        <f>if(SAFE!$C$20=J$2,SAFE!$C$21,"")</f>
        <v/>
      </c>
      <c r="K294" s="90" t="str">
        <f>if(SAFE!$C$20=K$2,SAFE!$C$21,"")</f>
        <v/>
      </c>
      <c r="L294" s="90" t="str">
        <f>if(SAFE!$C$20=L$2,SAFE!$C$21,"")</f>
        <v/>
      </c>
      <c r="M294" s="90" t="str">
        <f>if(SAFE!$C$20=M$2,SAFE!$C$21,"")</f>
        <v/>
      </c>
      <c r="N294" s="90" t="str">
        <f>if(SAFE!$C$20=N$2,SAFE!$C$21,"")</f>
        <v/>
      </c>
      <c r="O294" s="90" t="str">
        <f>if(SAFE!$C$20=O$2,SAFE!$C$21,"")</f>
        <v/>
      </c>
      <c r="P294" s="90" t="str">
        <f>if(SAFE!$C$20=P$2,SAFE!$C$21,"")</f>
        <v/>
      </c>
      <c r="Q294" s="90" t="str">
        <f>if(SAFE!$C$20=Q$2,SAFE!$C$21,"")</f>
        <v/>
      </c>
      <c r="R294" s="90" t="str">
        <f>if(SAFE!$C$20=R$2,SAFE!$C$21,"")</f>
        <v/>
      </c>
      <c r="S294" s="90" t="str">
        <f>if(SAFE!$C$20=S$2,SAFE!$C$21,"")</f>
        <v/>
      </c>
      <c r="T294" s="90" t="str">
        <f>if(SAFE!$C$20=T$2,SAFE!$C$21,"")</f>
        <v/>
      </c>
      <c r="U294" s="90" t="str">
        <f>if(SAFE!$C$20=U$2,SAFE!$C$21,"")</f>
        <v/>
      </c>
      <c r="V294" s="90" t="str">
        <f>if(SAFE!$C$20=V$2,SAFE!$C$21,"")</f>
        <v/>
      </c>
      <c r="W294" s="90" t="str">
        <f>if(SAFE!$C$20=W$2,SAFE!$C$21,"")</f>
        <v/>
      </c>
      <c r="X294" s="90" t="str">
        <f>if(SAFE!$C$20=X$2,SAFE!$C$21,"")</f>
        <v/>
      </c>
      <c r="Y294" s="90" t="str">
        <f>if(SAFE!$C$20=Y$2,SAFE!$C$21,"")</f>
        <v/>
      </c>
      <c r="Z294" s="90" t="str">
        <f>if(SAFE!$C$20=Z$2,SAFE!$C$21,"")</f>
        <v/>
      </c>
      <c r="AA294" s="90" t="str">
        <f>if(SAFE!$C$20=AA$2,SAFE!$C$21,"")</f>
        <v/>
      </c>
      <c r="AB294" s="90" t="str">
        <f>if(SAFE!$C$20=AB$2,SAFE!$C$21,"")</f>
        <v/>
      </c>
      <c r="AC294" s="90" t="str">
        <f>if(SAFE!$C$20=AC$2,SAFE!$C$21,"")</f>
        <v/>
      </c>
      <c r="AD294" s="90" t="str">
        <f>if(SAFE!$C$20=AD$2,SAFE!$C$21,"")</f>
        <v/>
      </c>
      <c r="AE294" s="90" t="str">
        <f>if(SAFE!$C$20=AE$2,SAFE!$C$21,"")</f>
        <v/>
      </c>
      <c r="AF294" s="90" t="str">
        <f>if(SAFE!$C$20=AF$2,SAFE!$C$21,"")</f>
        <v/>
      </c>
      <c r="AG294" s="90" t="str">
        <f>if(SAFE!$C$20=AG$2,SAFE!$C$21,"")</f>
        <v/>
      </c>
      <c r="AH294" s="90" t="str">
        <f>if(SAFE!$C$20=AH$2,SAFE!$C$21,"")</f>
        <v/>
      </c>
      <c r="AI294" s="90">
        <f>if(SAFE!$C$20=AI$2,SAFE!$C$21,"")</f>
        <v>3000000</v>
      </c>
      <c r="AJ294" s="90" t="str">
        <f>if(SAFE!$C$20=AJ$2,SAFE!$C$21,"")</f>
        <v/>
      </c>
      <c r="AK294" s="90" t="str">
        <f>if(SAFE!$C$20=AK$2,SAFE!$C$21,"")</f>
        <v/>
      </c>
      <c r="AL294" s="90" t="str">
        <f>if(SAFE!$C$20=AL$2,SAFE!$C$21,"")</f>
        <v/>
      </c>
      <c r="AM294" s="90" t="str">
        <f>if(SAFE!$C$20=AM$2,SAFE!$C$21,"")</f>
        <v/>
      </c>
      <c r="AN294" s="90" t="str">
        <f>if(SAFE!$C$20=AN$2,SAFE!$C$21,"")</f>
        <v/>
      </c>
      <c r="AO294" s="90" t="str">
        <f>if(SAFE!$C$20=AO$2,SAFE!$C$21,"")</f>
        <v/>
      </c>
      <c r="AP294" s="90" t="str">
        <f>if(SAFE!$C$20=AP$2,SAFE!$C$21,"")</f>
        <v/>
      </c>
      <c r="AQ294" s="90" t="str">
        <f>if(SAFE!$C$20=AQ$2,SAFE!$C$21,"")</f>
        <v/>
      </c>
      <c r="AR294" s="90" t="str">
        <f>if(SAFE!$C$20=AR$2,SAFE!$C$21,"")</f>
        <v/>
      </c>
      <c r="AS294" s="90" t="str">
        <f>if(SAFE!$C$20=AS$2,SAFE!$C$21,"")</f>
        <v/>
      </c>
      <c r="AT294" s="90" t="str">
        <f>if(SAFE!$C$20=AT$2,SAFE!$C$21,"")</f>
        <v/>
      </c>
      <c r="AU294" s="90" t="str">
        <f>if(SAFE!$C$20=AU$2,SAFE!$C$21,"")</f>
        <v/>
      </c>
      <c r="AV294" s="90" t="str">
        <f>if(SAFE!$C$20=AV$2,SAFE!$C$21,"")</f>
        <v/>
      </c>
      <c r="AW294" s="90" t="str">
        <f>if(SAFE!$C$20=AW$2,SAFE!$C$21,"")</f>
        <v/>
      </c>
      <c r="AX294" s="90" t="str">
        <f>if(SAFE!$C$20=AX$2,SAFE!$C$21,"")</f>
        <v/>
      </c>
      <c r="AY294" s="90" t="str">
        <f>if(SAFE!$C$20=AY$2,SAFE!$C$21,"")</f>
        <v/>
      </c>
      <c r="AZ294" s="90" t="str">
        <f>if(SAFE!$C$20=AZ$2,SAFE!$C$21,"")</f>
        <v/>
      </c>
      <c r="BA294" s="90" t="str">
        <f>if(SAFE!$C$20=BA$2,SAFE!$C$21,"")</f>
        <v/>
      </c>
      <c r="BB294" s="90" t="str">
        <f>if(SAFE!$C$20=BB$2,SAFE!$C$21,"")</f>
        <v/>
      </c>
      <c r="BC294" s="90" t="str">
        <f>if(SAFE!$C$20=BC$2,SAFE!$C$21,"")</f>
        <v/>
      </c>
      <c r="BD294" s="90" t="str">
        <f>if(SAFE!$C$20=BD$2,SAFE!$C$21,"")</f>
        <v/>
      </c>
      <c r="BE294" s="90" t="str">
        <f>if(SAFE!$C$20=BE$2,SAFE!$C$21,"")</f>
        <v/>
      </c>
      <c r="BF294" s="90" t="str">
        <f>if(SAFE!$C$20=BF$2,SAFE!$C$21,"")</f>
        <v/>
      </c>
      <c r="BG294" s="90" t="str">
        <f>if(SAFE!$C$20=BG$2,SAFE!$C$21,"")</f>
        <v/>
      </c>
      <c r="BH294" s="90" t="str">
        <f>if(SAFE!$C$20=BH$2,SAFE!$C$21,"")</f>
        <v/>
      </c>
      <c r="BI294" s="90" t="str">
        <f>if(SAFE!$C$20=BI$2,SAFE!$C$21,"")</f>
        <v/>
      </c>
      <c r="BJ294" s="90" t="str">
        <f>if(SAFE!$C$20=BJ$2,SAFE!$C$21,"")</f>
        <v/>
      </c>
      <c r="BK294" s="90" t="str">
        <f>if(SAFE!$C$20=BK$2,SAFE!$C$21,"")</f>
        <v/>
      </c>
      <c r="BL294" s="90" t="str">
        <f>if(SAFE!$C$20=BL$2,SAFE!$C$21,"")</f>
        <v/>
      </c>
      <c r="BM294" s="90" t="str">
        <f>if(SAFE!$C$20=BM$2,SAFE!$C$21,"")</f>
        <v/>
      </c>
      <c r="BN294" s="90" t="str">
        <f>if(SAFE!$C$20=BN$2,SAFE!$C$21,"")</f>
        <v/>
      </c>
      <c r="BO294" s="90" t="str">
        <f>if(SAFE!$C$20=BO$2,SAFE!$C$21,"")</f>
        <v/>
      </c>
      <c r="BP294" s="90" t="str">
        <f>if(SAFE!$C$20=BP$2,SAFE!$C$21,"")</f>
        <v/>
      </c>
      <c r="BQ294" s="90" t="str">
        <f>if(SAFE!$C$20=BQ$2,SAFE!$C$21,"")</f>
        <v/>
      </c>
      <c r="BR294" s="90" t="str">
        <f>if(SAFE!$C$20=BR$2,SAFE!$C$21,"")</f>
        <v/>
      </c>
      <c r="BS294" s="90" t="str">
        <f>if(SAFE!$C$20=BS$2,SAFE!$C$21,"")</f>
        <v/>
      </c>
      <c r="BT294" s="90" t="str">
        <f>if(SAFE!$C$20=BT$2,SAFE!$C$21,"")</f>
        <v/>
      </c>
      <c r="BU294" s="90" t="str">
        <f>if(SAFE!$C$20=BU$2,SAFE!$C$21,"")</f>
        <v/>
      </c>
      <c r="BV294" s="90" t="str">
        <f>if(SAFE!$C$20=BV$2,SAFE!$C$21,"")</f>
        <v/>
      </c>
      <c r="BW294" s="90" t="str">
        <f>if(SAFE!$C$20=BW$2,SAFE!$C$21,"")</f>
        <v/>
      </c>
      <c r="BX294" s="90" t="str">
        <f>if(SAFE!$C$20=BX$2,SAFE!$C$21,"")</f>
        <v/>
      </c>
      <c r="BY294" s="90" t="str">
        <f>if(SAFE!$C$20=BY$2,SAFE!$C$21,"")</f>
        <v/>
      </c>
      <c r="BZ294" s="90" t="str">
        <f>if(SAFE!$C$20=BZ$2,SAFE!$C$21,"")</f>
        <v/>
      </c>
      <c r="CA294" s="90" t="str">
        <f>if(SAFE!$C$20=CA$2,SAFE!$C$21,"")</f>
        <v/>
      </c>
      <c r="CB294" s="90" t="str">
        <f>if(SAFE!$C$20=CB$2,SAFE!$C$21,"")</f>
        <v/>
      </c>
      <c r="CC294" s="90" t="str">
        <f>if(SAFE!$C$20=CC$2,SAFE!$C$21,"")</f>
        <v/>
      </c>
      <c r="CD294" s="90" t="str">
        <f>if(SAFE!$C$20=CD$2,SAFE!$C$21,"")</f>
        <v/>
      </c>
      <c r="CE294" s="90" t="str">
        <f>if(SAFE!$C$20=CE$2,SAFE!$C$21,"")</f>
        <v/>
      </c>
      <c r="CF294" s="90" t="str">
        <f>if(SAFE!$C$20=CF$2,SAFE!$C$21,"")</f>
        <v/>
      </c>
      <c r="CG294" s="90" t="str">
        <f>if(SAFE!$C$20=CG$2,SAFE!$C$21,"")</f>
        <v/>
      </c>
      <c r="CH294" s="90" t="str">
        <f>if(SAFE!$C$20=CH$2,SAFE!$C$21,"")</f>
        <v/>
      </c>
      <c r="CI294" s="90" t="str">
        <f>if(SAFE!$C$20=CI$2,SAFE!$C$21,"")</f>
        <v/>
      </c>
      <c r="CJ294" s="90" t="str">
        <f>if(SAFE!$C$20=CJ$2,SAFE!$C$21,"")</f>
        <v/>
      </c>
      <c r="CK294" s="90" t="str">
        <f>if(SAFE!$C$20=CK$2,SAFE!$C$21,"")</f>
        <v/>
      </c>
      <c r="CL294" s="90" t="str">
        <f>if(SAFE!$C$20=CL$2,SAFE!$C$21,"")</f>
        <v/>
      </c>
      <c r="CM294" s="90" t="str">
        <f>if(SAFE!$C$20=CM$2,SAFE!$C$21,"")</f>
        <v/>
      </c>
      <c r="CN294" s="90" t="str">
        <f>if(SAFE!$C$20=CN$2,SAFE!$C$21,"")</f>
        <v/>
      </c>
      <c r="CO294" s="90" t="str">
        <f>if(SAFE!$C$20=CO$2,SAFE!$C$21,"")</f>
        <v/>
      </c>
      <c r="CP294" s="90" t="str">
        <f>if(SAFE!$C$20=CP$2,SAFE!$C$21,"")</f>
        <v/>
      </c>
      <c r="CQ294" s="90" t="str">
        <f>if(SAFE!$C$20=CQ$2,SAFE!$C$21,"")</f>
        <v/>
      </c>
      <c r="CR294" s="90" t="str">
        <f>if(SAFE!$C$20=CR$2,SAFE!$C$21,"")</f>
        <v/>
      </c>
      <c r="CS294" s="90" t="str">
        <f>if(SAFE!$C$20=CS$2,SAFE!$C$21,"")</f>
        <v/>
      </c>
      <c r="CT294" s="90" t="str">
        <f>if(SAFE!$C$20=CT$2,SAFE!$C$21,"")</f>
        <v/>
      </c>
      <c r="CU294" s="90" t="str">
        <f>if(SAFE!$C$20=CU$2,SAFE!$C$21,"")</f>
        <v/>
      </c>
      <c r="CV294" s="90" t="str">
        <f>if(SAFE!$C$20=CV$2,SAFE!$C$21,"")</f>
        <v/>
      </c>
      <c r="CW294" s="90" t="str">
        <f>if(SAFE!$C$20=CW$2,SAFE!$C$21,"")</f>
        <v/>
      </c>
      <c r="CX294" s="90" t="str">
        <f>if(SAFE!$C$20=CX$2,SAFE!$C$21,"")</f>
        <v/>
      </c>
      <c r="CY294" s="90" t="str">
        <f>if(SAFE!$C$20=CY$2,SAFE!$C$21,"")</f>
        <v/>
      </c>
      <c r="CZ294" s="90" t="str">
        <f>if(SAFE!$C$20=CZ$2,SAFE!$C$21,"")</f>
        <v/>
      </c>
      <c r="DA294" s="90" t="str">
        <f>if(SAFE!$C$20=DA$2,SAFE!$C$21,"")</f>
        <v/>
      </c>
      <c r="DB294" s="90" t="str">
        <f>if(SAFE!$C$20=DB$2,SAFE!$C$21,"")</f>
        <v/>
      </c>
      <c r="DC294" s="90" t="str">
        <f>if(SAFE!$C$20=DC$2,SAFE!$C$21,"")</f>
        <v/>
      </c>
      <c r="DD294" s="90" t="str">
        <f>if(SAFE!$C$20=DD$2,SAFE!$C$21,"")</f>
        <v/>
      </c>
      <c r="DE294" s="90" t="str">
        <f>if(SAFE!$C$20=DE$2,SAFE!$C$21,"")</f>
        <v/>
      </c>
      <c r="DF294" s="90" t="str">
        <f>if(SAFE!$C$20=DF$2,SAFE!$C$21,"")</f>
        <v/>
      </c>
      <c r="DG294" s="90" t="str">
        <f>if(SAFE!$C$20=DG$2,SAFE!$C$21,"")</f>
        <v/>
      </c>
      <c r="DH294" s="90" t="str">
        <f>if(SAFE!$C$20=DH$2,SAFE!$C$21,"")</f>
        <v/>
      </c>
      <c r="DI294" s="90" t="str">
        <f>if(SAFE!$C$20=DI$2,SAFE!$C$21,"")</f>
        <v/>
      </c>
      <c r="DJ294" s="90" t="str">
        <f>if(SAFE!$C$20=DJ$2,SAFE!$C$21,"")</f>
        <v/>
      </c>
      <c r="DK294" s="90" t="str">
        <f>if(SAFE!$C$20=DK$2,SAFE!$C$21,"")</f>
        <v/>
      </c>
      <c r="DL294" s="90" t="str">
        <f>if(SAFE!$C$20=DL$2,SAFE!$C$21,"")</f>
        <v/>
      </c>
      <c r="DM294" s="90" t="str">
        <f>if(SAFE!$C$20=DM$2,SAFE!$C$21,"")</f>
        <v/>
      </c>
      <c r="DN294" s="90" t="str">
        <f>if(SAFE!$C$20=DN$2,SAFE!$C$21,"")</f>
        <v/>
      </c>
      <c r="DO294" s="90" t="str">
        <f>if(SAFE!$C$20=DO$2,SAFE!$C$21,"")</f>
        <v/>
      </c>
      <c r="DP294" s="90" t="str">
        <f>if(SAFE!$C$20=DP$2,SAFE!$C$21,"")</f>
        <v/>
      </c>
      <c r="DQ294" s="90" t="str">
        <f>if(SAFE!$C$20=DQ$2,SAFE!$C$21,"")</f>
        <v/>
      </c>
      <c r="DR294" s="90" t="str">
        <f>if(SAFE!$C$20=DR$2,SAFE!$C$21,"")</f>
        <v/>
      </c>
      <c r="DS294" s="90" t="str">
        <f>if(SAFE!$C$20=DS$2,SAFE!$C$21,"")</f>
        <v/>
      </c>
      <c r="DT294" s="90" t="str">
        <f>if(SAFE!$C$20=DT$2,SAFE!$C$21,"")</f>
        <v/>
      </c>
      <c r="DU294" s="90" t="str">
        <f>if(SAFE!$C$20=DU$2,SAFE!$C$21,"")</f>
        <v/>
      </c>
      <c r="DV294" s="90" t="str">
        <f>if(SAFE!$C$20=DV$2,SAFE!$C$21,"")</f>
        <v/>
      </c>
      <c r="DW294" s="90" t="str">
        <f>if(SAFE!$C$20=DW$2,SAFE!$C$21,"")</f>
        <v/>
      </c>
      <c r="DX294" s="90" t="str">
        <f>if(SAFE!$C$20=DX$2,SAFE!$C$21,"")</f>
        <v/>
      </c>
      <c r="DY294" s="90" t="str">
        <f>if(SAFE!$C$20=DY$2,SAFE!$C$21,"")</f>
        <v/>
      </c>
      <c r="DZ294" s="90" t="str">
        <f>if(SAFE!$C$20=DZ$2,SAFE!$C$21,"")</f>
        <v/>
      </c>
    </row>
    <row r="295">
      <c r="A295" s="89"/>
      <c r="B295" s="89"/>
      <c r="C295" s="89"/>
      <c r="D295" s="89"/>
      <c r="E295" s="89"/>
      <c r="F295" s="89"/>
      <c r="G295" s="146"/>
      <c r="H295" s="89"/>
      <c r="I295" s="88" t="s">
        <v>163</v>
      </c>
      <c r="J295" s="90" t="str">
        <f>if(SAFE!$C$29=J$2,SAFE!$C$30,"")</f>
        <v/>
      </c>
      <c r="K295" s="90" t="str">
        <f>if(SAFE!$C$29=K$2,SAFE!$C$30,"")</f>
        <v/>
      </c>
      <c r="L295" s="90" t="str">
        <f>if(SAFE!$C$29=L$2,SAFE!$C$30,"")</f>
        <v/>
      </c>
      <c r="M295" s="90" t="str">
        <f>if(SAFE!$C$29=M$2,SAFE!$C$30,"")</f>
        <v/>
      </c>
      <c r="N295" s="90" t="str">
        <f>if(SAFE!$C$29=N$2,SAFE!$C$30,"")</f>
        <v/>
      </c>
      <c r="O295" s="90" t="str">
        <f>if(SAFE!$C$29=O$2,SAFE!$C$30,"")</f>
        <v/>
      </c>
      <c r="P295" s="90" t="str">
        <f>if(SAFE!$C$29=P$2,SAFE!$C$30,"")</f>
        <v/>
      </c>
      <c r="Q295" s="90" t="str">
        <f>if(SAFE!$C$29=Q$2,SAFE!$C$30,"")</f>
        <v/>
      </c>
      <c r="R295" s="90" t="str">
        <f>if(SAFE!$C$29=R$2,SAFE!$C$30,"")</f>
        <v/>
      </c>
      <c r="S295" s="90" t="str">
        <f>if(SAFE!$C$29=S$2,SAFE!$C$30,"")</f>
        <v/>
      </c>
      <c r="T295" s="90" t="str">
        <f>if(SAFE!$C$29=T$2,SAFE!$C$30,"")</f>
        <v/>
      </c>
      <c r="U295" s="90" t="str">
        <f>if(SAFE!$C$29=U$2,SAFE!$C$30,"")</f>
        <v/>
      </c>
      <c r="V295" s="90" t="str">
        <f>if(SAFE!$C$29=V$2,SAFE!$C$30,"")</f>
        <v/>
      </c>
      <c r="W295" s="90" t="str">
        <f>if(SAFE!$C$29=W$2,SAFE!$C$30,"")</f>
        <v/>
      </c>
      <c r="X295" s="90" t="str">
        <f>if(SAFE!$C$29=X$2,SAFE!$C$30,"")</f>
        <v/>
      </c>
      <c r="Y295" s="90" t="str">
        <f>if(SAFE!$C$29=Y$2,SAFE!$C$30,"")</f>
        <v/>
      </c>
      <c r="Z295" s="90" t="str">
        <f>if(SAFE!$C$29=Z$2,SAFE!$C$30,"")</f>
        <v/>
      </c>
      <c r="AA295" s="90" t="str">
        <f>if(SAFE!$C$29=AA$2,SAFE!$C$30,"")</f>
        <v/>
      </c>
      <c r="AB295" s="90" t="str">
        <f>if(SAFE!$C$29=AB$2,SAFE!$C$30,"")</f>
        <v/>
      </c>
      <c r="AC295" s="90" t="str">
        <f>if(SAFE!$C$29=AC$2,SAFE!$C$30,"")</f>
        <v/>
      </c>
      <c r="AD295" s="90" t="str">
        <f>if(SAFE!$C$29=AD$2,SAFE!$C$30,"")</f>
        <v/>
      </c>
      <c r="AE295" s="90" t="str">
        <f>if(SAFE!$C$29=AE$2,SAFE!$C$30,"")</f>
        <v/>
      </c>
      <c r="AF295" s="90" t="str">
        <f>if(SAFE!$C$29=AF$2,SAFE!$C$30,"")</f>
        <v/>
      </c>
      <c r="AG295" s="90" t="str">
        <f>if(SAFE!$C$29=AG$2,SAFE!$C$30,"")</f>
        <v/>
      </c>
      <c r="AH295" s="90" t="str">
        <f>if(SAFE!$C$29=AH$2,SAFE!$C$30,"")</f>
        <v/>
      </c>
      <c r="AI295" s="90" t="str">
        <f>if(SAFE!$C$29=AI$2,SAFE!$C$30,"")</f>
        <v/>
      </c>
      <c r="AJ295" s="90" t="str">
        <f>if(SAFE!$C$29=AJ$2,SAFE!$C$30,"")</f>
        <v/>
      </c>
      <c r="AK295" s="90" t="str">
        <f>if(SAFE!$C$29=AK$2,SAFE!$C$30,"")</f>
        <v/>
      </c>
      <c r="AL295" s="90" t="str">
        <f>if(SAFE!$C$29=AL$2,SAFE!$C$30,"")</f>
        <v/>
      </c>
      <c r="AM295" s="90" t="str">
        <f>if(SAFE!$C$29=AM$2,SAFE!$C$30,"")</f>
        <v/>
      </c>
      <c r="AN295" s="90" t="str">
        <f>if(SAFE!$C$29=AN$2,SAFE!$C$30,"")</f>
        <v/>
      </c>
      <c r="AO295" s="90" t="str">
        <f>if(SAFE!$C$29=AO$2,SAFE!$C$30,"")</f>
        <v/>
      </c>
      <c r="AP295" s="90" t="str">
        <f>if(SAFE!$C$29=AP$2,SAFE!$C$30,"")</f>
        <v/>
      </c>
      <c r="AQ295" s="90" t="str">
        <f>if(SAFE!$C$29=AQ$2,SAFE!$C$30,"")</f>
        <v/>
      </c>
      <c r="AR295" s="90" t="str">
        <f>if(SAFE!$C$29=AR$2,SAFE!$C$30,"")</f>
        <v/>
      </c>
      <c r="AS295" s="90" t="str">
        <f>if(SAFE!$C$29=AS$2,SAFE!$C$30,"")</f>
        <v/>
      </c>
      <c r="AT295" s="90" t="str">
        <f>if(SAFE!$C$29=AT$2,SAFE!$C$30,"")</f>
        <v/>
      </c>
      <c r="AU295" s="90" t="str">
        <f>if(SAFE!$C$29=AU$2,SAFE!$C$30,"")</f>
        <v/>
      </c>
      <c r="AV295" s="90" t="str">
        <f>if(SAFE!$C$29=AV$2,SAFE!$C$30,"")</f>
        <v/>
      </c>
      <c r="AW295" s="90" t="str">
        <f>if(SAFE!$C$29=AW$2,SAFE!$C$30,"")</f>
        <v/>
      </c>
      <c r="AX295" s="90" t="str">
        <f>if(SAFE!$C$29=AX$2,SAFE!$C$30,"")</f>
        <v/>
      </c>
      <c r="AY295" s="90" t="str">
        <f>if(SAFE!$C$29=AY$2,SAFE!$C$30,"")</f>
        <v/>
      </c>
      <c r="AZ295" s="90" t="str">
        <f>if(SAFE!$C$29=AZ$2,SAFE!$C$30,"")</f>
        <v/>
      </c>
      <c r="BA295" s="90" t="str">
        <f>if(SAFE!$C$29=BA$2,SAFE!$C$30,"")</f>
        <v/>
      </c>
      <c r="BB295" s="90" t="str">
        <f>if(SAFE!$C$29=BB$2,SAFE!$C$30,"")</f>
        <v/>
      </c>
      <c r="BC295" s="90" t="str">
        <f>if(SAFE!$C$29=BC$2,SAFE!$C$30,"")</f>
        <v/>
      </c>
      <c r="BD295" s="90" t="str">
        <f>if(SAFE!$C$29=BD$2,SAFE!$C$30,"")</f>
        <v/>
      </c>
      <c r="BE295" s="90" t="str">
        <f>if(SAFE!$C$29=BE$2,SAFE!$C$30,"")</f>
        <v/>
      </c>
      <c r="BF295" s="90" t="str">
        <f>if(SAFE!$C$29=BF$2,SAFE!$C$30,"")</f>
        <v/>
      </c>
      <c r="BG295" s="90" t="str">
        <f>if(SAFE!$C$29=BG$2,SAFE!$C$30,"")</f>
        <v/>
      </c>
      <c r="BH295" s="90" t="str">
        <f>if(SAFE!$C$29=BH$2,SAFE!$C$30,"")</f>
        <v/>
      </c>
      <c r="BI295" s="90" t="str">
        <f>if(SAFE!$C$29=BI$2,SAFE!$C$30,"")</f>
        <v/>
      </c>
      <c r="BJ295" s="90" t="str">
        <f>if(SAFE!$C$29=BJ$2,SAFE!$C$30,"")</f>
        <v/>
      </c>
      <c r="BK295" s="90" t="str">
        <f>if(SAFE!$C$29=BK$2,SAFE!$C$30,"")</f>
        <v/>
      </c>
      <c r="BL295" s="90" t="str">
        <f>if(SAFE!$C$29=BL$2,SAFE!$C$30,"")</f>
        <v/>
      </c>
      <c r="BM295" s="90" t="str">
        <f>if(SAFE!$C$29=BM$2,SAFE!$C$30,"")</f>
        <v/>
      </c>
      <c r="BN295" s="90" t="str">
        <f>if(SAFE!$C$29=BN$2,SAFE!$C$30,"")</f>
        <v/>
      </c>
      <c r="BO295" s="90" t="str">
        <f>if(SAFE!$C$29=BO$2,SAFE!$C$30,"")</f>
        <v/>
      </c>
      <c r="BP295" s="90" t="str">
        <f>if(SAFE!$C$29=BP$2,SAFE!$C$30,"")</f>
        <v/>
      </c>
      <c r="BQ295" s="90" t="str">
        <f>if(SAFE!$C$29=BQ$2,SAFE!$C$30,"")</f>
        <v/>
      </c>
      <c r="BR295" s="90">
        <f>if(SAFE!$C$29=BR$2,SAFE!$C$30,"")</f>
        <v>10000000</v>
      </c>
      <c r="BS295" s="90" t="str">
        <f>if(SAFE!$C$29=BS$2,SAFE!$C$30,"")</f>
        <v/>
      </c>
      <c r="BT295" s="90" t="str">
        <f>if(SAFE!$C$29=BT$2,SAFE!$C$30,"")</f>
        <v/>
      </c>
      <c r="BU295" s="90" t="str">
        <f>if(SAFE!$C$29=BU$2,SAFE!$C$30,"")</f>
        <v/>
      </c>
      <c r="BV295" s="90" t="str">
        <f>if(SAFE!$C$29=BV$2,SAFE!$C$30,"")</f>
        <v/>
      </c>
      <c r="BW295" s="90" t="str">
        <f>if(SAFE!$C$29=BW$2,SAFE!$C$30,"")</f>
        <v/>
      </c>
      <c r="BX295" s="90" t="str">
        <f>if(SAFE!$C$29=BX$2,SAFE!$C$30,"")</f>
        <v/>
      </c>
      <c r="BY295" s="90" t="str">
        <f>if(SAFE!$C$29=BY$2,SAFE!$C$30,"")</f>
        <v/>
      </c>
      <c r="BZ295" s="90" t="str">
        <f>if(SAFE!$C$29=BZ$2,SAFE!$C$30,"")</f>
        <v/>
      </c>
      <c r="CA295" s="90" t="str">
        <f>if(SAFE!$C$29=CA$2,SAFE!$C$30,"")</f>
        <v/>
      </c>
      <c r="CB295" s="90" t="str">
        <f>if(SAFE!$C$29=CB$2,SAFE!$C$30,"")</f>
        <v/>
      </c>
      <c r="CC295" s="90" t="str">
        <f>if(SAFE!$C$29=CC$2,SAFE!$C$30,"")</f>
        <v/>
      </c>
      <c r="CD295" s="90" t="str">
        <f>if(SAFE!$C$29=CD$2,SAFE!$C$30,"")</f>
        <v/>
      </c>
      <c r="CE295" s="90" t="str">
        <f>if(SAFE!$C$29=CE$2,SAFE!$C$30,"")</f>
        <v/>
      </c>
      <c r="CF295" s="90" t="str">
        <f>if(SAFE!$C$29=CF$2,SAFE!$C$30,"")</f>
        <v/>
      </c>
      <c r="CG295" s="90" t="str">
        <f>if(SAFE!$C$29=CG$2,SAFE!$C$30,"")</f>
        <v/>
      </c>
      <c r="CH295" s="90" t="str">
        <f>if(SAFE!$C$29=CH$2,SAFE!$C$30,"")</f>
        <v/>
      </c>
      <c r="CI295" s="90" t="str">
        <f>if(SAFE!$C$29=CI$2,SAFE!$C$30,"")</f>
        <v/>
      </c>
      <c r="CJ295" s="90" t="str">
        <f>if(SAFE!$C$29=CJ$2,SAFE!$C$30,"")</f>
        <v/>
      </c>
      <c r="CK295" s="90" t="str">
        <f>if(SAFE!$C$29=CK$2,SAFE!$C$30,"")</f>
        <v/>
      </c>
      <c r="CL295" s="90" t="str">
        <f>if(SAFE!$C$29=CL$2,SAFE!$C$30,"")</f>
        <v/>
      </c>
      <c r="CM295" s="90" t="str">
        <f>if(SAFE!$C$29=CM$2,SAFE!$C$30,"")</f>
        <v/>
      </c>
      <c r="CN295" s="90" t="str">
        <f>if(SAFE!$C$29=CN$2,SAFE!$C$30,"")</f>
        <v/>
      </c>
      <c r="CO295" s="90" t="str">
        <f>if(SAFE!$C$29=CO$2,SAFE!$C$30,"")</f>
        <v/>
      </c>
      <c r="CP295" s="90" t="str">
        <f>if(SAFE!$C$29=CP$2,SAFE!$C$30,"")</f>
        <v/>
      </c>
      <c r="CQ295" s="90" t="str">
        <f>if(SAFE!$C$29=CQ$2,SAFE!$C$30,"")</f>
        <v/>
      </c>
      <c r="CR295" s="90" t="str">
        <f>if(SAFE!$C$29=CR$2,SAFE!$C$30,"")</f>
        <v/>
      </c>
      <c r="CS295" s="90" t="str">
        <f>if(SAFE!$C$29=CS$2,SAFE!$C$30,"")</f>
        <v/>
      </c>
      <c r="CT295" s="90" t="str">
        <f>if(SAFE!$C$29=CT$2,SAFE!$C$30,"")</f>
        <v/>
      </c>
      <c r="CU295" s="90" t="str">
        <f>if(SAFE!$C$29=CU$2,SAFE!$C$30,"")</f>
        <v/>
      </c>
      <c r="CV295" s="90" t="str">
        <f>if(SAFE!$C$29=CV$2,SAFE!$C$30,"")</f>
        <v/>
      </c>
      <c r="CW295" s="90" t="str">
        <f>if(SAFE!$C$29=CW$2,SAFE!$C$30,"")</f>
        <v/>
      </c>
      <c r="CX295" s="90" t="str">
        <f>if(SAFE!$C$29=CX$2,SAFE!$C$30,"")</f>
        <v/>
      </c>
      <c r="CY295" s="90" t="str">
        <f>if(SAFE!$C$29=CY$2,SAFE!$C$30,"")</f>
        <v/>
      </c>
      <c r="CZ295" s="90" t="str">
        <f>if(SAFE!$C$29=CZ$2,SAFE!$C$30,"")</f>
        <v/>
      </c>
      <c r="DA295" s="90" t="str">
        <f>if(SAFE!$C$29=DA$2,SAFE!$C$30,"")</f>
        <v/>
      </c>
      <c r="DB295" s="90" t="str">
        <f>if(SAFE!$C$29=DB$2,SAFE!$C$30,"")</f>
        <v/>
      </c>
      <c r="DC295" s="90" t="str">
        <f>if(SAFE!$C$29=DC$2,SAFE!$C$30,"")</f>
        <v/>
      </c>
      <c r="DD295" s="90" t="str">
        <f>if(SAFE!$C$29=DD$2,SAFE!$C$30,"")</f>
        <v/>
      </c>
      <c r="DE295" s="90" t="str">
        <f>if(SAFE!$C$29=DE$2,SAFE!$C$30,"")</f>
        <v/>
      </c>
      <c r="DF295" s="90" t="str">
        <f>if(SAFE!$C$29=DF$2,SAFE!$C$30,"")</f>
        <v/>
      </c>
      <c r="DG295" s="90" t="str">
        <f>if(SAFE!$C$29=DG$2,SAFE!$C$30,"")</f>
        <v/>
      </c>
      <c r="DH295" s="90" t="str">
        <f>if(SAFE!$C$29=DH$2,SAFE!$C$30,"")</f>
        <v/>
      </c>
      <c r="DI295" s="90" t="str">
        <f>if(SAFE!$C$29=DI$2,SAFE!$C$30,"")</f>
        <v/>
      </c>
      <c r="DJ295" s="90" t="str">
        <f>if(SAFE!$C$29=DJ$2,SAFE!$C$30,"")</f>
        <v/>
      </c>
      <c r="DK295" s="90" t="str">
        <f>if(SAFE!$C$29=DK$2,SAFE!$C$30,"")</f>
        <v/>
      </c>
      <c r="DL295" s="90" t="str">
        <f>if(SAFE!$C$29=DL$2,SAFE!$C$30,"")</f>
        <v/>
      </c>
      <c r="DM295" s="90" t="str">
        <f>if(SAFE!$C$29=DM$2,SAFE!$C$30,"")</f>
        <v/>
      </c>
      <c r="DN295" s="90" t="str">
        <f>if(SAFE!$C$29=DN$2,SAFE!$C$30,"")</f>
        <v/>
      </c>
      <c r="DO295" s="90" t="str">
        <f>if(SAFE!$C$29=DO$2,SAFE!$C$30,"")</f>
        <v/>
      </c>
      <c r="DP295" s="90" t="str">
        <f>if(SAFE!$C$29=DP$2,SAFE!$C$30,"")</f>
        <v/>
      </c>
      <c r="DQ295" s="90" t="str">
        <f>if(SAFE!$C$29=DQ$2,SAFE!$C$30,"")</f>
        <v/>
      </c>
      <c r="DR295" s="90" t="str">
        <f>if(SAFE!$C$29=DR$2,SAFE!$C$30,"")</f>
        <v/>
      </c>
      <c r="DS295" s="90" t="str">
        <f>if(SAFE!$C$29=DS$2,SAFE!$C$30,"")</f>
        <v/>
      </c>
      <c r="DT295" s="90" t="str">
        <f>if(SAFE!$C$29=DT$2,SAFE!$C$30,"")</f>
        <v/>
      </c>
      <c r="DU295" s="90" t="str">
        <f>if(SAFE!$C$29=DU$2,SAFE!$C$30,"")</f>
        <v/>
      </c>
      <c r="DV295" s="90" t="str">
        <f>if(SAFE!$C$29=DV$2,SAFE!$C$30,"")</f>
        <v/>
      </c>
      <c r="DW295" s="90" t="str">
        <f>if(SAFE!$C$29=DW$2,SAFE!$C$30,"")</f>
        <v/>
      </c>
      <c r="DX295" s="90" t="str">
        <f>if(SAFE!$C$29=DX$2,SAFE!$C$30,"")</f>
        <v/>
      </c>
      <c r="DY295" s="90" t="str">
        <f>if(SAFE!$C$29=DY$2,SAFE!$C$30,"")</f>
        <v/>
      </c>
      <c r="DZ295" s="90" t="str">
        <f>if(SAFE!$C$29=DZ$2,SAFE!$C$30,"")</f>
        <v/>
      </c>
    </row>
    <row r="296">
      <c r="A296" s="89"/>
      <c r="B296" s="150"/>
      <c r="C296" s="150"/>
      <c r="D296" s="150"/>
      <c r="E296" s="89"/>
      <c r="F296" s="89"/>
      <c r="G296" s="146"/>
      <c r="H296" s="89"/>
      <c r="I296" s="150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  <c r="BK296" s="89"/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/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89"/>
      <c r="CW296" s="89"/>
      <c r="CX296" s="89"/>
      <c r="CY296" s="89"/>
      <c r="CZ296" s="89"/>
      <c r="DA296" s="89"/>
      <c r="DB296" s="89"/>
      <c r="DC296" s="89"/>
      <c r="DD296" s="89"/>
      <c r="DE296" s="89"/>
      <c r="DF296" s="89"/>
      <c r="DG296" s="89"/>
      <c r="DH296" s="89"/>
      <c r="DI296" s="89"/>
      <c r="DJ296" s="89"/>
      <c r="DK296" s="89"/>
      <c r="DL296" s="89"/>
      <c r="DM296" s="89"/>
      <c r="DN296" s="89"/>
      <c r="DO296" s="89"/>
      <c r="DP296" s="89"/>
      <c r="DQ296" s="89"/>
      <c r="DR296" s="89"/>
      <c r="DS296" s="89"/>
      <c r="DT296" s="89"/>
      <c r="DU296" s="89"/>
      <c r="DV296" s="89"/>
      <c r="DW296" s="89"/>
      <c r="DX296" s="89"/>
      <c r="DY296" s="89"/>
      <c r="DZ296" s="89"/>
    </row>
    <row r="297">
      <c r="A297" s="89"/>
      <c r="B297" s="150"/>
      <c r="C297" s="150"/>
      <c r="D297" s="150"/>
      <c r="E297" s="189" t="s">
        <v>331</v>
      </c>
      <c r="F297" s="89"/>
      <c r="G297" s="146"/>
      <c r="H297" s="89"/>
      <c r="I297" s="150" t="s">
        <v>355</v>
      </c>
      <c r="J297" s="89">
        <f t="shared" ref="J297:DZ297" si="224">if(J294="",0,$G293/sum(J302:J303))</f>
        <v>0</v>
      </c>
      <c r="K297" s="89">
        <f t="shared" si="224"/>
        <v>0</v>
      </c>
      <c r="L297" s="89">
        <f t="shared" si="224"/>
        <v>0</v>
      </c>
      <c r="M297" s="89">
        <f t="shared" si="224"/>
        <v>0</v>
      </c>
      <c r="N297" s="89">
        <f t="shared" si="224"/>
        <v>0</v>
      </c>
      <c r="O297" s="89">
        <f t="shared" si="224"/>
        <v>0</v>
      </c>
      <c r="P297" s="89">
        <f t="shared" si="224"/>
        <v>0</v>
      </c>
      <c r="Q297" s="89">
        <f t="shared" si="224"/>
        <v>0</v>
      </c>
      <c r="R297" s="89">
        <f t="shared" si="224"/>
        <v>0</v>
      </c>
      <c r="S297" s="89">
        <f t="shared" si="224"/>
        <v>0</v>
      </c>
      <c r="T297" s="89">
        <f t="shared" si="224"/>
        <v>0</v>
      </c>
      <c r="U297" s="89">
        <f t="shared" si="224"/>
        <v>0</v>
      </c>
      <c r="V297" s="89">
        <f t="shared" si="224"/>
        <v>0</v>
      </c>
      <c r="W297" s="89">
        <f t="shared" si="224"/>
        <v>0</v>
      </c>
      <c r="X297" s="89">
        <f t="shared" si="224"/>
        <v>0</v>
      </c>
      <c r="Y297" s="89">
        <f t="shared" si="224"/>
        <v>0</v>
      </c>
      <c r="Z297" s="89">
        <f t="shared" si="224"/>
        <v>0</v>
      </c>
      <c r="AA297" s="89">
        <f t="shared" si="224"/>
        <v>0</v>
      </c>
      <c r="AB297" s="89">
        <f t="shared" si="224"/>
        <v>0</v>
      </c>
      <c r="AC297" s="89">
        <f t="shared" si="224"/>
        <v>0</v>
      </c>
      <c r="AD297" s="89">
        <f t="shared" si="224"/>
        <v>0</v>
      </c>
      <c r="AE297" s="89">
        <f t="shared" si="224"/>
        <v>0</v>
      </c>
      <c r="AF297" s="89">
        <f t="shared" si="224"/>
        <v>0</v>
      </c>
      <c r="AG297" s="89">
        <f t="shared" si="224"/>
        <v>0</v>
      </c>
      <c r="AH297" s="89">
        <f t="shared" si="224"/>
        <v>0</v>
      </c>
      <c r="AI297" s="234">
        <f t="shared" si="224"/>
        <v>250</v>
      </c>
      <c r="AJ297" s="89">
        <f t="shared" si="224"/>
        <v>0</v>
      </c>
      <c r="AK297" s="89">
        <f t="shared" si="224"/>
        <v>0</v>
      </c>
      <c r="AL297" s="89">
        <f t="shared" si="224"/>
        <v>0</v>
      </c>
      <c r="AM297" s="89">
        <f t="shared" si="224"/>
        <v>0</v>
      </c>
      <c r="AN297" s="89">
        <f t="shared" si="224"/>
        <v>0</v>
      </c>
      <c r="AO297" s="89">
        <f t="shared" si="224"/>
        <v>0</v>
      </c>
      <c r="AP297" s="89">
        <f t="shared" si="224"/>
        <v>0</v>
      </c>
      <c r="AQ297" s="89">
        <f t="shared" si="224"/>
        <v>0</v>
      </c>
      <c r="AR297" s="89">
        <f t="shared" si="224"/>
        <v>0</v>
      </c>
      <c r="AS297" s="89">
        <f t="shared" si="224"/>
        <v>0</v>
      </c>
      <c r="AT297" s="89">
        <f t="shared" si="224"/>
        <v>0</v>
      </c>
      <c r="AU297" s="89">
        <f t="shared" si="224"/>
        <v>0</v>
      </c>
      <c r="AV297" s="89">
        <f t="shared" si="224"/>
        <v>0</v>
      </c>
      <c r="AW297" s="89">
        <f t="shared" si="224"/>
        <v>0</v>
      </c>
      <c r="AX297" s="89">
        <f t="shared" si="224"/>
        <v>0</v>
      </c>
      <c r="AY297" s="89">
        <f t="shared" si="224"/>
        <v>0</v>
      </c>
      <c r="AZ297" s="89">
        <f t="shared" si="224"/>
        <v>0</v>
      </c>
      <c r="BA297" s="89">
        <f t="shared" si="224"/>
        <v>0</v>
      </c>
      <c r="BB297" s="89">
        <f t="shared" si="224"/>
        <v>0</v>
      </c>
      <c r="BC297" s="89">
        <f t="shared" si="224"/>
        <v>0</v>
      </c>
      <c r="BD297" s="89">
        <f t="shared" si="224"/>
        <v>0</v>
      </c>
      <c r="BE297" s="89">
        <f t="shared" si="224"/>
        <v>0</v>
      </c>
      <c r="BF297" s="89">
        <f t="shared" si="224"/>
        <v>0</v>
      </c>
      <c r="BG297" s="89">
        <f t="shared" si="224"/>
        <v>0</v>
      </c>
      <c r="BH297" s="89">
        <f t="shared" si="224"/>
        <v>0</v>
      </c>
      <c r="BI297" s="89">
        <f t="shared" si="224"/>
        <v>0</v>
      </c>
      <c r="BJ297" s="89">
        <f t="shared" si="224"/>
        <v>0</v>
      </c>
      <c r="BK297" s="89">
        <f t="shared" si="224"/>
        <v>0</v>
      </c>
      <c r="BL297" s="89">
        <f t="shared" si="224"/>
        <v>0</v>
      </c>
      <c r="BM297" s="89">
        <f t="shared" si="224"/>
        <v>0</v>
      </c>
      <c r="BN297" s="89">
        <f t="shared" si="224"/>
        <v>0</v>
      </c>
      <c r="BO297" s="89">
        <f t="shared" si="224"/>
        <v>0</v>
      </c>
      <c r="BP297" s="89">
        <f t="shared" si="224"/>
        <v>0</v>
      </c>
      <c r="BQ297" s="89">
        <f t="shared" si="224"/>
        <v>0</v>
      </c>
      <c r="BR297" s="89">
        <f t="shared" si="224"/>
        <v>0</v>
      </c>
      <c r="BS297" s="89">
        <f t="shared" si="224"/>
        <v>0</v>
      </c>
      <c r="BT297" s="89">
        <f t="shared" si="224"/>
        <v>0</v>
      </c>
      <c r="BU297" s="89">
        <f t="shared" si="224"/>
        <v>0</v>
      </c>
      <c r="BV297" s="89">
        <f t="shared" si="224"/>
        <v>0</v>
      </c>
      <c r="BW297" s="89">
        <f t="shared" si="224"/>
        <v>0</v>
      </c>
      <c r="BX297" s="89">
        <f t="shared" si="224"/>
        <v>0</v>
      </c>
      <c r="BY297" s="89">
        <f t="shared" si="224"/>
        <v>0</v>
      </c>
      <c r="BZ297" s="89">
        <f t="shared" si="224"/>
        <v>0</v>
      </c>
      <c r="CA297" s="89">
        <f t="shared" si="224"/>
        <v>0</v>
      </c>
      <c r="CB297" s="89">
        <f t="shared" si="224"/>
        <v>0</v>
      </c>
      <c r="CC297" s="89">
        <f t="shared" si="224"/>
        <v>0</v>
      </c>
      <c r="CD297" s="89">
        <f t="shared" si="224"/>
        <v>0</v>
      </c>
      <c r="CE297" s="89">
        <f t="shared" si="224"/>
        <v>0</v>
      </c>
      <c r="CF297" s="89">
        <f t="shared" si="224"/>
        <v>0</v>
      </c>
      <c r="CG297" s="89">
        <f t="shared" si="224"/>
        <v>0</v>
      </c>
      <c r="CH297" s="89">
        <f t="shared" si="224"/>
        <v>0</v>
      </c>
      <c r="CI297" s="89">
        <f t="shared" si="224"/>
        <v>0</v>
      </c>
      <c r="CJ297" s="89">
        <f t="shared" si="224"/>
        <v>0</v>
      </c>
      <c r="CK297" s="89">
        <f t="shared" si="224"/>
        <v>0</v>
      </c>
      <c r="CL297" s="89">
        <f t="shared" si="224"/>
        <v>0</v>
      </c>
      <c r="CM297" s="89">
        <f t="shared" si="224"/>
        <v>0</v>
      </c>
      <c r="CN297" s="89">
        <f t="shared" si="224"/>
        <v>0</v>
      </c>
      <c r="CO297" s="89">
        <f t="shared" si="224"/>
        <v>0</v>
      </c>
      <c r="CP297" s="89">
        <f t="shared" si="224"/>
        <v>0</v>
      </c>
      <c r="CQ297" s="89">
        <f t="shared" si="224"/>
        <v>0</v>
      </c>
      <c r="CR297" s="89">
        <f t="shared" si="224"/>
        <v>0</v>
      </c>
      <c r="CS297" s="89">
        <f t="shared" si="224"/>
        <v>0</v>
      </c>
      <c r="CT297" s="89">
        <f t="shared" si="224"/>
        <v>0</v>
      </c>
      <c r="CU297" s="89">
        <f t="shared" si="224"/>
        <v>0</v>
      </c>
      <c r="CV297" s="89">
        <f t="shared" si="224"/>
        <v>0</v>
      </c>
      <c r="CW297" s="89">
        <f t="shared" si="224"/>
        <v>0</v>
      </c>
      <c r="CX297" s="89">
        <f t="shared" si="224"/>
        <v>0</v>
      </c>
      <c r="CY297" s="89">
        <f t="shared" si="224"/>
        <v>0</v>
      </c>
      <c r="CZ297" s="89">
        <f t="shared" si="224"/>
        <v>0</v>
      </c>
      <c r="DA297" s="89">
        <f t="shared" si="224"/>
        <v>0</v>
      </c>
      <c r="DB297" s="89">
        <f t="shared" si="224"/>
        <v>0</v>
      </c>
      <c r="DC297" s="89">
        <f t="shared" si="224"/>
        <v>0</v>
      </c>
      <c r="DD297" s="89">
        <f t="shared" si="224"/>
        <v>0</v>
      </c>
      <c r="DE297" s="89">
        <f t="shared" si="224"/>
        <v>0</v>
      </c>
      <c r="DF297" s="89">
        <f t="shared" si="224"/>
        <v>0</v>
      </c>
      <c r="DG297" s="89">
        <f t="shared" si="224"/>
        <v>0</v>
      </c>
      <c r="DH297" s="89">
        <f t="shared" si="224"/>
        <v>0</v>
      </c>
      <c r="DI297" s="89">
        <f t="shared" si="224"/>
        <v>0</v>
      </c>
      <c r="DJ297" s="89">
        <f t="shared" si="224"/>
        <v>0</v>
      </c>
      <c r="DK297" s="89">
        <f t="shared" si="224"/>
        <v>0</v>
      </c>
      <c r="DL297" s="89">
        <f t="shared" si="224"/>
        <v>0</v>
      </c>
      <c r="DM297" s="89">
        <f t="shared" si="224"/>
        <v>0</v>
      </c>
      <c r="DN297" s="89">
        <f t="shared" si="224"/>
        <v>0</v>
      </c>
      <c r="DO297" s="89">
        <f t="shared" si="224"/>
        <v>0</v>
      </c>
      <c r="DP297" s="89">
        <f t="shared" si="224"/>
        <v>0</v>
      </c>
      <c r="DQ297" s="89">
        <f t="shared" si="224"/>
        <v>0</v>
      </c>
      <c r="DR297" s="89">
        <f t="shared" si="224"/>
        <v>0</v>
      </c>
      <c r="DS297" s="89">
        <f t="shared" si="224"/>
        <v>0</v>
      </c>
      <c r="DT297" s="89">
        <f t="shared" si="224"/>
        <v>0</v>
      </c>
      <c r="DU297" s="89">
        <f t="shared" si="224"/>
        <v>0</v>
      </c>
      <c r="DV297" s="89">
        <f t="shared" si="224"/>
        <v>0</v>
      </c>
      <c r="DW297" s="89">
        <f t="shared" si="224"/>
        <v>0</v>
      </c>
      <c r="DX297" s="89">
        <f t="shared" si="224"/>
        <v>0</v>
      </c>
      <c r="DY297" s="89">
        <f t="shared" si="224"/>
        <v>0</v>
      </c>
      <c r="DZ297" s="89">
        <f t="shared" si="224"/>
        <v>0</v>
      </c>
    </row>
    <row r="298">
      <c r="A298" s="89"/>
      <c r="B298" s="150"/>
      <c r="C298" s="150"/>
      <c r="D298" s="150"/>
      <c r="E298" s="89"/>
      <c r="F298" s="89"/>
      <c r="G298" s="146"/>
      <c r="H298" s="89"/>
      <c r="I298" s="238" t="s">
        <v>356</v>
      </c>
      <c r="J298" s="89">
        <f t="shared" ref="J298:DZ298" si="225">if(J294="",0,$G294/sum(J302:J303))</f>
        <v>0</v>
      </c>
      <c r="K298" s="89">
        <f t="shared" si="225"/>
        <v>0</v>
      </c>
      <c r="L298" s="89">
        <f t="shared" si="225"/>
        <v>0</v>
      </c>
      <c r="M298" s="89">
        <f t="shared" si="225"/>
        <v>0</v>
      </c>
      <c r="N298" s="89">
        <f t="shared" si="225"/>
        <v>0</v>
      </c>
      <c r="O298" s="89">
        <f t="shared" si="225"/>
        <v>0</v>
      </c>
      <c r="P298" s="89">
        <f t="shared" si="225"/>
        <v>0</v>
      </c>
      <c r="Q298" s="89">
        <f t="shared" si="225"/>
        <v>0</v>
      </c>
      <c r="R298" s="89">
        <f t="shared" si="225"/>
        <v>0</v>
      </c>
      <c r="S298" s="89">
        <f t="shared" si="225"/>
        <v>0</v>
      </c>
      <c r="T298" s="89">
        <f t="shared" si="225"/>
        <v>0</v>
      </c>
      <c r="U298" s="89">
        <f t="shared" si="225"/>
        <v>0</v>
      </c>
      <c r="V298" s="89">
        <f t="shared" si="225"/>
        <v>0</v>
      </c>
      <c r="W298" s="89">
        <f t="shared" si="225"/>
        <v>0</v>
      </c>
      <c r="X298" s="89">
        <f t="shared" si="225"/>
        <v>0</v>
      </c>
      <c r="Y298" s="89">
        <f t="shared" si="225"/>
        <v>0</v>
      </c>
      <c r="Z298" s="89">
        <f t="shared" si="225"/>
        <v>0</v>
      </c>
      <c r="AA298" s="89">
        <f t="shared" si="225"/>
        <v>0</v>
      </c>
      <c r="AB298" s="89">
        <f t="shared" si="225"/>
        <v>0</v>
      </c>
      <c r="AC298" s="89">
        <f t="shared" si="225"/>
        <v>0</v>
      </c>
      <c r="AD298" s="89">
        <f t="shared" si="225"/>
        <v>0</v>
      </c>
      <c r="AE298" s="89">
        <f t="shared" si="225"/>
        <v>0</v>
      </c>
      <c r="AF298" s="89">
        <f t="shared" si="225"/>
        <v>0</v>
      </c>
      <c r="AG298" s="89">
        <f t="shared" si="225"/>
        <v>0</v>
      </c>
      <c r="AH298" s="89">
        <f t="shared" si="225"/>
        <v>0</v>
      </c>
      <c r="AI298" s="234">
        <f t="shared" si="225"/>
        <v>1000</v>
      </c>
      <c r="AJ298" s="89">
        <f t="shared" si="225"/>
        <v>0</v>
      </c>
      <c r="AK298" s="89">
        <f t="shared" si="225"/>
        <v>0</v>
      </c>
      <c r="AL298" s="89">
        <f t="shared" si="225"/>
        <v>0</v>
      </c>
      <c r="AM298" s="89">
        <f t="shared" si="225"/>
        <v>0</v>
      </c>
      <c r="AN298" s="89">
        <f t="shared" si="225"/>
        <v>0</v>
      </c>
      <c r="AO298" s="89">
        <f t="shared" si="225"/>
        <v>0</v>
      </c>
      <c r="AP298" s="89">
        <f t="shared" si="225"/>
        <v>0</v>
      </c>
      <c r="AQ298" s="89">
        <f t="shared" si="225"/>
        <v>0</v>
      </c>
      <c r="AR298" s="89">
        <f t="shared" si="225"/>
        <v>0</v>
      </c>
      <c r="AS298" s="89">
        <f t="shared" si="225"/>
        <v>0</v>
      </c>
      <c r="AT298" s="89">
        <f t="shared" si="225"/>
        <v>0</v>
      </c>
      <c r="AU298" s="89">
        <f t="shared" si="225"/>
        <v>0</v>
      </c>
      <c r="AV298" s="89">
        <f t="shared" si="225"/>
        <v>0</v>
      </c>
      <c r="AW298" s="89">
        <f t="shared" si="225"/>
        <v>0</v>
      </c>
      <c r="AX298" s="89">
        <f t="shared" si="225"/>
        <v>0</v>
      </c>
      <c r="AY298" s="89">
        <f t="shared" si="225"/>
        <v>0</v>
      </c>
      <c r="AZ298" s="89">
        <f t="shared" si="225"/>
        <v>0</v>
      </c>
      <c r="BA298" s="89">
        <f t="shared" si="225"/>
        <v>0</v>
      </c>
      <c r="BB298" s="89">
        <f t="shared" si="225"/>
        <v>0</v>
      </c>
      <c r="BC298" s="89">
        <f t="shared" si="225"/>
        <v>0</v>
      </c>
      <c r="BD298" s="89">
        <f t="shared" si="225"/>
        <v>0</v>
      </c>
      <c r="BE298" s="89">
        <f t="shared" si="225"/>
        <v>0</v>
      </c>
      <c r="BF298" s="89">
        <f t="shared" si="225"/>
        <v>0</v>
      </c>
      <c r="BG298" s="89">
        <f t="shared" si="225"/>
        <v>0</v>
      </c>
      <c r="BH298" s="89">
        <f t="shared" si="225"/>
        <v>0</v>
      </c>
      <c r="BI298" s="89">
        <f t="shared" si="225"/>
        <v>0</v>
      </c>
      <c r="BJ298" s="89">
        <f t="shared" si="225"/>
        <v>0</v>
      </c>
      <c r="BK298" s="89">
        <f t="shared" si="225"/>
        <v>0</v>
      </c>
      <c r="BL298" s="89">
        <f t="shared" si="225"/>
        <v>0</v>
      </c>
      <c r="BM298" s="89">
        <f t="shared" si="225"/>
        <v>0</v>
      </c>
      <c r="BN298" s="89">
        <f t="shared" si="225"/>
        <v>0</v>
      </c>
      <c r="BO298" s="89">
        <f t="shared" si="225"/>
        <v>0</v>
      </c>
      <c r="BP298" s="89">
        <f t="shared" si="225"/>
        <v>0</v>
      </c>
      <c r="BQ298" s="89">
        <f t="shared" si="225"/>
        <v>0</v>
      </c>
      <c r="BR298" s="89">
        <f t="shared" si="225"/>
        <v>0</v>
      </c>
      <c r="BS298" s="89">
        <f t="shared" si="225"/>
        <v>0</v>
      </c>
      <c r="BT298" s="89">
        <f t="shared" si="225"/>
        <v>0</v>
      </c>
      <c r="BU298" s="89">
        <f t="shared" si="225"/>
        <v>0</v>
      </c>
      <c r="BV298" s="89">
        <f t="shared" si="225"/>
        <v>0</v>
      </c>
      <c r="BW298" s="89">
        <f t="shared" si="225"/>
        <v>0</v>
      </c>
      <c r="BX298" s="89">
        <f t="shared" si="225"/>
        <v>0</v>
      </c>
      <c r="BY298" s="89">
        <f t="shared" si="225"/>
        <v>0</v>
      </c>
      <c r="BZ298" s="89">
        <f t="shared" si="225"/>
        <v>0</v>
      </c>
      <c r="CA298" s="89">
        <f t="shared" si="225"/>
        <v>0</v>
      </c>
      <c r="CB298" s="89">
        <f t="shared" si="225"/>
        <v>0</v>
      </c>
      <c r="CC298" s="89">
        <f t="shared" si="225"/>
        <v>0</v>
      </c>
      <c r="CD298" s="89">
        <f t="shared" si="225"/>
        <v>0</v>
      </c>
      <c r="CE298" s="89">
        <f t="shared" si="225"/>
        <v>0</v>
      </c>
      <c r="CF298" s="89">
        <f t="shared" si="225"/>
        <v>0</v>
      </c>
      <c r="CG298" s="89">
        <f t="shared" si="225"/>
        <v>0</v>
      </c>
      <c r="CH298" s="89">
        <f t="shared" si="225"/>
        <v>0</v>
      </c>
      <c r="CI298" s="89">
        <f t="shared" si="225"/>
        <v>0</v>
      </c>
      <c r="CJ298" s="89">
        <f t="shared" si="225"/>
        <v>0</v>
      </c>
      <c r="CK298" s="89">
        <f t="shared" si="225"/>
        <v>0</v>
      </c>
      <c r="CL298" s="89">
        <f t="shared" si="225"/>
        <v>0</v>
      </c>
      <c r="CM298" s="89">
        <f t="shared" si="225"/>
        <v>0</v>
      </c>
      <c r="CN298" s="89">
        <f t="shared" si="225"/>
        <v>0</v>
      </c>
      <c r="CO298" s="89">
        <f t="shared" si="225"/>
        <v>0</v>
      </c>
      <c r="CP298" s="89">
        <f t="shared" si="225"/>
        <v>0</v>
      </c>
      <c r="CQ298" s="89">
        <f t="shared" si="225"/>
        <v>0</v>
      </c>
      <c r="CR298" s="89">
        <f t="shared" si="225"/>
        <v>0</v>
      </c>
      <c r="CS298" s="89">
        <f t="shared" si="225"/>
        <v>0</v>
      </c>
      <c r="CT298" s="89">
        <f t="shared" si="225"/>
        <v>0</v>
      </c>
      <c r="CU298" s="89">
        <f t="shared" si="225"/>
        <v>0</v>
      </c>
      <c r="CV298" s="89">
        <f t="shared" si="225"/>
        <v>0</v>
      </c>
      <c r="CW298" s="89">
        <f t="shared" si="225"/>
        <v>0</v>
      </c>
      <c r="CX298" s="89">
        <f t="shared" si="225"/>
        <v>0</v>
      </c>
      <c r="CY298" s="89">
        <f t="shared" si="225"/>
        <v>0</v>
      </c>
      <c r="CZ298" s="89">
        <f t="shared" si="225"/>
        <v>0</v>
      </c>
      <c r="DA298" s="89">
        <f t="shared" si="225"/>
        <v>0</v>
      </c>
      <c r="DB298" s="89">
        <f t="shared" si="225"/>
        <v>0</v>
      </c>
      <c r="DC298" s="89">
        <f t="shared" si="225"/>
        <v>0</v>
      </c>
      <c r="DD298" s="89">
        <f t="shared" si="225"/>
        <v>0</v>
      </c>
      <c r="DE298" s="89">
        <f t="shared" si="225"/>
        <v>0</v>
      </c>
      <c r="DF298" s="89">
        <f t="shared" si="225"/>
        <v>0</v>
      </c>
      <c r="DG298" s="89">
        <f t="shared" si="225"/>
        <v>0</v>
      </c>
      <c r="DH298" s="89">
        <f t="shared" si="225"/>
        <v>0</v>
      </c>
      <c r="DI298" s="89">
        <f t="shared" si="225"/>
        <v>0</v>
      </c>
      <c r="DJ298" s="89">
        <f t="shared" si="225"/>
        <v>0</v>
      </c>
      <c r="DK298" s="89">
        <f t="shared" si="225"/>
        <v>0</v>
      </c>
      <c r="DL298" s="89">
        <f t="shared" si="225"/>
        <v>0</v>
      </c>
      <c r="DM298" s="89">
        <f t="shared" si="225"/>
        <v>0</v>
      </c>
      <c r="DN298" s="89">
        <f t="shared" si="225"/>
        <v>0</v>
      </c>
      <c r="DO298" s="89">
        <f t="shared" si="225"/>
        <v>0</v>
      </c>
      <c r="DP298" s="89">
        <f t="shared" si="225"/>
        <v>0</v>
      </c>
      <c r="DQ298" s="89">
        <f t="shared" si="225"/>
        <v>0</v>
      </c>
      <c r="DR298" s="89">
        <f t="shared" si="225"/>
        <v>0</v>
      </c>
      <c r="DS298" s="89">
        <f t="shared" si="225"/>
        <v>0</v>
      </c>
      <c r="DT298" s="89">
        <f t="shared" si="225"/>
        <v>0</v>
      </c>
      <c r="DU298" s="89">
        <f t="shared" si="225"/>
        <v>0</v>
      </c>
      <c r="DV298" s="89">
        <f t="shared" si="225"/>
        <v>0</v>
      </c>
      <c r="DW298" s="89">
        <f t="shared" si="225"/>
        <v>0</v>
      </c>
      <c r="DX298" s="89">
        <f t="shared" si="225"/>
        <v>0</v>
      </c>
      <c r="DY298" s="89">
        <f t="shared" si="225"/>
        <v>0</v>
      </c>
      <c r="DZ298" s="89">
        <f t="shared" si="225"/>
        <v>0</v>
      </c>
    </row>
    <row r="299">
      <c r="A299" s="89"/>
      <c r="B299" s="150"/>
      <c r="C299" s="150"/>
      <c r="D299" s="150"/>
      <c r="F299" s="89"/>
      <c r="G299" s="146"/>
      <c r="H299" s="89"/>
      <c r="I299" s="89"/>
      <c r="J299" s="223">
        <f>max(if(J293="",0,$G293/sum(J302:J303)),if(J294="",0,$G294/sum(J302:J303)))</f>
        <v>0</v>
      </c>
      <c r="K299" s="223">
        <f t="shared" ref="K299:DZ299" si="226">max(if(K293="",0,$G293/sum(K302:K303)),if(K294="",0,$G294/sum(K302:K303)),J299)</f>
        <v>0</v>
      </c>
      <c r="L299" s="223">
        <f t="shared" si="226"/>
        <v>0</v>
      </c>
      <c r="M299" s="223">
        <f t="shared" si="226"/>
        <v>0</v>
      </c>
      <c r="N299" s="223">
        <f t="shared" si="226"/>
        <v>0</v>
      </c>
      <c r="O299" s="223">
        <f t="shared" si="226"/>
        <v>0</v>
      </c>
      <c r="P299" s="223">
        <f t="shared" si="226"/>
        <v>250</v>
      </c>
      <c r="Q299" s="223">
        <f t="shared" si="226"/>
        <v>250</v>
      </c>
      <c r="R299" s="223">
        <f t="shared" si="226"/>
        <v>250</v>
      </c>
      <c r="S299" s="223">
        <f t="shared" si="226"/>
        <v>250</v>
      </c>
      <c r="T299" s="223">
        <f t="shared" si="226"/>
        <v>250</v>
      </c>
      <c r="U299" s="223">
        <f t="shared" si="226"/>
        <v>250</v>
      </c>
      <c r="V299" s="223">
        <f t="shared" si="226"/>
        <v>250</v>
      </c>
      <c r="W299" s="223">
        <f t="shared" si="226"/>
        <v>250</v>
      </c>
      <c r="X299" s="223">
        <f t="shared" si="226"/>
        <v>250</v>
      </c>
      <c r="Y299" s="223">
        <f t="shared" si="226"/>
        <v>250</v>
      </c>
      <c r="Z299" s="223">
        <f t="shared" si="226"/>
        <v>250</v>
      </c>
      <c r="AA299" s="223">
        <f t="shared" si="226"/>
        <v>250</v>
      </c>
      <c r="AB299" s="223">
        <f t="shared" si="226"/>
        <v>250</v>
      </c>
      <c r="AC299" s="223">
        <f t="shared" si="226"/>
        <v>250</v>
      </c>
      <c r="AD299" s="223">
        <f t="shared" si="226"/>
        <v>250</v>
      </c>
      <c r="AE299" s="223">
        <f t="shared" si="226"/>
        <v>250</v>
      </c>
      <c r="AF299" s="223">
        <f t="shared" si="226"/>
        <v>250</v>
      </c>
      <c r="AG299" s="223">
        <f t="shared" si="226"/>
        <v>250</v>
      </c>
      <c r="AH299" s="223">
        <f t="shared" si="226"/>
        <v>250</v>
      </c>
      <c r="AI299" s="223">
        <f t="shared" si="226"/>
        <v>1000</v>
      </c>
      <c r="AJ299" s="223">
        <f t="shared" si="226"/>
        <v>1000</v>
      </c>
      <c r="AK299" s="223">
        <f t="shared" si="226"/>
        <v>1000</v>
      </c>
      <c r="AL299" s="223">
        <f t="shared" si="226"/>
        <v>1000</v>
      </c>
      <c r="AM299" s="223">
        <f t="shared" si="226"/>
        <v>1000</v>
      </c>
      <c r="AN299" s="223">
        <f t="shared" si="226"/>
        <v>1000</v>
      </c>
      <c r="AO299" s="223">
        <f t="shared" si="226"/>
        <v>1000</v>
      </c>
      <c r="AP299" s="223">
        <f t="shared" si="226"/>
        <v>1000</v>
      </c>
      <c r="AQ299" s="223">
        <f t="shared" si="226"/>
        <v>1000</v>
      </c>
      <c r="AR299" s="223">
        <f t="shared" si="226"/>
        <v>1000</v>
      </c>
      <c r="AS299" s="223">
        <f t="shared" si="226"/>
        <v>1000</v>
      </c>
      <c r="AT299" s="223">
        <f t="shared" si="226"/>
        <v>1000</v>
      </c>
      <c r="AU299" s="223">
        <f t="shared" si="226"/>
        <v>1000</v>
      </c>
      <c r="AV299" s="223">
        <f t="shared" si="226"/>
        <v>1000</v>
      </c>
      <c r="AW299" s="223">
        <f t="shared" si="226"/>
        <v>1000</v>
      </c>
      <c r="AX299" s="223">
        <f t="shared" si="226"/>
        <v>1000</v>
      </c>
      <c r="AY299" s="223">
        <f t="shared" si="226"/>
        <v>1000</v>
      </c>
      <c r="AZ299" s="223">
        <f t="shared" si="226"/>
        <v>1000</v>
      </c>
      <c r="BA299" s="223">
        <f t="shared" si="226"/>
        <v>1000</v>
      </c>
      <c r="BB299" s="223">
        <f t="shared" si="226"/>
        <v>1000</v>
      </c>
      <c r="BC299" s="223">
        <f t="shared" si="226"/>
        <v>1000</v>
      </c>
      <c r="BD299" s="223">
        <f t="shared" si="226"/>
        <v>1000</v>
      </c>
      <c r="BE299" s="223">
        <f t="shared" si="226"/>
        <v>1000</v>
      </c>
      <c r="BF299" s="223">
        <f t="shared" si="226"/>
        <v>1000</v>
      </c>
      <c r="BG299" s="223">
        <f t="shared" si="226"/>
        <v>1000</v>
      </c>
      <c r="BH299" s="223">
        <f t="shared" si="226"/>
        <v>1000</v>
      </c>
      <c r="BI299" s="223">
        <f t="shared" si="226"/>
        <v>1000</v>
      </c>
      <c r="BJ299" s="223">
        <f t="shared" si="226"/>
        <v>1000</v>
      </c>
      <c r="BK299" s="223">
        <f t="shared" si="226"/>
        <v>1000</v>
      </c>
      <c r="BL299" s="223">
        <f t="shared" si="226"/>
        <v>1000</v>
      </c>
      <c r="BM299" s="223">
        <f t="shared" si="226"/>
        <v>1000</v>
      </c>
      <c r="BN299" s="223">
        <f t="shared" si="226"/>
        <v>1000</v>
      </c>
      <c r="BO299" s="223">
        <f t="shared" si="226"/>
        <v>1000</v>
      </c>
      <c r="BP299" s="223">
        <f t="shared" si="226"/>
        <v>1000</v>
      </c>
      <c r="BQ299" s="223">
        <f t="shared" si="226"/>
        <v>1000</v>
      </c>
      <c r="BR299" s="223">
        <f t="shared" si="226"/>
        <v>1000</v>
      </c>
      <c r="BS299" s="223">
        <f t="shared" si="226"/>
        <v>1000</v>
      </c>
      <c r="BT299" s="223">
        <f t="shared" si="226"/>
        <v>1000</v>
      </c>
      <c r="BU299" s="223">
        <f t="shared" si="226"/>
        <v>1000</v>
      </c>
      <c r="BV299" s="223">
        <f t="shared" si="226"/>
        <v>1000</v>
      </c>
      <c r="BW299" s="223">
        <f t="shared" si="226"/>
        <v>1000</v>
      </c>
      <c r="BX299" s="223">
        <f t="shared" si="226"/>
        <v>1000</v>
      </c>
      <c r="BY299" s="223">
        <f t="shared" si="226"/>
        <v>1000</v>
      </c>
      <c r="BZ299" s="223">
        <f t="shared" si="226"/>
        <v>1000</v>
      </c>
      <c r="CA299" s="223">
        <f t="shared" si="226"/>
        <v>1000</v>
      </c>
      <c r="CB299" s="223">
        <f t="shared" si="226"/>
        <v>1000</v>
      </c>
      <c r="CC299" s="223">
        <f t="shared" si="226"/>
        <v>1000</v>
      </c>
      <c r="CD299" s="223">
        <f t="shared" si="226"/>
        <v>1000</v>
      </c>
      <c r="CE299" s="223">
        <f t="shared" si="226"/>
        <v>1000</v>
      </c>
      <c r="CF299" s="223">
        <f t="shared" si="226"/>
        <v>1000</v>
      </c>
      <c r="CG299" s="223">
        <f t="shared" si="226"/>
        <v>1000</v>
      </c>
      <c r="CH299" s="223">
        <f t="shared" si="226"/>
        <v>1000</v>
      </c>
      <c r="CI299" s="223">
        <f t="shared" si="226"/>
        <v>1000</v>
      </c>
      <c r="CJ299" s="223">
        <f t="shared" si="226"/>
        <v>1000</v>
      </c>
      <c r="CK299" s="223">
        <f t="shared" si="226"/>
        <v>1000</v>
      </c>
      <c r="CL299" s="223">
        <f t="shared" si="226"/>
        <v>1000</v>
      </c>
      <c r="CM299" s="223">
        <f t="shared" si="226"/>
        <v>1000</v>
      </c>
      <c r="CN299" s="223">
        <f t="shared" si="226"/>
        <v>1000</v>
      </c>
      <c r="CO299" s="223">
        <f t="shared" si="226"/>
        <v>1000</v>
      </c>
      <c r="CP299" s="223">
        <f t="shared" si="226"/>
        <v>1000</v>
      </c>
      <c r="CQ299" s="223">
        <f t="shared" si="226"/>
        <v>1000</v>
      </c>
      <c r="CR299" s="223">
        <f t="shared" si="226"/>
        <v>1000</v>
      </c>
      <c r="CS299" s="223">
        <f t="shared" si="226"/>
        <v>1000</v>
      </c>
      <c r="CT299" s="223">
        <f t="shared" si="226"/>
        <v>1000</v>
      </c>
      <c r="CU299" s="223">
        <f t="shared" si="226"/>
        <v>1000</v>
      </c>
      <c r="CV299" s="223">
        <f t="shared" si="226"/>
        <v>1000</v>
      </c>
      <c r="CW299" s="223">
        <f t="shared" si="226"/>
        <v>1000</v>
      </c>
      <c r="CX299" s="223">
        <f t="shared" si="226"/>
        <v>1000</v>
      </c>
      <c r="CY299" s="223">
        <f t="shared" si="226"/>
        <v>1000</v>
      </c>
      <c r="CZ299" s="223">
        <f t="shared" si="226"/>
        <v>1000</v>
      </c>
      <c r="DA299" s="223">
        <f t="shared" si="226"/>
        <v>1000</v>
      </c>
      <c r="DB299" s="223">
        <f t="shared" si="226"/>
        <v>1000</v>
      </c>
      <c r="DC299" s="223">
        <f t="shared" si="226"/>
        <v>1000</v>
      </c>
      <c r="DD299" s="223">
        <f t="shared" si="226"/>
        <v>1000</v>
      </c>
      <c r="DE299" s="223">
        <f t="shared" si="226"/>
        <v>1000</v>
      </c>
      <c r="DF299" s="223">
        <f t="shared" si="226"/>
        <v>1000</v>
      </c>
      <c r="DG299" s="223">
        <f t="shared" si="226"/>
        <v>1000</v>
      </c>
      <c r="DH299" s="223">
        <f t="shared" si="226"/>
        <v>1000</v>
      </c>
      <c r="DI299" s="223">
        <f t="shared" si="226"/>
        <v>1000</v>
      </c>
      <c r="DJ299" s="223">
        <f t="shared" si="226"/>
        <v>1000</v>
      </c>
      <c r="DK299" s="223">
        <f t="shared" si="226"/>
        <v>1000</v>
      </c>
      <c r="DL299" s="223">
        <f t="shared" si="226"/>
        <v>1000</v>
      </c>
      <c r="DM299" s="223">
        <f t="shared" si="226"/>
        <v>1000</v>
      </c>
      <c r="DN299" s="223">
        <f t="shared" si="226"/>
        <v>1000</v>
      </c>
      <c r="DO299" s="223">
        <f t="shared" si="226"/>
        <v>1000</v>
      </c>
      <c r="DP299" s="223">
        <f t="shared" si="226"/>
        <v>1000</v>
      </c>
      <c r="DQ299" s="223">
        <f t="shared" si="226"/>
        <v>1000</v>
      </c>
      <c r="DR299" s="223">
        <f t="shared" si="226"/>
        <v>1000</v>
      </c>
      <c r="DS299" s="223">
        <f t="shared" si="226"/>
        <v>1000</v>
      </c>
      <c r="DT299" s="223">
        <f t="shared" si="226"/>
        <v>1000</v>
      </c>
      <c r="DU299" s="223">
        <f t="shared" si="226"/>
        <v>1000</v>
      </c>
      <c r="DV299" s="223">
        <f t="shared" si="226"/>
        <v>1000</v>
      </c>
      <c r="DW299" s="223">
        <f t="shared" si="226"/>
        <v>1000</v>
      </c>
      <c r="DX299" s="223">
        <f t="shared" si="226"/>
        <v>1000</v>
      </c>
      <c r="DY299" s="223">
        <f t="shared" si="226"/>
        <v>1000</v>
      </c>
      <c r="DZ299" s="223">
        <f t="shared" si="226"/>
        <v>1000</v>
      </c>
    </row>
    <row r="300">
      <c r="A300" s="89"/>
      <c r="C300" s="150"/>
      <c r="D300" s="150"/>
      <c r="E300" s="189"/>
      <c r="F300" s="89"/>
      <c r="G300" s="146"/>
      <c r="H300" s="89"/>
      <c r="I300" s="150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89"/>
      <c r="BM300" s="89"/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89"/>
      <c r="CW300" s="89"/>
      <c r="CX300" s="89"/>
      <c r="CY300" s="89"/>
      <c r="CZ300" s="89"/>
      <c r="DA300" s="89"/>
      <c r="DB300" s="89"/>
      <c r="DC300" s="89"/>
      <c r="DD300" s="89"/>
      <c r="DE300" s="89"/>
      <c r="DF300" s="89"/>
      <c r="DG300" s="89"/>
      <c r="DH300" s="89"/>
      <c r="DI300" s="89"/>
      <c r="DJ300" s="89"/>
      <c r="DK300" s="89"/>
      <c r="DL300" s="89"/>
      <c r="DM300" s="89"/>
      <c r="DN300" s="89"/>
      <c r="DO300" s="89"/>
      <c r="DP300" s="89"/>
      <c r="DQ300" s="89"/>
      <c r="DR300" s="89"/>
      <c r="DS300" s="89"/>
      <c r="DT300" s="89"/>
      <c r="DU300" s="89"/>
      <c r="DV300" s="89"/>
      <c r="DW300" s="89"/>
      <c r="DX300" s="89"/>
      <c r="DY300" s="89"/>
      <c r="DZ300" s="89"/>
    </row>
    <row r="301">
      <c r="A301" s="89"/>
      <c r="C301" s="150"/>
      <c r="D301" s="150"/>
      <c r="E301" s="189" t="s">
        <v>332</v>
      </c>
      <c r="F301" s="89"/>
      <c r="G301" s="146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  <c r="BK301" s="89"/>
      <c r="BL301" s="89"/>
      <c r="BM301" s="89"/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89"/>
      <c r="CC301" s="89"/>
      <c r="CD301" s="89"/>
      <c r="CE301" s="89"/>
      <c r="CF301" s="89"/>
      <c r="CG301" s="89"/>
      <c r="CH301" s="89"/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/>
      <c r="CT301" s="89"/>
      <c r="CU301" s="89"/>
      <c r="CV301" s="89"/>
      <c r="CW301" s="89"/>
      <c r="CX301" s="89"/>
      <c r="CY301" s="89"/>
      <c r="CZ301" s="89"/>
      <c r="DA301" s="89"/>
      <c r="DB301" s="89"/>
      <c r="DC301" s="89"/>
      <c r="DD301" s="89"/>
      <c r="DE301" s="89"/>
      <c r="DF301" s="89"/>
      <c r="DG301" s="89"/>
      <c r="DH301" s="89"/>
      <c r="DI301" s="89"/>
      <c r="DJ301" s="89"/>
      <c r="DK301" s="89"/>
      <c r="DL301" s="89"/>
      <c r="DM301" s="89"/>
      <c r="DN301" s="89"/>
      <c r="DO301" s="89"/>
      <c r="DP301" s="89"/>
      <c r="DQ301" s="89"/>
      <c r="DR301" s="89"/>
      <c r="DS301" s="89"/>
      <c r="DT301" s="89"/>
      <c r="DU301" s="89"/>
      <c r="DV301" s="89"/>
      <c r="DW301" s="89"/>
      <c r="DX301" s="89"/>
      <c r="DY301" s="89"/>
      <c r="DZ301" s="89"/>
    </row>
    <row r="302">
      <c r="A302" s="89"/>
      <c r="C302" s="150"/>
      <c r="D302" s="150"/>
      <c r="E302" s="89"/>
      <c r="F302" s="150"/>
      <c r="G302" s="224">
        <f>SAFE!C$3</f>
        <v>10000</v>
      </c>
      <c r="H302" s="89"/>
      <c r="I302" s="150" t="s">
        <v>167</v>
      </c>
      <c r="J302" s="90">
        <f>G302-J303</f>
        <v>8500</v>
      </c>
      <c r="K302" s="90">
        <f t="shared" ref="K302:DZ302" si="227">J302</f>
        <v>8500</v>
      </c>
      <c r="L302" s="90">
        <f t="shared" si="227"/>
        <v>8500</v>
      </c>
      <c r="M302" s="90">
        <f t="shared" si="227"/>
        <v>8500</v>
      </c>
      <c r="N302" s="90">
        <f t="shared" si="227"/>
        <v>8500</v>
      </c>
      <c r="O302" s="90">
        <f t="shared" si="227"/>
        <v>8500</v>
      </c>
      <c r="P302" s="90">
        <f t="shared" si="227"/>
        <v>8500</v>
      </c>
      <c r="Q302" s="90">
        <f t="shared" si="227"/>
        <v>8500</v>
      </c>
      <c r="R302" s="90">
        <f t="shared" si="227"/>
        <v>8500</v>
      </c>
      <c r="S302" s="90">
        <f t="shared" si="227"/>
        <v>8500</v>
      </c>
      <c r="T302" s="90">
        <f t="shared" si="227"/>
        <v>8500</v>
      </c>
      <c r="U302" s="90">
        <f t="shared" si="227"/>
        <v>8500</v>
      </c>
      <c r="V302" s="90">
        <f t="shared" si="227"/>
        <v>8500</v>
      </c>
      <c r="W302" s="90">
        <f t="shared" si="227"/>
        <v>8500</v>
      </c>
      <c r="X302" s="90">
        <f t="shared" si="227"/>
        <v>8500</v>
      </c>
      <c r="Y302" s="90">
        <f t="shared" si="227"/>
        <v>8500</v>
      </c>
      <c r="Z302" s="90">
        <f t="shared" si="227"/>
        <v>8500</v>
      </c>
      <c r="AA302" s="90">
        <f t="shared" si="227"/>
        <v>8500</v>
      </c>
      <c r="AB302" s="90">
        <f t="shared" si="227"/>
        <v>8500</v>
      </c>
      <c r="AC302" s="90">
        <f t="shared" si="227"/>
        <v>8500</v>
      </c>
      <c r="AD302" s="90">
        <f t="shared" si="227"/>
        <v>8500</v>
      </c>
      <c r="AE302" s="90">
        <f t="shared" si="227"/>
        <v>8500</v>
      </c>
      <c r="AF302" s="90">
        <f t="shared" si="227"/>
        <v>8500</v>
      </c>
      <c r="AG302" s="90">
        <f t="shared" si="227"/>
        <v>8500</v>
      </c>
      <c r="AH302" s="90">
        <f t="shared" si="227"/>
        <v>8500</v>
      </c>
      <c r="AI302" s="90">
        <f t="shared" si="227"/>
        <v>8500</v>
      </c>
      <c r="AJ302" s="90">
        <f t="shared" si="227"/>
        <v>8500</v>
      </c>
      <c r="AK302" s="90">
        <f t="shared" si="227"/>
        <v>8500</v>
      </c>
      <c r="AL302" s="90">
        <f t="shared" si="227"/>
        <v>8500</v>
      </c>
      <c r="AM302" s="90">
        <f t="shared" si="227"/>
        <v>8500</v>
      </c>
      <c r="AN302" s="90">
        <f t="shared" si="227"/>
        <v>8500</v>
      </c>
      <c r="AO302" s="90">
        <f t="shared" si="227"/>
        <v>8500</v>
      </c>
      <c r="AP302" s="90">
        <f t="shared" si="227"/>
        <v>8500</v>
      </c>
      <c r="AQ302" s="90">
        <f t="shared" si="227"/>
        <v>8500</v>
      </c>
      <c r="AR302" s="90">
        <f t="shared" si="227"/>
        <v>8500</v>
      </c>
      <c r="AS302" s="90">
        <f t="shared" si="227"/>
        <v>8500</v>
      </c>
      <c r="AT302" s="90">
        <f t="shared" si="227"/>
        <v>8500</v>
      </c>
      <c r="AU302" s="90">
        <f t="shared" si="227"/>
        <v>8500</v>
      </c>
      <c r="AV302" s="90">
        <f t="shared" si="227"/>
        <v>8500</v>
      </c>
      <c r="AW302" s="90">
        <f t="shared" si="227"/>
        <v>8500</v>
      </c>
      <c r="AX302" s="90">
        <f t="shared" si="227"/>
        <v>8500</v>
      </c>
      <c r="AY302" s="90">
        <f t="shared" si="227"/>
        <v>8500</v>
      </c>
      <c r="AZ302" s="90">
        <f t="shared" si="227"/>
        <v>8500</v>
      </c>
      <c r="BA302" s="90">
        <f t="shared" si="227"/>
        <v>8500</v>
      </c>
      <c r="BB302" s="90">
        <f t="shared" si="227"/>
        <v>8500</v>
      </c>
      <c r="BC302" s="90">
        <f t="shared" si="227"/>
        <v>8500</v>
      </c>
      <c r="BD302" s="90">
        <f t="shared" si="227"/>
        <v>8500</v>
      </c>
      <c r="BE302" s="90">
        <f t="shared" si="227"/>
        <v>8500</v>
      </c>
      <c r="BF302" s="90">
        <f t="shared" si="227"/>
        <v>8500</v>
      </c>
      <c r="BG302" s="90">
        <f t="shared" si="227"/>
        <v>8500</v>
      </c>
      <c r="BH302" s="90">
        <f t="shared" si="227"/>
        <v>8500</v>
      </c>
      <c r="BI302" s="90">
        <f t="shared" si="227"/>
        <v>8500</v>
      </c>
      <c r="BJ302" s="90">
        <f t="shared" si="227"/>
        <v>8500</v>
      </c>
      <c r="BK302" s="90">
        <f t="shared" si="227"/>
        <v>8500</v>
      </c>
      <c r="BL302" s="90">
        <f t="shared" si="227"/>
        <v>8500</v>
      </c>
      <c r="BM302" s="90">
        <f t="shared" si="227"/>
        <v>8500</v>
      </c>
      <c r="BN302" s="90">
        <f t="shared" si="227"/>
        <v>8500</v>
      </c>
      <c r="BO302" s="90">
        <f t="shared" si="227"/>
        <v>8500</v>
      </c>
      <c r="BP302" s="90">
        <f t="shared" si="227"/>
        <v>8500</v>
      </c>
      <c r="BQ302" s="90">
        <f t="shared" si="227"/>
        <v>8500</v>
      </c>
      <c r="BR302" s="90">
        <f t="shared" si="227"/>
        <v>8500</v>
      </c>
      <c r="BS302" s="90">
        <f t="shared" si="227"/>
        <v>8500</v>
      </c>
      <c r="BT302" s="90">
        <f t="shared" si="227"/>
        <v>8500</v>
      </c>
      <c r="BU302" s="90">
        <f t="shared" si="227"/>
        <v>8500</v>
      </c>
      <c r="BV302" s="90">
        <f t="shared" si="227"/>
        <v>8500</v>
      </c>
      <c r="BW302" s="90">
        <f t="shared" si="227"/>
        <v>8500</v>
      </c>
      <c r="BX302" s="90">
        <f t="shared" si="227"/>
        <v>8500</v>
      </c>
      <c r="BY302" s="90">
        <f t="shared" si="227"/>
        <v>8500</v>
      </c>
      <c r="BZ302" s="90">
        <f t="shared" si="227"/>
        <v>8500</v>
      </c>
      <c r="CA302" s="90">
        <f t="shared" si="227"/>
        <v>8500</v>
      </c>
      <c r="CB302" s="90">
        <f t="shared" si="227"/>
        <v>8500</v>
      </c>
      <c r="CC302" s="90">
        <f t="shared" si="227"/>
        <v>8500</v>
      </c>
      <c r="CD302" s="90">
        <f t="shared" si="227"/>
        <v>8500</v>
      </c>
      <c r="CE302" s="90">
        <f t="shared" si="227"/>
        <v>8500</v>
      </c>
      <c r="CF302" s="90">
        <f t="shared" si="227"/>
        <v>8500</v>
      </c>
      <c r="CG302" s="90">
        <f t="shared" si="227"/>
        <v>8500</v>
      </c>
      <c r="CH302" s="90">
        <f t="shared" si="227"/>
        <v>8500</v>
      </c>
      <c r="CI302" s="90">
        <f t="shared" si="227"/>
        <v>8500</v>
      </c>
      <c r="CJ302" s="90">
        <f t="shared" si="227"/>
        <v>8500</v>
      </c>
      <c r="CK302" s="90">
        <f t="shared" si="227"/>
        <v>8500</v>
      </c>
      <c r="CL302" s="90">
        <f t="shared" si="227"/>
        <v>8500</v>
      </c>
      <c r="CM302" s="90">
        <f t="shared" si="227"/>
        <v>8500</v>
      </c>
      <c r="CN302" s="90">
        <f t="shared" si="227"/>
        <v>8500</v>
      </c>
      <c r="CO302" s="90">
        <f t="shared" si="227"/>
        <v>8500</v>
      </c>
      <c r="CP302" s="90">
        <f t="shared" si="227"/>
        <v>8500</v>
      </c>
      <c r="CQ302" s="90">
        <f t="shared" si="227"/>
        <v>8500</v>
      </c>
      <c r="CR302" s="90">
        <f t="shared" si="227"/>
        <v>8500</v>
      </c>
      <c r="CS302" s="90">
        <f t="shared" si="227"/>
        <v>8500</v>
      </c>
      <c r="CT302" s="90">
        <f t="shared" si="227"/>
        <v>8500</v>
      </c>
      <c r="CU302" s="90">
        <f t="shared" si="227"/>
        <v>8500</v>
      </c>
      <c r="CV302" s="90">
        <f t="shared" si="227"/>
        <v>8500</v>
      </c>
      <c r="CW302" s="90">
        <f t="shared" si="227"/>
        <v>8500</v>
      </c>
      <c r="CX302" s="90">
        <f t="shared" si="227"/>
        <v>8500</v>
      </c>
      <c r="CY302" s="90">
        <f t="shared" si="227"/>
        <v>8500</v>
      </c>
      <c r="CZ302" s="90">
        <f t="shared" si="227"/>
        <v>8500</v>
      </c>
      <c r="DA302" s="90">
        <f t="shared" si="227"/>
        <v>8500</v>
      </c>
      <c r="DB302" s="90">
        <f t="shared" si="227"/>
        <v>8500</v>
      </c>
      <c r="DC302" s="90">
        <f t="shared" si="227"/>
        <v>8500</v>
      </c>
      <c r="DD302" s="90">
        <f t="shared" si="227"/>
        <v>8500</v>
      </c>
      <c r="DE302" s="90">
        <f t="shared" si="227"/>
        <v>8500</v>
      </c>
      <c r="DF302" s="90">
        <f t="shared" si="227"/>
        <v>8500</v>
      </c>
      <c r="DG302" s="90">
        <f t="shared" si="227"/>
        <v>8500</v>
      </c>
      <c r="DH302" s="90">
        <f t="shared" si="227"/>
        <v>8500</v>
      </c>
      <c r="DI302" s="90">
        <f t="shared" si="227"/>
        <v>8500</v>
      </c>
      <c r="DJ302" s="90">
        <f t="shared" si="227"/>
        <v>8500</v>
      </c>
      <c r="DK302" s="90">
        <f t="shared" si="227"/>
        <v>8500</v>
      </c>
      <c r="DL302" s="90">
        <f t="shared" si="227"/>
        <v>8500</v>
      </c>
      <c r="DM302" s="90">
        <f t="shared" si="227"/>
        <v>8500</v>
      </c>
      <c r="DN302" s="90">
        <f t="shared" si="227"/>
        <v>8500</v>
      </c>
      <c r="DO302" s="90">
        <f t="shared" si="227"/>
        <v>8500</v>
      </c>
      <c r="DP302" s="90">
        <f t="shared" si="227"/>
        <v>8500</v>
      </c>
      <c r="DQ302" s="90">
        <f t="shared" si="227"/>
        <v>8500</v>
      </c>
      <c r="DR302" s="90">
        <f t="shared" si="227"/>
        <v>8500</v>
      </c>
      <c r="DS302" s="90">
        <f t="shared" si="227"/>
        <v>8500</v>
      </c>
      <c r="DT302" s="90">
        <f t="shared" si="227"/>
        <v>8500</v>
      </c>
      <c r="DU302" s="90">
        <f t="shared" si="227"/>
        <v>8500</v>
      </c>
      <c r="DV302" s="90">
        <f t="shared" si="227"/>
        <v>8500</v>
      </c>
      <c r="DW302" s="90">
        <f t="shared" si="227"/>
        <v>8500</v>
      </c>
      <c r="DX302" s="90">
        <f t="shared" si="227"/>
        <v>8500</v>
      </c>
      <c r="DY302" s="90">
        <f t="shared" si="227"/>
        <v>8500</v>
      </c>
      <c r="DZ302" s="90">
        <f t="shared" si="227"/>
        <v>8500</v>
      </c>
    </row>
    <row r="303">
      <c r="A303" s="89"/>
      <c r="C303" s="150"/>
      <c r="D303" s="150"/>
      <c r="E303" s="89"/>
      <c r="F303" s="89"/>
      <c r="G303" s="192">
        <f>SAFE!C$4</f>
        <v>0.15</v>
      </c>
      <c r="H303" s="89"/>
      <c r="I303" s="150" t="s">
        <v>166</v>
      </c>
      <c r="J303" s="90">
        <f>G302*G303</f>
        <v>1500</v>
      </c>
      <c r="K303" s="90">
        <f t="shared" ref="K303:DZ303" si="228">J303</f>
        <v>1500</v>
      </c>
      <c r="L303" s="90">
        <f t="shared" si="228"/>
        <v>1500</v>
      </c>
      <c r="M303" s="90">
        <f t="shared" si="228"/>
        <v>1500</v>
      </c>
      <c r="N303" s="90">
        <f t="shared" si="228"/>
        <v>1500</v>
      </c>
      <c r="O303" s="90">
        <f t="shared" si="228"/>
        <v>1500</v>
      </c>
      <c r="P303" s="90">
        <f t="shared" si="228"/>
        <v>1500</v>
      </c>
      <c r="Q303" s="90">
        <f t="shared" si="228"/>
        <v>1500</v>
      </c>
      <c r="R303" s="90">
        <f t="shared" si="228"/>
        <v>1500</v>
      </c>
      <c r="S303" s="90">
        <f t="shared" si="228"/>
        <v>1500</v>
      </c>
      <c r="T303" s="90">
        <f t="shared" si="228"/>
        <v>1500</v>
      </c>
      <c r="U303" s="90">
        <f t="shared" si="228"/>
        <v>1500</v>
      </c>
      <c r="V303" s="90">
        <f t="shared" si="228"/>
        <v>1500</v>
      </c>
      <c r="W303" s="90">
        <f t="shared" si="228"/>
        <v>1500</v>
      </c>
      <c r="X303" s="90">
        <f t="shared" si="228"/>
        <v>1500</v>
      </c>
      <c r="Y303" s="90">
        <f t="shared" si="228"/>
        <v>1500</v>
      </c>
      <c r="Z303" s="90">
        <f t="shared" si="228"/>
        <v>1500</v>
      </c>
      <c r="AA303" s="90">
        <f t="shared" si="228"/>
        <v>1500</v>
      </c>
      <c r="AB303" s="90">
        <f t="shared" si="228"/>
        <v>1500</v>
      </c>
      <c r="AC303" s="90">
        <f t="shared" si="228"/>
        <v>1500</v>
      </c>
      <c r="AD303" s="90">
        <f t="shared" si="228"/>
        <v>1500</v>
      </c>
      <c r="AE303" s="90">
        <f t="shared" si="228"/>
        <v>1500</v>
      </c>
      <c r="AF303" s="90">
        <f t="shared" si="228"/>
        <v>1500</v>
      </c>
      <c r="AG303" s="90">
        <f t="shared" si="228"/>
        <v>1500</v>
      </c>
      <c r="AH303" s="90">
        <f t="shared" si="228"/>
        <v>1500</v>
      </c>
      <c r="AI303" s="90">
        <f t="shared" si="228"/>
        <v>1500</v>
      </c>
      <c r="AJ303" s="90">
        <f t="shared" si="228"/>
        <v>1500</v>
      </c>
      <c r="AK303" s="90">
        <f t="shared" si="228"/>
        <v>1500</v>
      </c>
      <c r="AL303" s="90">
        <f t="shared" si="228"/>
        <v>1500</v>
      </c>
      <c r="AM303" s="90">
        <f t="shared" si="228"/>
        <v>1500</v>
      </c>
      <c r="AN303" s="90">
        <f t="shared" si="228"/>
        <v>1500</v>
      </c>
      <c r="AO303" s="90">
        <f t="shared" si="228"/>
        <v>1500</v>
      </c>
      <c r="AP303" s="90">
        <f t="shared" si="228"/>
        <v>1500</v>
      </c>
      <c r="AQ303" s="90">
        <f t="shared" si="228"/>
        <v>1500</v>
      </c>
      <c r="AR303" s="90">
        <f t="shared" si="228"/>
        <v>1500</v>
      </c>
      <c r="AS303" s="90">
        <f t="shared" si="228"/>
        <v>1500</v>
      </c>
      <c r="AT303" s="90">
        <f t="shared" si="228"/>
        <v>1500</v>
      </c>
      <c r="AU303" s="90">
        <f t="shared" si="228"/>
        <v>1500</v>
      </c>
      <c r="AV303" s="90">
        <f t="shared" si="228"/>
        <v>1500</v>
      </c>
      <c r="AW303" s="90">
        <f t="shared" si="228"/>
        <v>1500</v>
      </c>
      <c r="AX303" s="90">
        <f t="shared" si="228"/>
        <v>1500</v>
      </c>
      <c r="AY303" s="90">
        <f t="shared" si="228"/>
        <v>1500</v>
      </c>
      <c r="AZ303" s="90">
        <f t="shared" si="228"/>
        <v>1500</v>
      </c>
      <c r="BA303" s="90">
        <f t="shared" si="228"/>
        <v>1500</v>
      </c>
      <c r="BB303" s="90">
        <f t="shared" si="228"/>
        <v>1500</v>
      </c>
      <c r="BC303" s="90">
        <f t="shared" si="228"/>
        <v>1500</v>
      </c>
      <c r="BD303" s="90">
        <f t="shared" si="228"/>
        <v>1500</v>
      </c>
      <c r="BE303" s="90">
        <f t="shared" si="228"/>
        <v>1500</v>
      </c>
      <c r="BF303" s="90">
        <f t="shared" si="228"/>
        <v>1500</v>
      </c>
      <c r="BG303" s="90">
        <f t="shared" si="228"/>
        <v>1500</v>
      </c>
      <c r="BH303" s="90">
        <f t="shared" si="228"/>
        <v>1500</v>
      </c>
      <c r="BI303" s="90">
        <f t="shared" si="228"/>
        <v>1500</v>
      </c>
      <c r="BJ303" s="90">
        <f t="shared" si="228"/>
        <v>1500</v>
      </c>
      <c r="BK303" s="90">
        <f t="shared" si="228"/>
        <v>1500</v>
      </c>
      <c r="BL303" s="90">
        <f t="shared" si="228"/>
        <v>1500</v>
      </c>
      <c r="BM303" s="90">
        <f t="shared" si="228"/>
        <v>1500</v>
      </c>
      <c r="BN303" s="90">
        <f t="shared" si="228"/>
        <v>1500</v>
      </c>
      <c r="BO303" s="90">
        <f t="shared" si="228"/>
        <v>1500</v>
      </c>
      <c r="BP303" s="90">
        <f t="shared" si="228"/>
        <v>1500</v>
      </c>
      <c r="BQ303" s="90">
        <f t="shared" si="228"/>
        <v>1500</v>
      </c>
      <c r="BR303" s="90">
        <f t="shared" si="228"/>
        <v>1500</v>
      </c>
      <c r="BS303" s="90">
        <f t="shared" si="228"/>
        <v>1500</v>
      </c>
      <c r="BT303" s="90">
        <f t="shared" si="228"/>
        <v>1500</v>
      </c>
      <c r="BU303" s="90">
        <f t="shared" si="228"/>
        <v>1500</v>
      </c>
      <c r="BV303" s="90">
        <f t="shared" si="228"/>
        <v>1500</v>
      </c>
      <c r="BW303" s="90">
        <f t="shared" si="228"/>
        <v>1500</v>
      </c>
      <c r="BX303" s="90">
        <f t="shared" si="228"/>
        <v>1500</v>
      </c>
      <c r="BY303" s="90">
        <f t="shared" si="228"/>
        <v>1500</v>
      </c>
      <c r="BZ303" s="90">
        <f t="shared" si="228"/>
        <v>1500</v>
      </c>
      <c r="CA303" s="90">
        <f t="shared" si="228"/>
        <v>1500</v>
      </c>
      <c r="CB303" s="90">
        <f t="shared" si="228"/>
        <v>1500</v>
      </c>
      <c r="CC303" s="90">
        <f t="shared" si="228"/>
        <v>1500</v>
      </c>
      <c r="CD303" s="90">
        <f t="shared" si="228"/>
        <v>1500</v>
      </c>
      <c r="CE303" s="90">
        <f t="shared" si="228"/>
        <v>1500</v>
      </c>
      <c r="CF303" s="90">
        <f t="shared" si="228"/>
        <v>1500</v>
      </c>
      <c r="CG303" s="90">
        <f t="shared" si="228"/>
        <v>1500</v>
      </c>
      <c r="CH303" s="90">
        <f t="shared" si="228"/>
        <v>1500</v>
      </c>
      <c r="CI303" s="90">
        <f t="shared" si="228"/>
        <v>1500</v>
      </c>
      <c r="CJ303" s="90">
        <f t="shared" si="228"/>
        <v>1500</v>
      </c>
      <c r="CK303" s="90">
        <f t="shared" si="228"/>
        <v>1500</v>
      </c>
      <c r="CL303" s="90">
        <f t="shared" si="228"/>
        <v>1500</v>
      </c>
      <c r="CM303" s="90">
        <f t="shared" si="228"/>
        <v>1500</v>
      </c>
      <c r="CN303" s="90">
        <f t="shared" si="228"/>
        <v>1500</v>
      </c>
      <c r="CO303" s="90">
        <f t="shared" si="228"/>
        <v>1500</v>
      </c>
      <c r="CP303" s="90">
        <f t="shared" si="228"/>
        <v>1500</v>
      </c>
      <c r="CQ303" s="90">
        <f t="shared" si="228"/>
        <v>1500</v>
      </c>
      <c r="CR303" s="90">
        <f t="shared" si="228"/>
        <v>1500</v>
      </c>
      <c r="CS303" s="90">
        <f t="shared" si="228"/>
        <v>1500</v>
      </c>
      <c r="CT303" s="90">
        <f t="shared" si="228"/>
        <v>1500</v>
      </c>
      <c r="CU303" s="90">
        <f t="shared" si="228"/>
        <v>1500</v>
      </c>
      <c r="CV303" s="90">
        <f t="shared" si="228"/>
        <v>1500</v>
      </c>
      <c r="CW303" s="90">
        <f t="shared" si="228"/>
        <v>1500</v>
      </c>
      <c r="CX303" s="90">
        <f t="shared" si="228"/>
        <v>1500</v>
      </c>
      <c r="CY303" s="90">
        <f t="shared" si="228"/>
        <v>1500</v>
      </c>
      <c r="CZ303" s="90">
        <f t="shared" si="228"/>
        <v>1500</v>
      </c>
      <c r="DA303" s="90">
        <f t="shared" si="228"/>
        <v>1500</v>
      </c>
      <c r="DB303" s="90">
        <f t="shared" si="228"/>
        <v>1500</v>
      </c>
      <c r="DC303" s="90">
        <f t="shared" si="228"/>
        <v>1500</v>
      </c>
      <c r="DD303" s="90">
        <f t="shared" si="228"/>
        <v>1500</v>
      </c>
      <c r="DE303" s="90">
        <f t="shared" si="228"/>
        <v>1500</v>
      </c>
      <c r="DF303" s="90">
        <f t="shared" si="228"/>
        <v>1500</v>
      </c>
      <c r="DG303" s="90">
        <f t="shared" si="228"/>
        <v>1500</v>
      </c>
      <c r="DH303" s="90">
        <f t="shared" si="228"/>
        <v>1500</v>
      </c>
      <c r="DI303" s="90">
        <f t="shared" si="228"/>
        <v>1500</v>
      </c>
      <c r="DJ303" s="90">
        <f t="shared" si="228"/>
        <v>1500</v>
      </c>
      <c r="DK303" s="90">
        <f t="shared" si="228"/>
        <v>1500</v>
      </c>
      <c r="DL303" s="90">
        <f t="shared" si="228"/>
        <v>1500</v>
      </c>
      <c r="DM303" s="90">
        <f t="shared" si="228"/>
        <v>1500</v>
      </c>
      <c r="DN303" s="90">
        <f t="shared" si="228"/>
        <v>1500</v>
      </c>
      <c r="DO303" s="90">
        <f t="shared" si="228"/>
        <v>1500</v>
      </c>
      <c r="DP303" s="90">
        <f t="shared" si="228"/>
        <v>1500</v>
      </c>
      <c r="DQ303" s="90">
        <f t="shared" si="228"/>
        <v>1500</v>
      </c>
      <c r="DR303" s="90">
        <f t="shared" si="228"/>
        <v>1500</v>
      </c>
      <c r="DS303" s="90">
        <f t="shared" si="228"/>
        <v>1500</v>
      </c>
      <c r="DT303" s="90">
        <f t="shared" si="228"/>
        <v>1500</v>
      </c>
      <c r="DU303" s="90">
        <f t="shared" si="228"/>
        <v>1500</v>
      </c>
      <c r="DV303" s="90">
        <f t="shared" si="228"/>
        <v>1500</v>
      </c>
      <c r="DW303" s="90">
        <f t="shared" si="228"/>
        <v>1500</v>
      </c>
      <c r="DX303" s="90">
        <f t="shared" si="228"/>
        <v>1500</v>
      </c>
      <c r="DY303" s="90">
        <f t="shared" si="228"/>
        <v>1500</v>
      </c>
      <c r="DZ303" s="90">
        <f t="shared" si="228"/>
        <v>1500</v>
      </c>
    </row>
    <row r="304">
      <c r="A304" s="89"/>
      <c r="C304" s="150"/>
      <c r="D304" s="150"/>
      <c r="E304" s="89"/>
      <c r="F304" s="89"/>
      <c r="G304" s="146"/>
      <c r="H304" s="89"/>
      <c r="I304" s="150" t="s">
        <v>53</v>
      </c>
      <c r="J304" s="90">
        <f>if(J294="",0,$N$378)</f>
        <v>0</v>
      </c>
      <c r="K304" s="90">
        <f t="shared" ref="K304:DZ304" si="229">if(K294="",J304,$N$378)</f>
        <v>0</v>
      </c>
      <c r="L304" s="90">
        <f t="shared" si="229"/>
        <v>0</v>
      </c>
      <c r="M304" s="90">
        <f t="shared" si="229"/>
        <v>0</v>
      </c>
      <c r="N304" s="90">
        <f t="shared" si="229"/>
        <v>0</v>
      </c>
      <c r="O304" s="90">
        <f t="shared" si="229"/>
        <v>0</v>
      </c>
      <c r="P304" s="90">
        <f t="shared" si="229"/>
        <v>0</v>
      </c>
      <c r="Q304" s="90">
        <f t="shared" si="229"/>
        <v>0</v>
      </c>
      <c r="R304" s="90">
        <f t="shared" si="229"/>
        <v>0</v>
      </c>
      <c r="S304" s="90">
        <f t="shared" si="229"/>
        <v>0</v>
      </c>
      <c r="T304" s="90">
        <f t="shared" si="229"/>
        <v>0</v>
      </c>
      <c r="U304" s="90">
        <f t="shared" si="229"/>
        <v>0</v>
      </c>
      <c r="V304" s="90">
        <f t="shared" si="229"/>
        <v>0</v>
      </c>
      <c r="W304" s="90">
        <f t="shared" si="229"/>
        <v>0</v>
      </c>
      <c r="X304" s="90">
        <f t="shared" si="229"/>
        <v>0</v>
      </c>
      <c r="Y304" s="90">
        <f t="shared" si="229"/>
        <v>0</v>
      </c>
      <c r="Z304" s="90">
        <f t="shared" si="229"/>
        <v>0</v>
      </c>
      <c r="AA304" s="90">
        <f t="shared" si="229"/>
        <v>0</v>
      </c>
      <c r="AB304" s="90">
        <f t="shared" si="229"/>
        <v>0</v>
      </c>
      <c r="AC304" s="90">
        <f t="shared" si="229"/>
        <v>0</v>
      </c>
      <c r="AD304" s="90">
        <f t="shared" si="229"/>
        <v>0</v>
      </c>
      <c r="AE304" s="90">
        <f t="shared" si="229"/>
        <v>0</v>
      </c>
      <c r="AF304" s="90">
        <f t="shared" si="229"/>
        <v>0</v>
      </c>
      <c r="AG304" s="90">
        <f t="shared" si="229"/>
        <v>0</v>
      </c>
      <c r="AH304" s="90">
        <f t="shared" si="229"/>
        <v>0</v>
      </c>
      <c r="AI304" s="90">
        <f t="shared" si="229"/>
        <v>2000</v>
      </c>
      <c r="AJ304" s="90">
        <f t="shared" si="229"/>
        <v>2000</v>
      </c>
      <c r="AK304" s="90">
        <f t="shared" si="229"/>
        <v>2000</v>
      </c>
      <c r="AL304" s="90">
        <f t="shared" si="229"/>
        <v>2000</v>
      </c>
      <c r="AM304" s="90">
        <f t="shared" si="229"/>
        <v>2000</v>
      </c>
      <c r="AN304" s="90">
        <f t="shared" si="229"/>
        <v>2000</v>
      </c>
      <c r="AO304" s="90">
        <f t="shared" si="229"/>
        <v>2000</v>
      </c>
      <c r="AP304" s="90">
        <f t="shared" si="229"/>
        <v>2000</v>
      </c>
      <c r="AQ304" s="90">
        <f t="shared" si="229"/>
        <v>2000</v>
      </c>
      <c r="AR304" s="90">
        <f t="shared" si="229"/>
        <v>2000</v>
      </c>
      <c r="AS304" s="90">
        <f t="shared" si="229"/>
        <v>2000</v>
      </c>
      <c r="AT304" s="90">
        <f t="shared" si="229"/>
        <v>2000</v>
      </c>
      <c r="AU304" s="90">
        <f t="shared" si="229"/>
        <v>2000</v>
      </c>
      <c r="AV304" s="90">
        <f t="shared" si="229"/>
        <v>2000</v>
      </c>
      <c r="AW304" s="90">
        <f t="shared" si="229"/>
        <v>2000</v>
      </c>
      <c r="AX304" s="90">
        <f t="shared" si="229"/>
        <v>2000</v>
      </c>
      <c r="AY304" s="90">
        <f t="shared" si="229"/>
        <v>2000</v>
      </c>
      <c r="AZ304" s="90">
        <f t="shared" si="229"/>
        <v>2000</v>
      </c>
      <c r="BA304" s="90">
        <f t="shared" si="229"/>
        <v>2000</v>
      </c>
      <c r="BB304" s="90">
        <f t="shared" si="229"/>
        <v>2000</v>
      </c>
      <c r="BC304" s="90">
        <f t="shared" si="229"/>
        <v>2000</v>
      </c>
      <c r="BD304" s="90">
        <f t="shared" si="229"/>
        <v>2000</v>
      </c>
      <c r="BE304" s="90">
        <f t="shared" si="229"/>
        <v>2000</v>
      </c>
      <c r="BF304" s="90">
        <f t="shared" si="229"/>
        <v>2000</v>
      </c>
      <c r="BG304" s="90">
        <f t="shared" si="229"/>
        <v>2000</v>
      </c>
      <c r="BH304" s="90">
        <f t="shared" si="229"/>
        <v>2000</v>
      </c>
      <c r="BI304" s="90">
        <f t="shared" si="229"/>
        <v>2000</v>
      </c>
      <c r="BJ304" s="90">
        <f t="shared" si="229"/>
        <v>2000</v>
      </c>
      <c r="BK304" s="90">
        <f t="shared" si="229"/>
        <v>2000</v>
      </c>
      <c r="BL304" s="90">
        <f t="shared" si="229"/>
        <v>2000</v>
      </c>
      <c r="BM304" s="90">
        <f t="shared" si="229"/>
        <v>2000</v>
      </c>
      <c r="BN304" s="90">
        <f t="shared" si="229"/>
        <v>2000</v>
      </c>
      <c r="BO304" s="90">
        <f t="shared" si="229"/>
        <v>2000</v>
      </c>
      <c r="BP304" s="90">
        <f t="shared" si="229"/>
        <v>2000</v>
      </c>
      <c r="BQ304" s="90">
        <f t="shared" si="229"/>
        <v>2000</v>
      </c>
      <c r="BR304" s="90">
        <f t="shared" si="229"/>
        <v>2000</v>
      </c>
      <c r="BS304" s="90">
        <f t="shared" si="229"/>
        <v>2000</v>
      </c>
      <c r="BT304" s="90">
        <f t="shared" si="229"/>
        <v>2000</v>
      </c>
      <c r="BU304" s="90">
        <f t="shared" si="229"/>
        <v>2000</v>
      </c>
      <c r="BV304" s="90">
        <f t="shared" si="229"/>
        <v>2000</v>
      </c>
      <c r="BW304" s="90">
        <f t="shared" si="229"/>
        <v>2000</v>
      </c>
      <c r="BX304" s="90">
        <f t="shared" si="229"/>
        <v>2000</v>
      </c>
      <c r="BY304" s="90">
        <f t="shared" si="229"/>
        <v>2000</v>
      </c>
      <c r="BZ304" s="90">
        <f t="shared" si="229"/>
        <v>2000</v>
      </c>
      <c r="CA304" s="90">
        <f t="shared" si="229"/>
        <v>2000</v>
      </c>
      <c r="CB304" s="90">
        <f t="shared" si="229"/>
        <v>2000</v>
      </c>
      <c r="CC304" s="90">
        <f t="shared" si="229"/>
        <v>2000</v>
      </c>
      <c r="CD304" s="90">
        <f t="shared" si="229"/>
        <v>2000</v>
      </c>
      <c r="CE304" s="90">
        <f t="shared" si="229"/>
        <v>2000</v>
      </c>
      <c r="CF304" s="90">
        <f t="shared" si="229"/>
        <v>2000</v>
      </c>
      <c r="CG304" s="90">
        <f t="shared" si="229"/>
        <v>2000</v>
      </c>
      <c r="CH304" s="90">
        <f t="shared" si="229"/>
        <v>2000</v>
      </c>
      <c r="CI304" s="90">
        <f t="shared" si="229"/>
        <v>2000</v>
      </c>
      <c r="CJ304" s="90">
        <f t="shared" si="229"/>
        <v>2000</v>
      </c>
      <c r="CK304" s="90">
        <f t="shared" si="229"/>
        <v>2000</v>
      </c>
      <c r="CL304" s="90">
        <f t="shared" si="229"/>
        <v>2000</v>
      </c>
      <c r="CM304" s="90">
        <f t="shared" si="229"/>
        <v>2000</v>
      </c>
      <c r="CN304" s="90">
        <f t="shared" si="229"/>
        <v>2000</v>
      </c>
      <c r="CO304" s="90">
        <f t="shared" si="229"/>
        <v>2000</v>
      </c>
      <c r="CP304" s="90">
        <f t="shared" si="229"/>
        <v>2000</v>
      </c>
      <c r="CQ304" s="90">
        <f t="shared" si="229"/>
        <v>2000</v>
      </c>
      <c r="CR304" s="90">
        <f t="shared" si="229"/>
        <v>2000</v>
      </c>
      <c r="CS304" s="90">
        <f t="shared" si="229"/>
        <v>2000</v>
      </c>
      <c r="CT304" s="90">
        <f t="shared" si="229"/>
        <v>2000</v>
      </c>
      <c r="CU304" s="90">
        <f t="shared" si="229"/>
        <v>2000</v>
      </c>
      <c r="CV304" s="90">
        <f t="shared" si="229"/>
        <v>2000</v>
      </c>
      <c r="CW304" s="90">
        <f t="shared" si="229"/>
        <v>2000</v>
      </c>
      <c r="CX304" s="90">
        <f t="shared" si="229"/>
        <v>2000</v>
      </c>
      <c r="CY304" s="90">
        <f t="shared" si="229"/>
        <v>2000</v>
      </c>
      <c r="CZ304" s="90">
        <f t="shared" si="229"/>
        <v>2000</v>
      </c>
      <c r="DA304" s="90">
        <f t="shared" si="229"/>
        <v>2000</v>
      </c>
      <c r="DB304" s="90">
        <f t="shared" si="229"/>
        <v>2000</v>
      </c>
      <c r="DC304" s="90">
        <f t="shared" si="229"/>
        <v>2000</v>
      </c>
      <c r="DD304" s="90">
        <f t="shared" si="229"/>
        <v>2000</v>
      </c>
      <c r="DE304" s="90">
        <f t="shared" si="229"/>
        <v>2000</v>
      </c>
      <c r="DF304" s="90">
        <f t="shared" si="229"/>
        <v>2000</v>
      </c>
      <c r="DG304" s="90">
        <f t="shared" si="229"/>
        <v>2000</v>
      </c>
      <c r="DH304" s="90">
        <f t="shared" si="229"/>
        <v>2000</v>
      </c>
      <c r="DI304" s="90">
        <f t="shared" si="229"/>
        <v>2000</v>
      </c>
      <c r="DJ304" s="90">
        <f t="shared" si="229"/>
        <v>2000</v>
      </c>
      <c r="DK304" s="90">
        <f t="shared" si="229"/>
        <v>2000</v>
      </c>
      <c r="DL304" s="90">
        <f t="shared" si="229"/>
        <v>2000</v>
      </c>
      <c r="DM304" s="90">
        <f t="shared" si="229"/>
        <v>2000</v>
      </c>
      <c r="DN304" s="90">
        <f t="shared" si="229"/>
        <v>2000</v>
      </c>
      <c r="DO304" s="90">
        <f t="shared" si="229"/>
        <v>2000</v>
      </c>
      <c r="DP304" s="90">
        <f t="shared" si="229"/>
        <v>2000</v>
      </c>
      <c r="DQ304" s="90">
        <f t="shared" si="229"/>
        <v>2000</v>
      </c>
      <c r="DR304" s="90">
        <f t="shared" si="229"/>
        <v>2000</v>
      </c>
      <c r="DS304" s="90">
        <f t="shared" si="229"/>
        <v>2000</v>
      </c>
      <c r="DT304" s="90">
        <f t="shared" si="229"/>
        <v>2000</v>
      </c>
      <c r="DU304" s="90">
        <f t="shared" si="229"/>
        <v>2000</v>
      </c>
      <c r="DV304" s="90">
        <f t="shared" si="229"/>
        <v>2000</v>
      </c>
      <c r="DW304" s="90">
        <f t="shared" si="229"/>
        <v>2000</v>
      </c>
      <c r="DX304" s="90">
        <f t="shared" si="229"/>
        <v>2000</v>
      </c>
      <c r="DY304" s="90">
        <f t="shared" si="229"/>
        <v>2000</v>
      </c>
      <c r="DZ304" s="90">
        <f t="shared" si="229"/>
        <v>2000</v>
      </c>
    </row>
    <row r="305">
      <c r="A305" s="89"/>
      <c r="C305" s="150"/>
      <c r="D305" s="150"/>
      <c r="E305" s="89"/>
      <c r="F305" s="89"/>
      <c r="G305" s="146"/>
      <c r="H305" s="89"/>
      <c r="I305" s="150" t="s">
        <v>162</v>
      </c>
      <c r="J305" s="90">
        <f>if(J294="",0,$N$379)</f>
        <v>0</v>
      </c>
      <c r="K305" s="90">
        <f t="shared" ref="K305:DZ305" si="230">if(K294="",J305,$N$379)</f>
        <v>0</v>
      </c>
      <c r="L305" s="90">
        <f t="shared" si="230"/>
        <v>0</v>
      </c>
      <c r="M305" s="90">
        <f t="shared" si="230"/>
        <v>0</v>
      </c>
      <c r="N305" s="90">
        <f t="shared" si="230"/>
        <v>0</v>
      </c>
      <c r="O305" s="90">
        <f t="shared" si="230"/>
        <v>0</v>
      </c>
      <c r="P305" s="90">
        <f t="shared" si="230"/>
        <v>0</v>
      </c>
      <c r="Q305" s="90">
        <f t="shared" si="230"/>
        <v>0</v>
      </c>
      <c r="R305" s="90">
        <f t="shared" si="230"/>
        <v>0</v>
      </c>
      <c r="S305" s="90">
        <f t="shared" si="230"/>
        <v>0</v>
      </c>
      <c r="T305" s="90">
        <f t="shared" si="230"/>
        <v>0</v>
      </c>
      <c r="U305" s="90">
        <f t="shared" si="230"/>
        <v>0</v>
      </c>
      <c r="V305" s="90">
        <f t="shared" si="230"/>
        <v>0</v>
      </c>
      <c r="W305" s="90">
        <f t="shared" si="230"/>
        <v>0</v>
      </c>
      <c r="X305" s="90">
        <f t="shared" si="230"/>
        <v>0</v>
      </c>
      <c r="Y305" s="90">
        <f t="shared" si="230"/>
        <v>0</v>
      </c>
      <c r="Z305" s="90">
        <f t="shared" si="230"/>
        <v>0</v>
      </c>
      <c r="AA305" s="90">
        <f t="shared" si="230"/>
        <v>0</v>
      </c>
      <c r="AB305" s="90">
        <f t="shared" si="230"/>
        <v>0</v>
      </c>
      <c r="AC305" s="90">
        <f t="shared" si="230"/>
        <v>0</v>
      </c>
      <c r="AD305" s="90">
        <f t="shared" si="230"/>
        <v>0</v>
      </c>
      <c r="AE305" s="90">
        <f t="shared" si="230"/>
        <v>0</v>
      </c>
      <c r="AF305" s="90">
        <f t="shared" si="230"/>
        <v>0</v>
      </c>
      <c r="AG305" s="90">
        <f t="shared" si="230"/>
        <v>0</v>
      </c>
      <c r="AH305" s="90">
        <f t="shared" si="230"/>
        <v>0</v>
      </c>
      <c r="AI305" s="90">
        <f t="shared" si="230"/>
        <v>6000</v>
      </c>
      <c r="AJ305" s="90">
        <f t="shared" si="230"/>
        <v>6000</v>
      </c>
      <c r="AK305" s="90">
        <f t="shared" si="230"/>
        <v>6000</v>
      </c>
      <c r="AL305" s="90">
        <f t="shared" si="230"/>
        <v>6000</v>
      </c>
      <c r="AM305" s="90">
        <f t="shared" si="230"/>
        <v>6000</v>
      </c>
      <c r="AN305" s="90">
        <f t="shared" si="230"/>
        <v>6000</v>
      </c>
      <c r="AO305" s="90">
        <f t="shared" si="230"/>
        <v>6000</v>
      </c>
      <c r="AP305" s="90">
        <f t="shared" si="230"/>
        <v>6000</v>
      </c>
      <c r="AQ305" s="90">
        <f t="shared" si="230"/>
        <v>6000</v>
      </c>
      <c r="AR305" s="90">
        <f t="shared" si="230"/>
        <v>6000</v>
      </c>
      <c r="AS305" s="90">
        <f t="shared" si="230"/>
        <v>6000</v>
      </c>
      <c r="AT305" s="90">
        <f t="shared" si="230"/>
        <v>6000</v>
      </c>
      <c r="AU305" s="90">
        <f t="shared" si="230"/>
        <v>6000</v>
      </c>
      <c r="AV305" s="90">
        <f t="shared" si="230"/>
        <v>6000</v>
      </c>
      <c r="AW305" s="90">
        <f t="shared" si="230"/>
        <v>6000</v>
      </c>
      <c r="AX305" s="90">
        <f t="shared" si="230"/>
        <v>6000</v>
      </c>
      <c r="AY305" s="90">
        <f t="shared" si="230"/>
        <v>6000</v>
      </c>
      <c r="AZ305" s="90">
        <f t="shared" si="230"/>
        <v>6000</v>
      </c>
      <c r="BA305" s="90">
        <f t="shared" si="230"/>
        <v>6000</v>
      </c>
      <c r="BB305" s="90">
        <f t="shared" si="230"/>
        <v>6000</v>
      </c>
      <c r="BC305" s="90">
        <f t="shared" si="230"/>
        <v>6000</v>
      </c>
      <c r="BD305" s="90">
        <f t="shared" si="230"/>
        <v>6000</v>
      </c>
      <c r="BE305" s="90">
        <f t="shared" si="230"/>
        <v>6000</v>
      </c>
      <c r="BF305" s="90">
        <f t="shared" si="230"/>
        <v>6000</v>
      </c>
      <c r="BG305" s="90">
        <f t="shared" si="230"/>
        <v>6000</v>
      </c>
      <c r="BH305" s="90">
        <f t="shared" si="230"/>
        <v>6000</v>
      </c>
      <c r="BI305" s="90">
        <f t="shared" si="230"/>
        <v>6000</v>
      </c>
      <c r="BJ305" s="90">
        <f t="shared" si="230"/>
        <v>6000</v>
      </c>
      <c r="BK305" s="90">
        <f t="shared" si="230"/>
        <v>6000</v>
      </c>
      <c r="BL305" s="90">
        <f t="shared" si="230"/>
        <v>6000</v>
      </c>
      <c r="BM305" s="90">
        <f t="shared" si="230"/>
        <v>6000</v>
      </c>
      <c r="BN305" s="90">
        <f t="shared" si="230"/>
        <v>6000</v>
      </c>
      <c r="BO305" s="90">
        <f t="shared" si="230"/>
        <v>6000</v>
      </c>
      <c r="BP305" s="90">
        <f t="shared" si="230"/>
        <v>6000</v>
      </c>
      <c r="BQ305" s="90">
        <f t="shared" si="230"/>
        <v>6000</v>
      </c>
      <c r="BR305" s="90">
        <f t="shared" si="230"/>
        <v>6000</v>
      </c>
      <c r="BS305" s="90">
        <f t="shared" si="230"/>
        <v>6000</v>
      </c>
      <c r="BT305" s="90">
        <f t="shared" si="230"/>
        <v>6000</v>
      </c>
      <c r="BU305" s="90">
        <f t="shared" si="230"/>
        <v>6000</v>
      </c>
      <c r="BV305" s="90">
        <f t="shared" si="230"/>
        <v>6000</v>
      </c>
      <c r="BW305" s="90">
        <f t="shared" si="230"/>
        <v>6000</v>
      </c>
      <c r="BX305" s="90">
        <f t="shared" si="230"/>
        <v>6000</v>
      </c>
      <c r="BY305" s="90">
        <f t="shared" si="230"/>
        <v>6000</v>
      </c>
      <c r="BZ305" s="90">
        <f t="shared" si="230"/>
        <v>6000</v>
      </c>
      <c r="CA305" s="90">
        <f t="shared" si="230"/>
        <v>6000</v>
      </c>
      <c r="CB305" s="90">
        <f t="shared" si="230"/>
        <v>6000</v>
      </c>
      <c r="CC305" s="90">
        <f t="shared" si="230"/>
        <v>6000</v>
      </c>
      <c r="CD305" s="90">
        <f t="shared" si="230"/>
        <v>6000</v>
      </c>
      <c r="CE305" s="90">
        <f t="shared" si="230"/>
        <v>6000</v>
      </c>
      <c r="CF305" s="90">
        <f t="shared" si="230"/>
        <v>6000</v>
      </c>
      <c r="CG305" s="90">
        <f t="shared" si="230"/>
        <v>6000</v>
      </c>
      <c r="CH305" s="90">
        <f t="shared" si="230"/>
        <v>6000</v>
      </c>
      <c r="CI305" s="90">
        <f t="shared" si="230"/>
        <v>6000</v>
      </c>
      <c r="CJ305" s="90">
        <f t="shared" si="230"/>
        <v>6000</v>
      </c>
      <c r="CK305" s="90">
        <f t="shared" si="230"/>
        <v>6000</v>
      </c>
      <c r="CL305" s="90">
        <f t="shared" si="230"/>
        <v>6000</v>
      </c>
      <c r="CM305" s="90">
        <f t="shared" si="230"/>
        <v>6000</v>
      </c>
      <c r="CN305" s="90">
        <f t="shared" si="230"/>
        <v>6000</v>
      </c>
      <c r="CO305" s="90">
        <f t="shared" si="230"/>
        <v>6000</v>
      </c>
      <c r="CP305" s="90">
        <f t="shared" si="230"/>
        <v>6000</v>
      </c>
      <c r="CQ305" s="90">
        <f t="shared" si="230"/>
        <v>6000</v>
      </c>
      <c r="CR305" s="90">
        <f t="shared" si="230"/>
        <v>6000</v>
      </c>
      <c r="CS305" s="90">
        <f t="shared" si="230"/>
        <v>6000</v>
      </c>
      <c r="CT305" s="90">
        <f t="shared" si="230"/>
        <v>6000</v>
      </c>
      <c r="CU305" s="90">
        <f t="shared" si="230"/>
        <v>6000</v>
      </c>
      <c r="CV305" s="90">
        <f t="shared" si="230"/>
        <v>6000</v>
      </c>
      <c r="CW305" s="90">
        <f t="shared" si="230"/>
        <v>6000</v>
      </c>
      <c r="CX305" s="90">
        <f t="shared" si="230"/>
        <v>6000</v>
      </c>
      <c r="CY305" s="90">
        <f t="shared" si="230"/>
        <v>6000</v>
      </c>
      <c r="CZ305" s="90">
        <f t="shared" si="230"/>
        <v>6000</v>
      </c>
      <c r="DA305" s="90">
        <f t="shared" si="230"/>
        <v>6000</v>
      </c>
      <c r="DB305" s="90">
        <f t="shared" si="230"/>
        <v>6000</v>
      </c>
      <c r="DC305" s="90">
        <f t="shared" si="230"/>
        <v>6000</v>
      </c>
      <c r="DD305" s="90">
        <f t="shared" si="230"/>
        <v>6000</v>
      </c>
      <c r="DE305" s="90">
        <f t="shared" si="230"/>
        <v>6000</v>
      </c>
      <c r="DF305" s="90">
        <f t="shared" si="230"/>
        <v>6000</v>
      </c>
      <c r="DG305" s="90">
        <f t="shared" si="230"/>
        <v>6000</v>
      </c>
      <c r="DH305" s="90">
        <f t="shared" si="230"/>
        <v>6000</v>
      </c>
      <c r="DI305" s="90">
        <f t="shared" si="230"/>
        <v>6000</v>
      </c>
      <c r="DJ305" s="90">
        <f t="shared" si="230"/>
        <v>6000</v>
      </c>
      <c r="DK305" s="90">
        <f t="shared" si="230"/>
        <v>6000</v>
      </c>
      <c r="DL305" s="90">
        <f t="shared" si="230"/>
        <v>6000</v>
      </c>
      <c r="DM305" s="90">
        <f t="shared" si="230"/>
        <v>6000</v>
      </c>
      <c r="DN305" s="90">
        <f t="shared" si="230"/>
        <v>6000</v>
      </c>
      <c r="DO305" s="90">
        <f t="shared" si="230"/>
        <v>6000</v>
      </c>
      <c r="DP305" s="90">
        <f t="shared" si="230"/>
        <v>6000</v>
      </c>
      <c r="DQ305" s="90">
        <f t="shared" si="230"/>
        <v>6000</v>
      </c>
      <c r="DR305" s="90">
        <f t="shared" si="230"/>
        <v>6000</v>
      </c>
      <c r="DS305" s="90">
        <f t="shared" si="230"/>
        <v>6000</v>
      </c>
      <c r="DT305" s="90">
        <f t="shared" si="230"/>
        <v>6000</v>
      </c>
      <c r="DU305" s="90">
        <f t="shared" si="230"/>
        <v>6000</v>
      </c>
      <c r="DV305" s="90">
        <f t="shared" si="230"/>
        <v>6000</v>
      </c>
      <c r="DW305" s="90">
        <f t="shared" si="230"/>
        <v>6000</v>
      </c>
      <c r="DX305" s="90">
        <f t="shared" si="230"/>
        <v>6000</v>
      </c>
      <c r="DY305" s="90">
        <f t="shared" si="230"/>
        <v>6000</v>
      </c>
      <c r="DZ305" s="90">
        <f t="shared" si="230"/>
        <v>6000</v>
      </c>
    </row>
    <row r="306">
      <c r="A306" s="89"/>
      <c r="B306" s="150"/>
      <c r="C306" s="150"/>
      <c r="D306" s="150"/>
      <c r="E306" s="89"/>
      <c r="F306" s="89"/>
      <c r="G306" s="192">
        <f>SAFE!C$24</f>
        <v>0.1</v>
      </c>
      <c r="H306" s="89"/>
      <c r="I306" s="150" t="s">
        <v>334</v>
      </c>
      <c r="J306" s="90">
        <f>if(J294="",0,$N$380)</f>
        <v>0</v>
      </c>
      <c r="K306" s="90">
        <f t="shared" ref="K306:DZ306" si="231">if(K294="",J306,$N$380)</f>
        <v>0</v>
      </c>
      <c r="L306" s="90">
        <f t="shared" si="231"/>
        <v>0</v>
      </c>
      <c r="M306" s="90">
        <f t="shared" si="231"/>
        <v>0</v>
      </c>
      <c r="N306" s="90">
        <f t="shared" si="231"/>
        <v>0</v>
      </c>
      <c r="O306" s="90">
        <f t="shared" si="231"/>
        <v>0</v>
      </c>
      <c r="P306" s="90">
        <f t="shared" si="231"/>
        <v>0</v>
      </c>
      <c r="Q306" s="90">
        <f t="shared" si="231"/>
        <v>0</v>
      </c>
      <c r="R306" s="90">
        <f t="shared" si="231"/>
        <v>0</v>
      </c>
      <c r="S306" s="90">
        <f t="shared" si="231"/>
        <v>0</v>
      </c>
      <c r="T306" s="90">
        <f t="shared" si="231"/>
        <v>0</v>
      </c>
      <c r="U306" s="90">
        <f t="shared" si="231"/>
        <v>0</v>
      </c>
      <c r="V306" s="90">
        <f t="shared" si="231"/>
        <v>0</v>
      </c>
      <c r="W306" s="90">
        <f t="shared" si="231"/>
        <v>0</v>
      </c>
      <c r="X306" s="90">
        <f t="shared" si="231"/>
        <v>0</v>
      </c>
      <c r="Y306" s="90">
        <f t="shared" si="231"/>
        <v>0</v>
      </c>
      <c r="Z306" s="90">
        <f t="shared" si="231"/>
        <v>0</v>
      </c>
      <c r="AA306" s="90">
        <f t="shared" si="231"/>
        <v>0</v>
      </c>
      <c r="AB306" s="90">
        <f t="shared" si="231"/>
        <v>0</v>
      </c>
      <c r="AC306" s="90">
        <f t="shared" si="231"/>
        <v>0</v>
      </c>
      <c r="AD306" s="90">
        <f t="shared" si="231"/>
        <v>0</v>
      </c>
      <c r="AE306" s="90">
        <f t="shared" si="231"/>
        <v>0</v>
      </c>
      <c r="AF306" s="90">
        <f t="shared" si="231"/>
        <v>0</v>
      </c>
      <c r="AG306" s="90">
        <f t="shared" si="231"/>
        <v>0</v>
      </c>
      <c r="AH306" s="90">
        <f t="shared" si="231"/>
        <v>0</v>
      </c>
      <c r="AI306" s="90">
        <f t="shared" si="231"/>
        <v>2000</v>
      </c>
      <c r="AJ306" s="90">
        <f t="shared" si="231"/>
        <v>2000</v>
      </c>
      <c r="AK306" s="90">
        <f t="shared" si="231"/>
        <v>2000</v>
      </c>
      <c r="AL306" s="90">
        <f t="shared" si="231"/>
        <v>2000</v>
      </c>
      <c r="AM306" s="90">
        <f t="shared" si="231"/>
        <v>2000</v>
      </c>
      <c r="AN306" s="90">
        <f t="shared" si="231"/>
        <v>2000</v>
      </c>
      <c r="AO306" s="90">
        <f t="shared" si="231"/>
        <v>2000</v>
      </c>
      <c r="AP306" s="90">
        <f t="shared" si="231"/>
        <v>2000</v>
      </c>
      <c r="AQ306" s="90">
        <f t="shared" si="231"/>
        <v>2000</v>
      </c>
      <c r="AR306" s="90">
        <f t="shared" si="231"/>
        <v>2000</v>
      </c>
      <c r="AS306" s="90">
        <f t="shared" si="231"/>
        <v>2000</v>
      </c>
      <c r="AT306" s="90">
        <f t="shared" si="231"/>
        <v>2000</v>
      </c>
      <c r="AU306" s="90">
        <f t="shared" si="231"/>
        <v>2000</v>
      </c>
      <c r="AV306" s="90">
        <f t="shared" si="231"/>
        <v>2000</v>
      </c>
      <c r="AW306" s="90">
        <f t="shared" si="231"/>
        <v>2000</v>
      </c>
      <c r="AX306" s="90">
        <f t="shared" si="231"/>
        <v>2000</v>
      </c>
      <c r="AY306" s="90">
        <f t="shared" si="231"/>
        <v>2000</v>
      </c>
      <c r="AZ306" s="90">
        <f t="shared" si="231"/>
        <v>2000</v>
      </c>
      <c r="BA306" s="90">
        <f t="shared" si="231"/>
        <v>2000</v>
      </c>
      <c r="BB306" s="90">
        <f t="shared" si="231"/>
        <v>2000</v>
      </c>
      <c r="BC306" s="90">
        <f t="shared" si="231"/>
        <v>2000</v>
      </c>
      <c r="BD306" s="90">
        <f t="shared" si="231"/>
        <v>2000</v>
      </c>
      <c r="BE306" s="90">
        <f t="shared" si="231"/>
        <v>2000</v>
      </c>
      <c r="BF306" s="90">
        <f t="shared" si="231"/>
        <v>2000</v>
      </c>
      <c r="BG306" s="90">
        <f t="shared" si="231"/>
        <v>2000</v>
      </c>
      <c r="BH306" s="90">
        <f t="shared" si="231"/>
        <v>2000</v>
      </c>
      <c r="BI306" s="90">
        <f t="shared" si="231"/>
        <v>2000</v>
      </c>
      <c r="BJ306" s="90">
        <f t="shared" si="231"/>
        <v>2000</v>
      </c>
      <c r="BK306" s="90">
        <f t="shared" si="231"/>
        <v>2000</v>
      </c>
      <c r="BL306" s="90">
        <f t="shared" si="231"/>
        <v>2000</v>
      </c>
      <c r="BM306" s="90">
        <f t="shared" si="231"/>
        <v>2000</v>
      </c>
      <c r="BN306" s="90">
        <f t="shared" si="231"/>
        <v>2000</v>
      </c>
      <c r="BO306" s="90">
        <f t="shared" si="231"/>
        <v>2000</v>
      </c>
      <c r="BP306" s="90">
        <f t="shared" si="231"/>
        <v>2000</v>
      </c>
      <c r="BQ306" s="90">
        <f t="shared" si="231"/>
        <v>2000</v>
      </c>
      <c r="BR306" s="90">
        <f t="shared" si="231"/>
        <v>2000</v>
      </c>
      <c r="BS306" s="90">
        <f t="shared" si="231"/>
        <v>2000</v>
      </c>
      <c r="BT306" s="90">
        <f t="shared" si="231"/>
        <v>2000</v>
      </c>
      <c r="BU306" s="90">
        <f t="shared" si="231"/>
        <v>2000</v>
      </c>
      <c r="BV306" s="90">
        <f t="shared" si="231"/>
        <v>2000</v>
      </c>
      <c r="BW306" s="90">
        <f t="shared" si="231"/>
        <v>2000</v>
      </c>
      <c r="BX306" s="90">
        <f t="shared" si="231"/>
        <v>2000</v>
      </c>
      <c r="BY306" s="90">
        <f t="shared" si="231"/>
        <v>2000</v>
      </c>
      <c r="BZ306" s="90">
        <f t="shared" si="231"/>
        <v>2000</v>
      </c>
      <c r="CA306" s="90">
        <f t="shared" si="231"/>
        <v>2000</v>
      </c>
      <c r="CB306" s="90">
        <f t="shared" si="231"/>
        <v>2000</v>
      </c>
      <c r="CC306" s="90">
        <f t="shared" si="231"/>
        <v>2000</v>
      </c>
      <c r="CD306" s="90">
        <f t="shared" si="231"/>
        <v>2000</v>
      </c>
      <c r="CE306" s="90">
        <f t="shared" si="231"/>
        <v>2000</v>
      </c>
      <c r="CF306" s="90">
        <f t="shared" si="231"/>
        <v>2000</v>
      </c>
      <c r="CG306" s="90">
        <f t="shared" si="231"/>
        <v>2000</v>
      </c>
      <c r="CH306" s="90">
        <f t="shared" si="231"/>
        <v>2000</v>
      </c>
      <c r="CI306" s="90">
        <f t="shared" si="231"/>
        <v>2000</v>
      </c>
      <c r="CJ306" s="90">
        <f t="shared" si="231"/>
        <v>2000</v>
      </c>
      <c r="CK306" s="90">
        <f t="shared" si="231"/>
        <v>2000</v>
      </c>
      <c r="CL306" s="90">
        <f t="shared" si="231"/>
        <v>2000</v>
      </c>
      <c r="CM306" s="90">
        <f t="shared" si="231"/>
        <v>2000</v>
      </c>
      <c r="CN306" s="90">
        <f t="shared" si="231"/>
        <v>2000</v>
      </c>
      <c r="CO306" s="90">
        <f t="shared" si="231"/>
        <v>2000</v>
      </c>
      <c r="CP306" s="90">
        <f t="shared" si="231"/>
        <v>2000</v>
      </c>
      <c r="CQ306" s="90">
        <f t="shared" si="231"/>
        <v>2000</v>
      </c>
      <c r="CR306" s="90">
        <f t="shared" si="231"/>
        <v>2000</v>
      </c>
      <c r="CS306" s="90">
        <f t="shared" si="231"/>
        <v>2000</v>
      </c>
      <c r="CT306" s="90">
        <f t="shared" si="231"/>
        <v>2000</v>
      </c>
      <c r="CU306" s="90">
        <f t="shared" si="231"/>
        <v>2000</v>
      </c>
      <c r="CV306" s="90">
        <f t="shared" si="231"/>
        <v>2000</v>
      </c>
      <c r="CW306" s="90">
        <f t="shared" si="231"/>
        <v>2000</v>
      </c>
      <c r="CX306" s="90">
        <f t="shared" si="231"/>
        <v>2000</v>
      </c>
      <c r="CY306" s="90">
        <f t="shared" si="231"/>
        <v>2000</v>
      </c>
      <c r="CZ306" s="90">
        <f t="shared" si="231"/>
        <v>2000</v>
      </c>
      <c r="DA306" s="90">
        <f t="shared" si="231"/>
        <v>2000</v>
      </c>
      <c r="DB306" s="90">
        <f t="shared" si="231"/>
        <v>2000</v>
      </c>
      <c r="DC306" s="90">
        <f t="shared" si="231"/>
        <v>2000</v>
      </c>
      <c r="DD306" s="90">
        <f t="shared" si="231"/>
        <v>2000</v>
      </c>
      <c r="DE306" s="90">
        <f t="shared" si="231"/>
        <v>2000</v>
      </c>
      <c r="DF306" s="90">
        <f t="shared" si="231"/>
        <v>2000</v>
      </c>
      <c r="DG306" s="90">
        <f t="shared" si="231"/>
        <v>2000</v>
      </c>
      <c r="DH306" s="90">
        <f t="shared" si="231"/>
        <v>2000</v>
      </c>
      <c r="DI306" s="90">
        <f t="shared" si="231"/>
        <v>2000</v>
      </c>
      <c r="DJ306" s="90">
        <f t="shared" si="231"/>
        <v>2000</v>
      </c>
      <c r="DK306" s="90">
        <f t="shared" si="231"/>
        <v>2000</v>
      </c>
      <c r="DL306" s="90">
        <f t="shared" si="231"/>
        <v>2000</v>
      </c>
      <c r="DM306" s="90">
        <f t="shared" si="231"/>
        <v>2000</v>
      </c>
      <c r="DN306" s="90">
        <f t="shared" si="231"/>
        <v>2000</v>
      </c>
      <c r="DO306" s="90">
        <f t="shared" si="231"/>
        <v>2000</v>
      </c>
      <c r="DP306" s="90">
        <f t="shared" si="231"/>
        <v>2000</v>
      </c>
      <c r="DQ306" s="90">
        <f t="shared" si="231"/>
        <v>2000</v>
      </c>
      <c r="DR306" s="90">
        <f t="shared" si="231"/>
        <v>2000</v>
      </c>
      <c r="DS306" s="90">
        <f t="shared" si="231"/>
        <v>2000</v>
      </c>
      <c r="DT306" s="90">
        <f t="shared" si="231"/>
        <v>2000</v>
      </c>
      <c r="DU306" s="90">
        <f t="shared" si="231"/>
        <v>2000</v>
      </c>
      <c r="DV306" s="90">
        <f t="shared" si="231"/>
        <v>2000</v>
      </c>
      <c r="DW306" s="90">
        <f t="shared" si="231"/>
        <v>2000</v>
      </c>
      <c r="DX306" s="90">
        <f t="shared" si="231"/>
        <v>2000</v>
      </c>
      <c r="DY306" s="90">
        <f t="shared" si="231"/>
        <v>2000</v>
      </c>
      <c r="DZ306" s="90">
        <f t="shared" si="231"/>
        <v>2000</v>
      </c>
    </row>
    <row r="307">
      <c r="A307" s="89"/>
      <c r="B307" s="150"/>
      <c r="C307" s="150"/>
      <c r="D307" s="89"/>
      <c r="E307" s="89"/>
      <c r="F307" s="89"/>
      <c r="G307" s="146"/>
      <c r="H307" s="89"/>
      <c r="I307" s="150" t="s">
        <v>333</v>
      </c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89"/>
      <c r="BM307" s="89"/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89"/>
      <c r="CC307" s="89"/>
      <c r="CD307" s="89"/>
      <c r="CE307" s="89"/>
      <c r="CF307" s="89"/>
      <c r="CG307" s="89"/>
      <c r="CH307" s="89"/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/>
      <c r="CT307" s="89"/>
      <c r="CU307" s="89"/>
      <c r="CV307" s="89"/>
      <c r="CW307" s="89"/>
      <c r="CX307" s="89"/>
      <c r="CY307" s="89"/>
      <c r="CZ307" s="89"/>
      <c r="DA307" s="89"/>
      <c r="DB307" s="89"/>
      <c r="DC307" s="89"/>
      <c r="DD307" s="89"/>
      <c r="DE307" s="89"/>
      <c r="DF307" s="89"/>
      <c r="DG307" s="89"/>
      <c r="DH307" s="89"/>
      <c r="DI307" s="89"/>
      <c r="DJ307" s="89"/>
      <c r="DK307" s="89"/>
      <c r="DL307" s="89"/>
      <c r="DM307" s="89"/>
      <c r="DN307" s="89"/>
      <c r="DO307" s="89"/>
      <c r="DP307" s="89"/>
      <c r="DQ307" s="89"/>
      <c r="DR307" s="89"/>
      <c r="DS307" s="89"/>
      <c r="DT307" s="89"/>
      <c r="DU307" s="89"/>
      <c r="DV307" s="89"/>
      <c r="DW307" s="89"/>
      <c r="DX307" s="89"/>
      <c r="DY307" s="89"/>
      <c r="DZ307" s="89"/>
    </row>
    <row r="308">
      <c r="A308" s="89"/>
      <c r="B308" s="150"/>
      <c r="C308" s="150"/>
      <c r="D308" s="89"/>
      <c r="E308" s="89"/>
      <c r="F308" s="89"/>
      <c r="G308" s="146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/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89"/>
      <c r="CW308" s="89"/>
      <c r="CX308" s="89"/>
      <c r="CY308" s="89"/>
      <c r="CZ308" s="89"/>
      <c r="DA308" s="89"/>
      <c r="DB308" s="89"/>
      <c r="DC308" s="89"/>
      <c r="DD308" s="89"/>
      <c r="DE308" s="89"/>
      <c r="DF308" s="89"/>
      <c r="DG308" s="89"/>
      <c r="DH308" s="89"/>
      <c r="DI308" s="89"/>
      <c r="DJ308" s="89"/>
      <c r="DK308" s="89"/>
      <c r="DL308" s="89"/>
      <c r="DM308" s="89"/>
      <c r="DN308" s="89"/>
      <c r="DO308" s="89"/>
      <c r="DP308" s="89"/>
      <c r="DQ308" s="89"/>
      <c r="DR308" s="89"/>
      <c r="DS308" s="89"/>
      <c r="DT308" s="89"/>
      <c r="DU308" s="89"/>
      <c r="DV308" s="89"/>
      <c r="DW308" s="89"/>
      <c r="DX308" s="89"/>
      <c r="DY308" s="89"/>
      <c r="DZ308" s="89"/>
    </row>
    <row r="309">
      <c r="A309" s="89"/>
      <c r="B309" s="150"/>
      <c r="C309" s="150"/>
      <c r="D309" s="89"/>
      <c r="E309" s="107" t="s">
        <v>335</v>
      </c>
      <c r="F309" s="89"/>
      <c r="G309" s="146"/>
      <c r="H309" s="89"/>
      <c r="I309" s="196" t="s">
        <v>167</v>
      </c>
      <c r="J309" s="225">
        <f t="shared" ref="J309:DZ309" si="232">J302/sum(J302,J304:J305)</f>
        <v>1</v>
      </c>
      <c r="K309" s="225">
        <f t="shared" si="232"/>
        <v>1</v>
      </c>
      <c r="L309" s="225">
        <f t="shared" si="232"/>
        <v>1</v>
      </c>
      <c r="M309" s="225">
        <f t="shared" si="232"/>
        <v>1</v>
      </c>
      <c r="N309" s="225">
        <f t="shared" si="232"/>
        <v>1</v>
      </c>
      <c r="O309" s="225">
        <f t="shared" si="232"/>
        <v>1</v>
      </c>
      <c r="P309" s="225">
        <f t="shared" si="232"/>
        <v>1</v>
      </c>
      <c r="Q309" s="225">
        <f t="shared" si="232"/>
        <v>1</v>
      </c>
      <c r="R309" s="225">
        <f t="shared" si="232"/>
        <v>1</v>
      </c>
      <c r="S309" s="225">
        <f t="shared" si="232"/>
        <v>1</v>
      </c>
      <c r="T309" s="225">
        <f t="shared" si="232"/>
        <v>1</v>
      </c>
      <c r="U309" s="225">
        <f t="shared" si="232"/>
        <v>1</v>
      </c>
      <c r="V309" s="225">
        <f t="shared" si="232"/>
        <v>1</v>
      </c>
      <c r="W309" s="225">
        <f t="shared" si="232"/>
        <v>1</v>
      </c>
      <c r="X309" s="225">
        <f t="shared" si="232"/>
        <v>1</v>
      </c>
      <c r="Y309" s="225">
        <f t="shared" si="232"/>
        <v>1</v>
      </c>
      <c r="Z309" s="225">
        <f t="shared" si="232"/>
        <v>1</v>
      </c>
      <c r="AA309" s="225">
        <f t="shared" si="232"/>
        <v>1</v>
      </c>
      <c r="AB309" s="225">
        <f t="shared" si="232"/>
        <v>1</v>
      </c>
      <c r="AC309" s="225">
        <f t="shared" si="232"/>
        <v>1</v>
      </c>
      <c r="AD309" s="225">
        <f t="shared" si="232"/>
        <v>1</v>
      </c>
      <c r="AE309" s="225">
        <f t="shared" si="232"/>
        <v>1</v>
      </c>
      <c r="AF309" s="225">
        <f t="shared" si="232"/>
        <v>1</v>
      </c>
      <c r="AG309" s="225">
        <f t="shared" si="232"/>
        <v>1</v>
      </c>
      <c r="AH309" s="225">
        <f t="shared" si="232"/>
        <v>1</v>
      </c>
      <c r="AI309" s="225">
        <f t="shared" si="232"/>
        <v>0.5151515152</v>
      </c>
      <c r="AJ309" s="225">
        <f t="shared" si="232"/>
        <v>0.5151515152</v>
      </c>
      <c r="AK309" s="225">
        <f t="shared" si="232"/>
        <v>0.5151515152</v>
      </c>
      <c r="AL309" s="225">
        <f t="shared" si="232"/>
        <v>0.5151515152</v>
      </c>
      <c r="AM309" s="225">
        <f t="shared" si="232"/>
        <v>0.5151515152</v>
      </c>
      <c r="AN309" s="225">
        <f t="shared" si="232"/>
        <v>0.5151515152</v>
      </c>
      <c r="AO309" s="225">
        <f t="shared" si="232"/>
        <v>0.5151515152</v>
      </c>
      <c r="AP309" s="225">
        <f t="shared" si="232"/>
        <v>0.5151515152</v>
      </c>
      <c r="AQ309" s="225">
        <f t="shared" si="232"/>
        <v>0.5151515152</v>
      </c>
      <c r="AR309" s="225">
        <f t="shared" si="232"/>
        <v>0.5151515152</v>
      </c>
      <c r="AS309" s="225">
        <f t="shared" si="232"/>
        <v>0.5151515152</v>
      </c>
      <c r="AT309" s="225">
        <f t="shared" si="232"/>
        <v>0.5151515152</v>
      </c>
      <c r="AU309" s="225">
        <f t="shared" si="232"/>
        <v>0.5151515152</v>
      </c>
      <c r="AV309" s="225">
        <f t="shared" si="232"/>
        <v>0.5151515152</v>
      </c>
      <c r="AW309" s="225">
        <f t="shared" si="232"/>
        <v>0.5151515152</v>
      </c>
      <c r="AX309" s="225">
        <f t="shared" si="232"/>
        <v>0.5151515152</v>
      </c>
      <c r="AY309" s="225">
        <f t="shared" si="232"/>
        <v>0.5151515152</v>
      </c>
      <c r="AZ309" s="225">
        <f t="shared" si="232"/>
        <v>0.5151515152</v>
      </c>
      <c r="BA309" s="225">
        <f t="shared" si="232"/>
        <v>0.5151515152</v>
      </c>
      <c r="BB309" s="225">
        <f t="shared" si="232"/>
        <v>0.5151515152</v>
      </c>
      <c r="BC309" s="225">
        <f t="shared" si="232"/>
        <v>0.5151515152</v>
      </c>
      <c r="BD309" s="225">
        <f t="shared" si="232"/>
        <v>0.5151515152</v>
      </c>
      <c r="BE309" s="225">
        <f t="shared" si="232"/>
        <v>0.5151515152</v>
      </c>
      <c r="BF309" s="225">
        <f t="shared" si="232"/>
        <v>0.5151515152</v>
      </c>
      <c r="BG309" s="225">
        <f t="shared" si="232"/>
        <v>0.5151515152</v>
      </c>
      <c r="BH309" s="225">
        <f t="shared" si="232"/>
        <v>0.5151515152</v>
      </c>
      <c r="BI309" s="225">
        <f t="shared" si="232"/>
        <v>0.5151515152</v>
      </c>
      <c r="BJ309" s="225">
        <f t="shared" si="232"/>
        <v>0.5151515152</v>
      </c>
      <c r="BK309" s="225">
        <f t="shared" si="232"/>
        <v>0.5151515152</v>
      </c>
      <c r="BL309" s="225">
        <f t="shared" si="232"/>
        <v>0.5151515152</v>
      </c>
      <c r="BM309" s="225">
        <f t="shared" si="232"/>
        <v>0.5151515152</v>
      </c>
      <c r="BN309" s="225">
        <f t="shared" si="232"/>
        <v>0.5151515152</v>
      </c>
      <c r="BO309" s="225">
        <f t="shared" si="232"/>
        <v>0.5151515152</v>
      </c>
      <c r="BP309" s="225">
        <f t="shared" si="232"/>
        <v>0.5151515152</v>
      </c>
      <c r="BQ309" s="225">
        <f t="shared" si="232"/>
        <v>0.5151515152</v>
      </c>
      <c r="BR309" s="225">
        <f t="shared" si="232"/>
        <v>0.5151515152</v>
      </c>
      <c r="BS309" s="225">
        <f t="shared" si="232"/>
        <v>0.5151515152</v>
      </c>
      <c r="BT309" s="225">
        <f t="shared" si="232"/>
        <v>0.5151515152</v>
      </c>
      <c r="BU309" s="225">
        <f t="shared" si="232"/>
        <v>0.5151515152</v>
      </c>
      <c r="BV309" s="225">
        <f t="shared" si="232"/>
        <v>0.5151515152</v>
      </c>
      <c r="BW309" s="225">
        <f t="shared" si="232"/>
        <v>0.5151515152</v>
      </c>
      <c r="BX309" s="225">
        <f t="shared" si="232"/>
        <v>0.5151515152</v>
      </c>
      <c r="BY309" s="225">
        <f t="shared" si="232"/>
        <v>0.5151515152</v>
      </c>
      <c r="BZ309" s="225">
        <f t="shared" si="232"/>
        <v>0.5151515152</v>
      </c>
      <c r="CA309" s="225">
        <f t="shared" si="232"/>
        <v>0.5151515152</v>
      </c>
      <c r="CB309" s="225">
        <f t="shared" si="232"/>
        <v>0.5151515152</v>
      </c>
      <c r="CC309" s="225">
        <f t="shared" si="232"/>
        <v>0.5151515152</v>
      </c>
      <c r="CD309" s="225">
        <f t="shared" si="232"/>
        <v>0.5151515152</v>
      </c>
      <c r="CE309" s="225">
        <f t="shared" si="232"/>
        <v>0.5151515152</v>
      </c>
      <c r="CF309" s="225">
        <f t="shared" si="232"/>
        <v>0.5151515152</v>
      </c>
      <c r="CG309" s="225">
        <f t="shared" si="232"/>
        <v>0.5151515152</v>
      </c>
      <c r="CH309" s="225">
        <f t="shared" si="232"/>
        <v>0.5151515152</v>
      </c>
      <c r="CI309" s="225">
        <f t="shared" si="232"/>
        <v>0.5151515152</v>
      </c>
      <c r="CJ309" s="225">
        <f t="shared" si="232"/>
        <v>0.5151515152</v>
      </c>
      <c r="CK309" s="225">
        <f t="shared" si="232"/>
        <v>0.5151515152</v>
      </c>
      <c r="CL309" s="225">
        <f t="shared" si="232"/>
        <v>0.5151515152</v>
      </c>
      <c r="CM309" s="225">
        <f t="shared" si="232"/>
        <v>0.5151515152</v>
      </c>
      <c r="CN309" s="225">
        <f t="shared" si="232"/>
        <v>0.5151515152</v>
      </c>
      <c r="CO309" s="225">
        <f t="shared" si="232"/>
        <v>0.5151515152</v>
      </c>
      <c r="CP309" s="225">
        <f t="shared" si="232"/>
        <v>0.5151515152</v>
      </c>
      <c r="CQ309" s="225">
        <f t="shared" si="232"/>
        <v>0.5151515152</v>
      </c>
      <c r="CR309" s="225">
        <f t="shared" si="232"/>
        <v>0.5151515152</v>
      </c>
      <c r="CS309" s="225">
        <f t="shared" si="232"/>
        <v>0.5151515152</v>
      </c>
      <c r="CT309" s="225">
        <f t="shared" si="232"/>
        <v>0.5151515152</v>
      </c>
      <c r="CU309" s="225">
        <f t="shared" si="232"/>
        <v>0.5151515152</v>
      </c>
      <c r="CV309" s="225">
        <f t="shared" si="232"/>
        <v>0.5151515152</v>
      </c>
      <c r="CW309" s="225">
        <f t="shared" si="232"/>
        <v>0.5151515152</v>
      </c>
      <c r="CX309" s="225">
        <f t="shared" si="232"/>
        <v>0.5151515152</v>
      </c>
      <c r="CY309" s="225">
        <f t="shared" si="232"/>
        <v>0.5151515152</v>
      </c>
      <c r="CZ309" s="225">
        <f t="shared" si="232"/>
        <v>0.5151515152</v>
      </c>
      <c r="DA309" s="225">
        <f t="shared" si="232"/>
        <v>0.5151515152</v>
      </c>
      <c r="DB309" s="225">
        <f t="shared" si="232"/>
        <v>0.5151515152</v>
      </c>
      <c r="DC309" s="225">
        <f t="shared" si="232"/>
        <v>0.5151515152</v>
      </c>
      <c r="DD309" s="225">
        <f t="shared" si="232"/>
        <v>0.5151515152</v>
      </c>
      <c r="DE309" s="225">
        <f t="shared" si="232"/>
        <v>0.5151515152</v>
      </c>
      <c r="DF309" s="225">
        <f t="shared" si="232"/>
        <v>0.5151515152</v>
      </c>
      <c r="DG309" s="225">
        <f t="shared" si="232"/>
        <v>0.5151515152</v>
      </c>
      <c r="DH309" s="225">
        <f t="shared" si="232"/>
        <v>0.5151515152</v>
      </c>
      <c r="DI309" s="225">
        <f t="shared" si="232"/>
        <v>0.5151515152</v>
      </c>
      <c r="DJ309" s="225">
        <f t="shared" si="232"/>
        <v>0.5151515152</v>
      </c>
      <c r="DK309" s="225">
        <f t="shared" si="232"/>
        <v>0.5151515152</v>
      </c>
      <c r="DL309" s="225">
        <f t="shared" si="232"/>
        <v>0.5151515152</v>
      </c>
      <c r="DM309" s="225">
        <f t="shared" si="232"/>
        <v>0.5151515152</v>
      </c>
      <c r="DN309" s="225">
        <f t="shared" si="232"/>
        <v>0.5151515152</v>
      </c>
      <c r="DO309" s="225">
        <f t="shared" si="232"/>
        <v>0.5151515152</v>
      </c>
      <c r="DP309" s="225">
        <f t="shared" si="232"/>
        <v>0.5151515152</v>
      </c>
      <c r="DQ309" s="225">
        <f t="shared" si="232"/>
        <v>0.5151515152</v>
      </c>
      <c r="DR309" s="225">
        <f t="shared" si="232"/>
        <v>0.5151515152</v>
      </c>
      <c r="DS309" s="225">
        <f t="shared" si="232"/>
        <v>0.5151515152</v>
      </c>
      <c r="DT309" s="225">
        <f t="shared" si="232"/>
        <v>0.5151515152</v>
      </c>
      <c r="DU309" s="225">
        <f t="shared" si="232"/>
        <v>0.5151515152</v>
      </c>
      <c r="DV309" s="225">
        <f t="shared" si="232"/>
        <v>0.5151515152</v>
      </c>
      <c r="DW309" s="225">
        <f t="shared" si="232"/>
        <v>0.5151515152</v>
      </c>
      <c r="DX309" s="225">
        <f t="shared" si="232"/>
        <v>0.5151515152</v>
      </c>
      <c r="DY309" s="225">
        <f t="shared" si="232"/>
        <v>0.5151515152</v>
      </c>
      <c r="DZ309" s="225">
        <f t="shared" si="232"/>
        <v>0.5151515152</v>
      </c>
    </row>
    <row r="310">
      <c r="A310" s="89"/>
      <c r="B310" s="150"/>
      <c r="C310" s="150"/>
      <c r="D310" s="89"/>
      <c r="E310" s="89"/>
      <c r="F310" s="89"/>
      <c r="G310" s="146"/>
      <c r="H310" s="89"/>
      <c r="I310" s="196" t="s">
        <v>53</v>
      </c>
      <c r="J310" s="225">
        <f t="shared" ref="J310:DZ310" si="233">sum(J304)/sum(J302,J304:J305)</f>
        <v>0</v>
      </c>
      <c r="K310" s="225">
        <f t="shared" si="233"/>
        <v>0</v>
      </c>
      <c r="L310" s="225">
        <f t="shared" si="233"/>
        <v>0</v>
      </c>
      <c r="M310" s="225">
        <f t="shared" si="233"/>
        <v>0</v>
      </c>
      <c r="N310" s="225">
        <f t="shared" si="233"/>
        <v>0</v>
      </c>
      <c r="O310" s="225">
        <f t="shared" si="233"/>
        <v>0</v>
      </c>
      <c r="P310" s="225">
        <f t="shared" si="233"/>
        <v>0</v>
      </c>
      <c r="Q310" s="225">
        <f t="shared" si="233"/>
        <v>0</v>
      </c>
      <c r="R310" s="225">
        <f t="shared" si="233"/>
        <v>0</v>
      </c>
      <c r="S310" s="225">
        <f t="shared" si="233"/>
        <v>0</v>
      </c>
      <c r="T310" s="225">
        <f t="shared" si="233"/>
        <v>0</v>
      </c>
      <c r="U310" s="225">
        <f t="shared" si="233"/>
        <v>0</v>
      </c>
      <c r="V310" s="225">
        <f t="shared" si="233"/>
        <v>0</v>
      </c>
      <c r="W310" s="225">
        <f t="shared" si="233"/>
        <v>0</v>
      </c>
      <c r="X310" s="225">
        <f t="shared" si="233"/>
        <v>0</v>
      </c>
      <c r="Y310" s="225">
        <f t="shared" si="233"/>
        <v>0</v>
      </c>
      <c r="Z310" s="225">
        <f t="shared" si="233"/>
        <v>0</v>
      </c>
      <c r="AA310" s="225">
        <f t="shared" si="233"/>
        <v>0</v>
      </c>
      <c r="AB310" s="225">
        <f t="shared" si="233"/>
        <v>0</v>
      </c>
      <c r="AC310" s="225">
        <f t="shared" si="233"/>
        <v>0</v>
      </c>
      <c r="AD310" s="225">
        <f t="shared" si="233"/>
        <v>0</v>
      </c>
      <c r="AE310" s="225">
        <f t="shared" si="233"/>
        <v>0</v>
      </c>
      <c r="AF310" s="225">
        <f t="shared" si="233"/>
        <v>0</v>
      </c>
      <c r="AG310" s="225">
        <f t="shared" si="233"/>
        <v>0</v>
      </c>
      <c r="AH310" s="225">
        <f t="shared" si="233"/>
        <v>0</v>
      </c>
      <c r="AI310" s="225">
        <f t="shared" si="233"/>
        <v>0.1212121212</v>
      </c>
      <c r="AJ310" s="225">
        <f t="shared" si="233"/>
        <v>0.1212121212</v>
      </c>
      <c r="AK310" s="225">
        <f t="shared" si="233"/>
        <v>0.1212121212</v>
      </c>
      <c r="AL310" s="225">
        <f t="shared" si="233"/>
        <v>0.1212121212</v>
      </c>
      <c r="AM310" s="225">
        <f t="shared" si="233"/>
        <v>0.1212121212</v>
      </c>
      <c r="AN310" s="225">
        <f t="shared" si="233"/>
        <v>0.1212121212</v>
      </c>
      <c r="AO310" s="225">
        <f t="shared" si="233"/>
        <v>0.1212121212</v>
      </c>
      <c r="AP310" s="225">
        <f t="shared" si="233"/>
        <v>0.1212121212</v>
      </c>
      <c r="AQ310" s="225">
        <f t="shared" si="233"/>
        <v>0.1212121212</v>
      </c>
      <c r="AR310" s="225">
        <f t="shared" si="233"/>
        <v>0.1212121212</v>
      </c>
      <c r="AS310" s="225">
        <f t="shared" si="233"/>
        <v>0.1212121212</v>
      </c>
      <c r="AT310" s="225">
        <f t="shared" si="233"/>
        <v>0.1212121212</v>
      </c>
      <c r="AU310" s="225">
        <f t="shared" si="233"/>
        <v>0.1212121212</v>
      </c>
      <c r="AV310" s="225">
        <f t="shared" si="233"/>
        <v>0.1212121212</v>
      </c>
      <c r="AW310" s="225">
        <f t="shared" si="233"/>
        <v>0.1212121212</v>
      </c>
      <c r="AX310" s="225">
        <f t="shared" si="233"/>
        <v>0.1212121212</v>
      </c>
      <c r="AY310" s="225">
        <f t="shared" si="233"/>
        <v>0.1212121212</v>
      </c>
      <c r="AZ310" s="225">
        <f t="shared" si="233"/>
        <v>0.1212121212</v>
      </c>
      <c r="BA310" s="225">
        <f t="shared" si="233"/>
        <v>0.1212121212</v>
      </c>
      <c r="BB310" s="225">
        <f t="shared" si="233"/>
        <v>0.1212121212</v>
      </c>
      <c r="BC310" s="225">
        <f t="shared" si="233"/>
        <v>0.1212121212</v>
      </c>
      <c r="BD310" s="225">
        <f t="shared" si="233"/>
        <v>0.1212121212</v>
      </c>
      <c r="BE310" s="225">
        <f t="shared" si="233"/>
        <v>0.1212121212</v>
      </c>
      <c r="BF310" s="225">
        <f t="shared" si="233"/>
        <v>0.1212121212</v>
      </c>
      <c r="BG310" s="225">
        <f t="shared" si="233"/>
        <v>0.1212121212</v>
      </c>
      <c r="BH310" s="225">
        <f t="shared" si="233"/>
        <v>0.1212121212</v>
      </c>
      <c r="BI310" s="225">
        <f t="shared" si="233"/>
        <v>0.1212121212</v>
      </c>
      <c r="BJ310" s="225">
        <f t="shared" si="233"/>
        <v>0.1212121212</v>
      </c>
      <c r="BK310" s="225">
        <f t="shared" si="233"/>
        <v>0.1212121212</v>
      </c>
      <c r="BL310" s="225">
        <f t="shared" si="233"/>
        <v>0.1212121212</v>
      </c>
      <c r="BM310" s="225">
        <f t="shared" si="233"/>
        <v>0.1212121212</v>
      </c>
      <c r="BN310" s="225">
        <f t="shared" si="233"/>
        <v>0.1212121212</v>
      </c>
      <c r="BO310" s="225">
        <f t="shared" si="233"/>
        <v>0.1212121212</v>
      </c>
      <c r="BP310" s="225">
        <f t="shared" si="233"/>
        <v>0.1212121212</v>
      </c>
      <c r="BQ310" s="225">
        <f t="shared" si="233"/>
        <v>0.1212121212</v>
      </c>
      <c r="BR310" s="225">
        <f t="shared" si="233"/>
        <v>0.1212121212</v>
      </c>
      <c r="BS310" s="225">
        <f t="shared" si="233"/>
        <v>0.1212121212</v>
      </c>
      <c r="BT310" s="225">
        <f t="shared" si="233"/>
        <v>0.1212121212</v>
      </c>
      <c r="BU310" s="225">
        <f t="shared" si="233"/>
        <v>0.1212121212</v>
      </c>
      <c r="BV310" s="225">
        <f t="shared" si="233"/>
        <v>0.1212121212</v>
      </c>
      <c r="BW310" s="225">
        <f t="shared" si="233"/>
        <v>0.1212121212</v>
      </c>
      <c r="BX310" s="225">
        <f t="shared" si="233"/>
        <v>0.1212121212</v>
      </c>
      <c r="BY310" s="225">
        <f t="shared" si="233"/>
        <v>0.1212121212</v>
      </c>
      <c r="BZ310" s="225">
        <f t="shared" si="233"/>
        <v>0.1212121212</v>
      </c>
      <c r="CA310" s="225">
        <f t="shared" si="233"/>
        <v>0.1212121212</v>
      </c>
      <c r="CB310" s="225">
        <f t="shared" si="233"/>
        <v>0.1212121212</v>
      </c>
      <c r="CC310" s="225">
        <f t="shared" si="233"/>
        <v>0.1212121212</v>
      </c>
      <c r="CD310" s="225">
        <f t="shared" si="233"/>
        <v>0.1212121212</v>
      </c>
      <c r="CE310" s="225">
        <f t="shared" si="233"/>
        <v>0.1212121212</v>
      </c>
      <c r="CF310" s="225">
        <f t="shared" si="233"/>
        <v>0.1212121212</v>
      </c>
      <c r="CG310" s="225">
        <f t="shared" si="233"/>
        <v>0.1212121212</v>
      </c>
      <c r="CH310" s="225">
        <f t="shared" si="233"/>
        <v>0.1212121212</v>
      </c>
      <c r="CI310" s="225">
        <f t="shared" si="233"/>
        <v>0.1212121212</v>
      </c>
      <c r="CJ310" s="225">
        <f t="shared" si="233"/>
        <v>0.1212121212</v>
      </c>
      <c r="CK310" s="225">
        <f t="shared" si="233"/>
        <v>0.1212121212</v>
      </c>
      <c r="CL310" s="225">
        <f t="shared" si="233"/>
        <v>0.1212121212</v>
      </c>
      <c r="CM310" s="225">
        <f t="shared" si="233"/>
        <v>0.1212121212</v>
      </c>
      <c r="CN310" s="225">
        <f t="shared" si="233"/>
        <v>0.1212121212</v>
      </c>
      <c r="CO310" s="225">
        <f t="shared" si="233"/>
        <v>0.1212121212</v>
      </c>
      <c r="CP310" s="225">
        <f t="shared" si="233"/>
        <v>0.1212121212</v>
      </c>
      <c r="CQ310" s="225">
        <f t="shared" si="233"/>
        <v>0.1212121212</v>
      </c>
      <c r="CR310" s="225">
        <f t="shared" si="233"/>
        <v>0.1212121212</v>
      </c>
      <c r="CS310" s="225">
        <f t="shared" si="233"/>
        <v>0.1212121212</v>
      </c>
      <c r="CT310" s="225">
        <f t="shared" si="233"/>
        <v>0.1212121212</v>
      </c>
      <c r="CU310" s="225">
        <f t="shared" si="233"/>
        <v>0.1212121212</v>
      </c>
      <c r="CV310" s="225">
        <f t="shared" si="233"/>
        <v>0.1212121212</v>
      </c>
      <c r="CW310" s="225">
        <f t="shared" si="233"/>
        <v>0.1212121212</v>
      </c>
      <c r="CX310" s="225">
        <f t="shared" si="233"/>
        <v>0.1212121212</v>
      </c>
      <c r="CY310" s="225">
        <f t="shared" si="233"/>
        <v>0.1212121212</v>
      </c>
      <c r="CZ310" s="225">
        <f t="shared" si="233"/>
        <v>0.1212121212</v>
      </c>
      <c r="DA310" s="225">
        <f t="shared" si="233"/>
        <v>0.1212121212</v>
      </c>
      <c r="DB310" s="225">
        <f t="shared" si="233"/>
        <v>0.1212121212</v>
      </c>
      <c r="DC310" s="225">
        <f t="shared" si="233"/>
        <v>0.1212121212</v>
      </c>
      <c r="DD310" s="225">
        <f t="shared" si="233"/>
        <v>0.1212121212</v>
      </c>
      <c r="DE310" s="225">
        <f t="shared" si="233"/>
        <v>0.1212121212</v>
      </c>
      <c r="DF310" s="225">
        <f t="shared" si="233"/>
        <v>0.1212121212</v>
      </c>
      <c r="DG310" s="225">
        <f t="shared" si="233"/>
        <v>0.1212121212</v>
      </c>
      <c r="DH310" s="225">
        <f t="shared" si="233"/>
        <v>0.1212121212</v>
      </c>
      <c r="DI310" s="225">
        <f t="shared" si="233"/>
        <v>0.1212121212</v>
      </c>
      <c r="DJ310" s="225">
        <f t="shared" si="233"/>
        <v>0.1212121212</v>
      </c>
      <c r="DK310" s="225">
        <f t="shared" si="233"/>
        <v>0.1212121212</v>
      </c>
      <c r="DL310" s="225">
        <f t="shared" si="233"/>
        <v>0.1212121212</v>
      </c>
      <c r="DM310" s="225">
        <f t="shared" si="233"/>
        <v>0.1212121212</v>
      </c>
      <c r="DN310" s="225">
        <f t="shared" si="233"/>
        <v>0.1212121212</v>
      </c>
      <c r="DO310" s="225">
        <f t="shared" si="233"/>
        <v>0.1212121212</v>
      </c>
      <c r="DP310" s="225">
        <f t="shared" si="233"/>
        <v>0.1212121212</v>
      </c>
      <c r="DQ310" s="225">
        <f t="shared" si="233"/>
        <v>0.1212121212</v>
      </c>
      <c r="DR310" s="225">
        <f t="shared" si="233"/>
        <v>0.1212121212</v>
      </c>
      <c r="DS310" s="225">
        <f t="shared" si="233"/>
        <v>0.1212121212</v>
      </c>
      <c r="DT310" s="225">
        <f t="shared" si="233"/>
        <v>0.1212121212</v>
      </c>
      <c r="DU310" s="225">
        <f t="shared" si="233"/>
        <v>0.1212121212</v>
      </c>
      <c r="DV310" s="225">
        <f t="shared" si="233"/>
        <v>0.1212121212</v>
      </c>
      <c r="DW310" s="225">
        <f t="shared" si="233"/>
        <v>0.1212121212</v>
      </c>
      <c r="DX310" s="225">
        <f t="shared" si="233"/>
        <v>0.1212121212</v>
      </c>
      <c r="DY310" s="225">
        <f t="shared" si="233"/>
        <v>0.1212121212</v>
      </c>
      <c r="DZ310" s="225">
        <f t="shared" si="233"/>
        <v>0.1212121212</v>
      </c>
    </row>
    <row r="311">
      <c r="A311" s="89"/>
      <c r="B311" s="150"/>
      <c r="C311" s="150"/>
      <c r="D311" s="89"/>
      <c r="E311" s="89"/>
      <c r="F311" s="89"/>
      <c r="G311" s="89"/>
      <c r="H311" s="89"/>
      <c r="I311" s="88" t="s">
        <v>162</v>
      </c>
      <c r="J311" s="225">
        <f t="shared" ref="J311:DZ311" si="234">J305/sum(J302,J304:J305)</f>
        <v>0</v>
      </c>
      <c r="K311" s="225">
        <f t="shared" si="234"/>
        <v>0</v>
      </c>
      <c r="L311" s="225">
        <f t="shared" si="234"/>
        <v>0</v>
      </c>
      <c r="M311" s="225">
        <f t="shared" si="234"/>
        <v>0</v>
      </c>
      <c r="N311" s="225">
        <f t="shared" si="234"/>
        <v>0</v>
      </c>
      <c r="O311" s="225">
        <f t="shared" si="234"/>
        <v>0</v>
      </c>
      <c r="P311" s="225">
        <f t="shared" si="234"/>
        <v>0</v>
      </c>
      <c r="Q311" s="225">
        <f t="shared" si="234"/>
        <v>0</v>
      </c>
      <c r="R311" s="225">
        <f t="shared" si="234"/>
        <v>0</v>
      </c>
      <c r="S311" s="225">
        <f t="shared" si="234"/>
        <v>0</v>
      </c>
      <c r="T311" s="225">
        <f t="shared" si="234"/>
        <v>0</v>
      </c>
      <c r="U311" s="225">
        <f t="shared" si="234"/>
        <v>0</v>
      </c>
      <c r="V311" s="225">
        <f t="shared" si="234"/>
        <v>0</v>
      </c>
      <c r="W311" s="225">
        <f t="shared" si="234"/>
        <v>0</v>
      </c>
      <c r="X311" s="225">
        <f t="shared" si="234"/>
        <v>0</v>
      </c>
      <c r="Y311" s="225">
        <f t="shared" si="234"/>
        <v>0</v>
      </c>
      <c r="Z311" s="225">
        <f t="shared" si="234"/>
        <v>0</v>
      </c>
      <c r="AA311" s="225">
        <f t="shared" si="234"/>
        <v>0</v>
      </c>
      <c r="AB311" s="225">
        <f t="shared" si="234"/>
        <v>0</v>
      </c>
      <c r="AC311" s="225">
        <f t="shared" si="234"/>
        <v>0</v>
      </c>
      <c r="AD311" s="225">
        <f t="shared" si="234"/>
        <v>0</v>
      </c>
      <c r="AE311" s="225">
        <f t="shared" si="234"/>
        <v>0</v>
      </c>
      <c r="AF311" s="225">
        <f t="shared" si="234"/>
        <v>0</v>
      </c>
      <c r="AG311" s="225">
        <f t="shared" si="234"/>
        <v>0</v>
      </c>
      <c r="AH311" s="225">
        <f t="shared" si="234"/>
        <v>0</v>
      </c>
      <c r="AI311" s="225">
        <f t="shared" si="234"/>
        <v>0.3636363636</v>
      </c>
      <c r="AJ311" s="225">
        <f t="shared" si="234"/>
        <v>0.3636363636</v>
      </c>
      <c r="AK311" s="225">
        <f t="shared" si="234"/>
        <v>0.3636363636</v>
      </c>
      <c r="AL311" s="225">
        <f t="shared" si="234"/>
        <v>0.3636363636</v>
      </c>
      <c r="AM311" s="225">
        <f t="shared" si="234"/>
        <v>0.3636363636</v>
      </c>
      <c r="AN311" s="225">
        <f t="shared" si="234"/>
        <v>0.3636363636</v>
      </c>
      <c r="AO311" s="225">
        <f t="shared" si="234"/>
        <v>0.3636363636</v>
      </c>
      <c r="AP311" s="225">
        <f t="shared" si="234"/>
        <v>0.3636363636</v>
      </c>
      <c r="AQ311" s="225">
        <f t="shared" si="234"/>
        <v>0.3636363636</v>
      </c>
      <c r="AR311" s="225">
        <f t="shared" si="234"/>
        <v>0.3636363636</v>
      </c>
      <c r="AS311" s="225">
        <f t="shared" si="234"/>
        <v>0.3636363636</v>
      </c>
      <c r="AT311" s="225">
        <f t="shared" si="234"/>
        <v>0.3636363636</v>
      </c>
      <c r="AU311" s="225">
        <f t="shared" si="234"/>
        <v>0.3636363636</v>
      </c>
      <c r="AV311" s="225">
        <f t="shared" si="234"/>
        <v>0.3636363636</v>
      </c>
      <c r="AW311" s="225">
        <f t="shared" si="234"/>
        <v>0.3636363636</v>
      </c>
      <c r="AX311" s="225">
        <f t="shared" si="234"/>
        <v>0.3636363636</v>
      </c>
      <c r="AY311" s="225">
        <f t="shared" si="234"/>
        <v>0.3636363636</v>
      </c>
      <c r="AZ311" s="225">
        <f t="shared" si="234"/>
        <v>0.3636363636</v>
      </c>
      <c r="BA311" s="225">
        <f t="shared" si="234"/>
        <v>0.3636363636</v>
      </c>
      <c r="BB311" s="225">
        <f t="shared" si="234"/>
        <v>0.3636363636</v>
      </c>
      <c r="BC311" s="225">
        <f t="shared" si="234"/>
        <v>0.3636363636</v>
      </c>
      <c r="BD311" s="225">
        <f t="shared" si="234"/>
        <v>0.3636363636</v>
      </c>
      <c r="BE311" s="225">
        <f t="shared" si="234"/>
        <v>0.3636363636</v>
      </c>
      <c r="BF311" s="225">
        <f t="shared" si="234"/>
        <v>0.3636363636</v>
      </c>
      <c r="BG311" s="225">
        <f t="shared" si="234"/>
        <v>0.3636363636</v>
      </c>
      <c r="BH311" s="225">
        <f t="shared" si="234"/>
        <v>0.3636363636</v>
      </c>
      <c r="BI311" s="225">
        <f t="shared" si="234"/>
        <v>0.3636363636</v>
      </c>
      <c r="BJ311" s="225">
        <f t="shared" si="234"/>
        <v>0.3636363636</v>
      </c>
      <c r="BK311" s="225">
        <f t="shared" si="234"/>
        <v>0.3636363636</v>
      </c>
      <c r="BL311" s="225">
        <f t="shared" si="234"/>
        <v>0.3636363636</v>
      </c>
      <c r="BM311" s="225">
        <f t="shared" si="234"/>
        <v>0.3636363636</v>
      </c>
      <c r="BN311" s="225">
        <f t="shared" si="234"/>
        <v>0.3636363636</v>
      </c>
      <c r="BO311" s="225">
        <f t="shared" si="234"/>
        <v>0.3636363636</v>
      </c>
      <c r="BP311" s="225">
        <f t="shared" si="234"/>
        <v>0.3636363636</v>
      </c>
      <c r="BQ311" s="225">
        <f t="shared" si="234"/>
        <v>0.3636363636</v>
      </c>
      <c r="BR311" s="225">
        <f t="shared" si="234"/>
        <v>0.3636363636</v>
      </c>
      <c r="BS311" s="225">
        <f t="shared" si="234"/>
        <v>0.3636363636</v>
      </c>
      <c r="BT311" s="225">
        <f t="shared" si="234"/>
        <v>0.3636363636</v>
      </c>
      <c r="BU311" s="225">
        <f t="shared" si="234"/>
        <v>0.3636363636</v>
      </c>
      <c r="BV311" s="225">
        <f t="shared" si="234"/>
        <v>0.3636363636</v>
      </c>
      <c r="BW311" s="225">
        <f t="shared" si="234"/>
        <v>0.3636363636</v>
      </c>
      <c r="BX311" s="225">
        <f t="shared" si="234"/>
        <v>0.3636363636</v>
      </c>
      <c r="BY311" s="225">
        <f t="shared" si="234"/>
        <v>0.3636363636</v>
      </c>
      <c r="BZ311" s="225">
        <f t="shared" si="234"/>
        <v>0.3636363636</v>
      </c>
      <c r="CA311" s="225">
        <f t="shared" si="234"/>
        <v>0.3636363636</v>
      </c>
      <c r="CB311" s="225">
        <f t="shared" si="234"/>
        <v>0.3636363636</v>
      </c>
      <c r="CC311" s="225">
        <f t="shared" si="234"/>
        <v>0.3636363636</v>
      </c>
      <c r="CD311" s="225">
        <f t="shared" si="234"/>
        <v>0.3636363636</v>
      </c>
      <c r="CE311" s="225">
        <f t="shared" si="234"/>
        <v>0.3636363636</v>
      </c>
      <c r="CF311" s="225">
        <f t="shared" si="234"/>
        <v>0.3636363636</v>
      </c>
      <c r="CG311" s="225">
        <f t="shared" si="234"/>
        <v>0.3636363636</v>
      </c>
      <c r="CH311" s="225">
        <f t="shared" si="234"/>
        <v>0.3636363636</v>
      </c>
      <c r="CI311" s="225">
        <f t="shared" si="234"/>
        <v>0.3636363636</v>
      </c>
      <c r="CJ311" s="225">
        <f t="shared" si="234"/>
        <v>0.3636363636</v>
      </c>
      <c r="CK311" s="225">
        <f t="shared" si="234"/>
        <v>0.3636363636</v>
      </c>
      <c r="CL311" s="225">
        <f t="shared" si="234"/>
        <v>0.3636363636</v>
      </c>
      <c r="CM311" s="225">
        <f t="shared" si="234"/>
        <v>0.3636363636</v>
      </c>
      <c r="CN311" s="225">
        <f t="shared" si="234"/>
        <v>0.3636363636</v>
      </c>
      <c r="CO311" s="225">
        <f t="shared" si="234"/>
        <v>0.3636363636</v>
      </c>
      <c r="CP311" s="225">
        <f t="shared" si="234"/>
        <v>0.3636363636</v>
      </c>
      <c r="CQ311" s="225">
        <f t="shared" si="234"/>
        <v>0.3636363636</v>
      </c>
      <c r="CR311" s="225">
        <f t="shared" si="234"/>
        <v>0.3636363636</v>
      </c>
      <c r="CS311" s="225">
        <f t="shared" si="234"/>
        <v>0.3636363636</v>
      </c>
      <c r="CT311" s="225">
        <f t="shared" si="234"/>
        <v>0.3636363636</v>
      </c>
      <c r="CU311" s="225">
        <f t="shared" si="234"/>
        <v>0.3636363636</v>
      </c>
      <c r="CV311" s="225">
        <f t="shared" si="234"/>
        <v>0.3636363636</v>
      </c>
      <c r="CW311" s="225">
        <f t="shared" si="234"/>
        <v>0.3636363636</v>
      </c>
      <c r="CX311" s="225">
        <f t="shared" si="234"/>
        <v>0.3636363636</v>
      </c>
      <c r="CY311" s="225">
        <f t="shared" si="234"/>
        <v>0.3636363636</v>
      </c>
      <c r="CZ311" s="225">
        <f t="shared" si="234"/>
        <v>0.3636363636</v>
      </c>
      <c r="DA311" s="225">
        <f t="shared" si="234"/>
        <v>0.3636363636</v>
      </c>
      <c r="DB311" s="225">
        <f t="shared" si="234"/>
        <v>0.3636363636</v>
      </c>
      <c r="DC311" s="225">
        <f t="shared" si="234"/>
        <v>0.3636363636</v>
      </c>
      <c r="DD311" s="225">
        <f t="shared" si="234"/>
        <v>0.3636363636</v>
      </c>
      <c r="DE311" s="225">
        <f t="shared" si="234"/>
        <v>0.3636363636</v>
      </c>
      <c r="DF311" s="225">
        <f t="shared" si="234"/>
        <v>0.3636363636</v>
      </c>
      <c r="DG311" s="225">
        <f t="shared" si="234"/>
        <v>0.3636363636</v>
      </c>
      <c r="DH311" s="225">
        <f t="shared" si="234"/>
        <v>0.3636363636</v>
      </c>
      <c r="DI311" s="225">
        <f t="shared" si="234"/>
        <v>0.3636363636</v>
      </c>
      <c r="DJ311" s="225">
        <f t="shared" si="234"/>
        <v>0.3636363636</v>
      </c>
      <c r="DK311" s="225">
        <f t="shared" si="234"/>
        <v>0.3636363636</v>
      </c>
      <c r="DL311" s="225">
        <f t="shared" si="234"/>
        <v>0.3636363636</v>
      </c>
      <c r="DM311" s="225">
        <f t="shared" si="234"/>
        <v>0.3636363636</v>
      </c>
      <c r="DN311" s="225">
        <f t="shared" si="234"/>
        <v>0.3636363636</v>
      </c>
      <c r="DO311" s="225">
        <f t="shared" si="234"/>
        <v>0.3636363636</v>
      </c>
      <c r="DP311" s="225">
        <f t="shared" si="234"/>
        <v>0.3636363636</v>
      </c>
      <c r="DQ311" s="225">
        <f t="shared" si="234"/>
        <v>0.3636363636</v>
      </c>
      <c r="DR311" s="225">
        <f t="shared" si="234"/>
        <v>0.3636363636</v>
      </c>
      <c r="DS311" s="225">
        <f t="shared" si="234"/>
        <v>0.3636363636</v>
      </c>
      <c r="DT311" s="225">
        <f t="shared" si="234"/>
        <v>0.3636363636</v>
      </c>
      <c r="DU311" s="225">
        <f t="shared" si="234"/>
        <v>0.3636363636</v>
      </c>
      <c r="DV311" s="225">
        <f t="shared" si="234"/>
        <v>0.3636363636</v>
      </c>
      <c r="DW311" s="225">
        <f t="shared" si="234"/>
        <v>0.3636363636</v>
      </c>
      <c r="DX311" s="225">
        <f t="shared" si="234"/>
        <v>0.3636363636</v>
      </c>
      <c r="DY311" s="225">
        <f t="shared" si="234"/>
        <v>0.3636363636</v>
      </c>
      <c r="DZ311" s="225">
        <f t="shared" si="234"/>
        <v>0.3636363636</v>
      </c>
    </row>
    <row r="312">
      <c r="A312" s="89"/>
      <c r="B312" s="150"/>
      <c r="C312" s="150"/>
      <c r="D312" s="89"/>
      <c r="E312" s="89"/>
      <c r="F312" s="89"/>
      <c r="G312" s="89"/>
      <c r="H312" s="89"/>
      <c r="I312" s="78"/>
      <c r="J312" s="78"/>
      <c r="K312" s="89"/>
      <c r="L312" s="89"/>
      <c r="M312" s="89"/>
      <c r="N312" s="89"/>
      <c r="O312" s="89"/>
      <c r="P312" s="226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  <c r="BK312" s="89"/>
      <c r="BL312" s="89"/>
      <c r="BM312" s="89"/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/>
      <c r="BY312" s="89"/>
      <c r="BZ312" s="89"/>
      <c r="CA312" s="89"/>
      <c r="CB312" s="89"/>
      <c r="CC312" s="89"/>
      <c r="CD312" s="89"/>
      <c r="CE312" s="89"/>
      <c r="CF312" s="89"/>
      <c r="CG312" s="89"/>
      <c r="CH312" s="89"/>
      <c r="CI312" s="89"/>
      <c r="CJ312" s="89"/>
      <c r="CK312" s="89"/>
      <c r="CL312" s="89"/>
      <c r="CM312" s="89"/>
      <c r="CN312" s="89"/>
      <c r="CO312" s="89"/>
      <c r="CP312" s="89"/>
      <c r="CQ312" s="89"/>
      <c r="CR312" s="89"/>
      <c r="CS312" s="89"/>
      <c r="CT312" s="89"/>
      <c r="CU312" s="89"/>
      <c r="CV312" s="89"/>
      <c r="CW312" s="89"/>
      <c r="CX312" s="89"/>
      <c r="CY312" s="89"/>
      <c r="CZ312" s="89"/>
      <c r="DA312" s="89"/>
      <c r="DB312" s="89"/>
      <c r="DC312" s="89"/>
      <c r="DD312" s="89"/>
      <c r="DE312" s="89"/>
      <c r="DF312" s="89"/>
      <c r="DG312" s="89"/>
      <c r="DH312" s="89"/>
      <c r="DI312" s="89"/>
      <c r="DJ312" s="89"/>
      <c r="DK312" s="89"/>
      <c r="DL312" s="89"/>
      <c r="DM312" s="89"/>
      <c r="DN312" s="89"/>
      <c r="DO312" s="89"/>
      <c r="DP312" s="89"/>
      <c r="DQ312" s="89"/>
      <c r="DR312" s="89"/>
      <c r="DS312" s="89"/>
      <c r="DT312" s="89"/>
      <c r="DU312" s="89"/>
      <c r="DV312" s="89"/>
      <c r="DW312" s="89"/>
      <c r="DX312" s="89"/>
      <c r="DY312" s="89"/>
      <c r="DZ312" s="89"/>
    </row>
    <row r="313">
      <c r="A313" s="89"/>
      <c r="B313" s="150"/>
      <c r="C313" s="150"/>
      <c r="D313" s="89"/>
      <c r="E313" s="92" t="s">
        <v>336</v>
      </c>
      <c r="F313" s="89"/>
      <c r="G313" s="89"/>
      <c r="H313" s="89"/>
      <c r="I313" s="196" t="s">
        <v>167</v>
      </c>
      <c r="J313" s="225">
        <f t="shared" ref="J313:DZ313" si="235">J302/sum(J$302:J$306)</f>
        <v>0.85</v>
      </c>
      <c r="K313" s="225">
        <f t="shared" si="235"/>
        <v>0.85</v>
      </c>
      <c r="L313" s="225">
        <f t="shared" si="235"/>
        <v>0.85</v>
      </c>
      <c r="M313" s="225">
        <f t="shared" si="235"/>
        <v>0.85</v>
      </c>
      <c r="N313" s="225">
        <f t="shared" si="235"/>
        <v>0.85</v>
      </c>
      <c r="O313" s="225">
        <f t="shared" si="235"/>
        <v>0.85</v>
      </c>
      <c r="P313" s="225">
        <f t="shared" si="235"/>
        <v>0.85</v>
      </c>
      <c r="Q313" s="225">
        <f t="shared" si="235"/>
        <v>0.85</v>
      </c>
      <c r="R313" s="225">
        <f t="shared" si="235"/>
        <v>0.85</v>
      </c>
      <c r="S313" s="225">
        <f t="shared" si="235"/>
        <v>0.85</v>
      </c>
      <c r="T313" s="225">
        <f t="shared" si="235"/>
        <v>0.85</v>
      </c>
      <c r="U313" s="225">
        <f t="shared" si="235"/>
        <v>0.85</v>
      </c>
      <c r="V313" s="225">
        <f t="shared" si="235"/>
        <v>0.85</v>
      </c>
      <c r="W313" s="225">
        <f t="shared" si="235"/>
        <v>0.85</v>
      </c>
      <c r="X313" s="225">
        <f t="shared" si="235"/>
        <v>0.85</v>
      </c>
      <c r="Y313" s="225">
        <f t="shared" si="235"/>
        <v>0.85</v>
      </c>
      <c r="Z313" s="225">
        <f t="shared" si="235"/>
        <v>0.85</v>
      </c>
      <c r="AA313" s="225">
        <f t="shared" si="235"/>
        <v>0.85</v>
      </c>
      <c r="AB313" s="225">
        <f t="shared" si="235"/>
        <v>0.85</v>
      </c>
      <c r="AC313" s="225">
        <f t="shared" si="235"/>
        <v>0.85</v>
      </c>
      <c r="AD313" s="225">
        <f t="shared" si="235"/>
        <v>0.85</v>
      </c>
      <c r="AE313" s="225">
        <f t="shared" si="235"/>
        <v>0.85</v>
      </c>
      <c r="AF313" s="225">
        <f t="shared" si="235"/>
        <v>0.85</v>
      </c>
      <c r="AG313" s="225">
        <f t="shared" si="235"/>
        <v>0.85</v>
      </c>
      <c r="AH313" s="225">
        <f t="shared" si="235"/>
        <v>0.85</v>
      </c>
      <c r="AI313" s="225">
        <f t="shared" si="235"/>
        <v>0.425</v>
      </c>
      <c r="AJ313" s="225">
        <f t="shared" si="235"/>
        <v>0.425</v>
      </c>
      <c r="AK313" s="225">
        <f t="shared" si="235"/>
        <v>0.425</v>
      </c>
      <c r="AL313" s="225">
        <f t="shared" si="235"/>
        <v>0.425</v>
      </c>
      <c r="AM313" s="225">
        <f t="shared" si="235"/>
        <v>0.425</v>
      </c>
      <c r="AN313" s="225">
        <f t="shared" si="235"/>
        <v>0.425</v>
      </c>
      <c r="AO313" s="225">
        <f t="shared" si="235"/>
        <v>0.425</v>
      </c>
      <c r="AP313" s="225">
        <f t="shared" si="235"/>
        <v>0.425</v>
      </c>
      <c r="AQ313" s="225">
        <f t="shared" si="235"/>
        <v>0.425</v>
      </c>
      <c r="AR313" s="225">
        <f t="shared" si="235"/>
        <v>0.425</v>
      </c>
      <c r="AS313" s="225">
        <f t="shared" si="235"/>
        <v>0.425</v>
      </c>
      <c r="AT313" s="225">
        <f t="shared" si="235"/>
        <v>0.425</v>
      </c>
      <c r="AU313" s="225">
        <f t="shared" si="235"/>
        <v>0.425</v>
      </c>
      <c r="AV313" s="225">
        <f t="shared" si="235"/>
        <v>0.425</v>
      </c>
      <c r="AW313" s="225">
        <f t="shared" si="235"/>
        <v>0.425</v>
      </c>
      <c r="AX313" s="225">
        <f t="shared" si="235"/>
        <v>0.425</v>
      </c>
      <c r="AY313" s="225">
        <f t="shared" si="235"/>
        <v>0.425</v>
      </c>
      <c r="AZ313" s="225">
        <f t="shared" si="235"/>
        <v>0.425</v>
      </c>
      <c r="BA313" s="225">
        <f t="shared" si="235"/>
        <v>0.425</v>
      </c>
      <c r="BB313" s="225">
        <f t="shared" si="235"/>
        <v>0.425</v>
      </c>
      <c r="BC313" s="225">
        <f t="shared" si="235"/>
        <v>0.425</v>
      </c>
      <c r="BD313" s="225">
        <f t="shared" si="235"/>
        <v>0.425</v>
      </c>
      <c r="BE313" s="225">
        <f t="shared" si="235"/>
        <v>0.425</v>
      </c>
      <c r="BF313" s="225">
        <f t="shared" si="235"/>
        <v>0.425</v>
      </c>
      <c r="BG313" s="225">
        <f t="shared" si="235"/>
        <v>0.425</v>
      </c>
      <c r="BH313" s="225">
        <f t="shared" si="235"/>
        <v>0.425</v>
      </c>
      <c r="BI313" s="225">
        <f t="shared" si="235"/>
        <v>0.425</v>
      </c>
      <c r="BJ313" s="225">
        <f t="shared" si="235"/>
        <v>0.425</v>
      </c>
      <c r="BK313" s="225">
        <f t="shared" si="235"/>
        <v>0.425</v>
      </c>
      <c r="BL313" s="225">
        <f t="shared" si="235"/>
        <v>0.425</v>
      </c>
      <c r="BM313" s="225">
        <f t="shared" si="235"/>
        <v>0.425</v>
      </c>
      <c r="BN313" s="225">
        <f t="shared" si="235"/>
        <v>0.425</v>
      </c>
      <c r="BO313" s="225">
        <f t="shared" si="235"/>
        <v>0.425</v>
      </c>
      <c r="BP313" s="225">
        <f t="shared" si="235"/>
        <v>0.425</v>
      </c>
      <c r="BQ313" s="225">
        <f t="shared" si="235"/>
        <v>0.425</v>
      </c>
      <c r="BR313" s="225">
        <f t="shared" si="235"/>
        <v>0.425</v>
      </c>
      <c r="BS313" s="225">
        <f t="shared" si="235"/>
        <v>0.425</v>
      </c>
      <c r="BT313" s="225">
        <f t="shared" si="235"/>
        <v>0.425</v>
      </c>
      <c r="BU313" s="225">
        <f t="shared" si="235"/>
        <v>0.425</v>
      </c>
      <c r="BV313" s="225">
        <f t="shared" si="235"/>
        <v>0.425</v>
      </c>
      <c r="BW313" s="225">
        <f t="shared" si="235"/>
        <v>0.425</v>
      </c>
      <c r="BX313" s="225">
        <f t="shared" si="235"/>
        <v>0.425</v>
      </c>
      <c r="BY313" s="225">
        <f t="shared" si="235"/>
        <v>0.425</v>
      </c>
      <c r="BZ313" s="225">
        <f t="shared" si="235"/>
        <v>0.425</v>
      </c>
      <c r="CA313" s="225">
        <f t="shared" si="235"/>
        <v>0.425</v>
      </c>
      <c r="CB313" s="225">
        <f t="shared" si="235"/>
        <v>0.425</v>
      </c>
      <c r="CC313" s="225">
        <f t="shared" si="235"/>
        <v>0.425</v>
      </c>
      <c r="CD313" s="225">
        <f t="shared" si="235"/>
        <v>0.425</v>
      </c>
      <c r="CE313" s="225">
        <f t="shared" si="235"/>
        <v>0.425</v>
      </c>
      <c r="CF313" s="225">
        <f t="shared" si="235"/>
        <v>0.425</v>
      </c>
      <c r="CG313" s="225">
        <f t="shared" si="235"/>
        <v>0.425</v>
      </c>
      <c r="CH313" s="225">
        <f t="shared" si="235"/>
        <v>0.425</v>
      </c>
      <c r="CI313" s="225">
        <f t="shared" si="235"/>
        <v>0.425</v>
      </c>
      <c r="CJ313" s="225">
        <f t="shared" si="235"/>
        <v>0.425</v>
      </c>
      <c r="CK313" s="225">
        <f t="shared" si="235"/>
        <v>0.425</v>
      </c>
      <c r="CL313" s="225">
        <f t="shared" si="235"/>
        <v>0.425</v>
      </c>
      <c r="CM313" s="225">
        <f t="shared" si="235"/>
        <v>0.425</v>
      </c>
      <c r="CN313" s="225">
        <f t="shared" si="235"/>
        <v>0.425</v>
      </c>
      <c r="CO313" s="225">
        <f t="shared" si="235"/>
        <v>0.425</v>
      </c>
      <c r="CP313" s="225">
        <f t="shared" si="235"/>
        <v>0.425</v>
      </c>
      <c r="CQ313" s="225">
        <f t="shared" si="235"/>
        <v>0.425</v>
      </c>
      <c r="CR313" s="225">
        <f t="shared" si="235"/>
        <v>0.425</v>
      </c>
      <c r="CS313" s="225">
        <f t="shared" si="235"/>
        <v>0.425</v>
      </c>
      <c r="CT313" s="225">
        <f t="shared" si="235"/>
        <v>0.425</v>
      </c>
      <c r="CU313" s="225">
        <f t="shared" si="235"/>
        <v>0.425</v>
      </c>
      <c r="CV313" s="225">
        <f t="shared" si="235"/>
        <v>0.425</v>
      </c>
      <c r="CW313" s="225">
        <f t="shared" si="235"/>
        <v>0.425</v>
      </c>
      <c r="CX313" s="225">
        <f t="shared" si="235"/>
        <v>0.425</v>
      </c>
      <c r="CY313" s="225">
        <f t="shared" si="235"/>
        <v>0.425</v>
      </c>
      <c r="CZ313" s="225">
        <f t="shared" si="235"/>
        <v>0.425</v>
      </c>
      <c r="DA313" s="225">
        <f t="shared" si="235"/>
        <v>0.425</v>
      </c>
      <c r="DB313" s="225">
        <f t="shared" si="235"/>
        <v>0.425</v>
      </c>
      <c r="DC313" s="225">
        <f t="shared" si="235"/>
        <v>0.425</v>
      </c>
      <c r="DD313" s="225">
        <f t="shared" si="235"/>
        <v>0.425</v>
      </c>
      <c r="DE313" s="225">
        <f t="shared" si="235"/>
        <v>0.425</v>
      </c>
      <c r="DF313" s="225">
        <f t="shared" si="235"/>
        <v>0.425</v>
      </c>
      <c r="DG313" s="225">
        <f t="shared" si="235"/>
        <v>0.425</v>
      </c>
      <c r="DH313" s="225">
        <f t="shared" si="235"/>
        <v>0.425</v>
      </c>
      <c r="DI313" s="225">
        <f t="shared" si="235"/>
        <v>0.425</v>
      </c>
      <c r="DJ313" s="225">
        <f t="shared" si="235"/>
        <v>0.425</v>
      </c>
      <c r="DK313" s="225">
        <f t="shared" si="235"/>
        <v>0.425</v>
      </c>
      <c r="DL313" s="225">
        <f t="shared" si="235"/>
        <v>0.425</v>
      </c>
      <c r="DM313" s="225">
        <f t="shared" si="235"/>
        <v>0.425</v>
      </c>
      <c r="DN313" s="225">
        <f t="shared" si="235"/>
        <v>0.425</v>
      </c>
      <c r="DO313" s="225">
        <f t="shared" si="235"/>
        <v>0.425</v>
      </c>
      <c r="DP313" s="225">
        <f t="shared" si="235"/>
        <v>0.425</v>
      </c>
      <c r="DQ313" s="225">
        <f t="shared" si="235"/>
        <v>0.425</v>
      </c>
      <c r="DR313" s="225">
        <f t="shared" si="235"/>
        <v>0.425</v>
      </c>
      <c r="DS313" s="225">
        <f t="shared" si="235"/>
        <v>0.425</v>
      </c>
      <c r="DT313" s="225">
        <f t="shared" si="235"/>
        <v>0.425</v>
      </c>
      <c r="DU313" s="225">
        <f t="shared" si="235"/>
        <v>0.425</v>
      </c>
      <c r="DV313" s="225">
        <f t="shared" si="235"/>
        <v>0.425</v>
      </c>
      <c r="DW313" s="225">
        <f t="shared" si="235"/>
        <v>0.425</v>
      </c>
      <c r="DX313" s="225">
        <f t="shared" si="235"/>
        <v>0.425</v>
      </c>
      <c r="DY313" s="225">
        <f t="shared" si="235"/>
        <v>0.425</v>
      </c>
      <c r="DZ313" s="225">
        <f t="shared" si="235"/>
        <v>0.425</v>
      </c>
    </row>
    <row r="314">
      <c r="A314" s="89"/>
      <c r="B314" s="150"/>
      <c r="C314" s="150"/>
      <c r="D314" s="89"/>
      <c r="E314" s="89"/>
      <c r="F314" s="89"/>
      <c r="G314" s="89"/>
      <c r="H314" s="89"/>
      <c r="I314" s="196" t="s">
        <v>166</v>
      </c>
      <c r="J314" s="225">
        <f t="shared" ref="J314:DZ314" si="236">J303/sum(J$302:J$306)</f>
        <v>0.15</v>
      </c>
      <c r="K314" s="225">
        <f t="shared" si="236"/>
        <v>0.15</v>
      </c>
      <c r="L314" s="225">
        <f t="shared" si="236"/>
        <v>0.15</v>
      </c>
      <c r="M314" s="225">
        <f t="shared" si="236"/>
        <v>0.15</v>
      </c>
      <c r="N314" s="225">
        <f t="shared" si="236"/>
        <v>0.15</v>
      </c>
      <c r="O314" s="225">
        <f t="shared" si="236"/>
        <v>0.15</v>
      </c>
      <c r="P314" s="225">
        <f t="shared" si="236"/>
        <v>0.15</v>
      </c>
      <c r="Q314" s="225">
        <f t="shared" si="236"/>
        <v>0.15</v>
      </c>
      <c r="R314" s="225">
        <f t="shared" si="236"/>
        <v>0.15</v>
      </c>
      <c r="S314" s="225">
        <f t="shared" si="236"/>
        <v>0.15</v>
      </c>
      <c r="T314" s="225">
        <f t="shared" si="236"/>
        <v>0.15</v>
      </c>
      <c r="U314" s="225">
        <f t="shared" si="236"/>
        <v>0.15</v>
      </c>
      <c r="V314" s="225">
        <f t="shared" si="236"/>
        <v>0.15</v>
      </c>
      <c r="W314" s="225">
        <f t="shared" si="236"/>
        <v>0.15</v>
      </c>
      <c r="X314" s="225">
        <f t="shared" si="236"/>
        <v>0.15</v>
      </c>
      <c r="Y314" s="225">
        <f t="shared" si="236"/>
        <v>0.15</v>
      </c>
      <c r="Z314" s="225">
        <f t="shared" si="236"/>
        <v>0.15</v>
      </c>
      <c r="AA314" s="225">
        <f t="shared" si="236"/>
        <v>0.15</v>
      </c>
      <c r="AB314" s="225">
        <f t="shared" si="236"/>
        <v>0.15</v>
      </c>
      <c r="AC314" s="225">
        <f t="shared" si="236"/>
        <v>0.15</v>
      </c>
      <c r="AD314" s="225">
        <f t="shared" si="236"/>
        <v>0.15</v>
      </c>
      <c r="AE314" s="225">
        <f t="shared" si="236"/>
        <v>0.15</v>
      </c>
      <c r="AF314" s="225">
        <f t="shared" si="236"/>
        <v>0.15</v>
      </c>
      <c r="AG314" s="225">
        <f t="shared" si="236"/>
        <v>0.15</v>
      </c>
      <c r="AH314" s="225">
        <f t="shared" si="236"/>
        <v>0.15</v>
      </c>
      <c r="AI314" s="225">
        <f t="shared" si="236"/>
        <v>0.075</v>
      </c>
      <c r="AJ314" s="225">
        <f t="shared" si="236"/>
        <v>0.075</v>
      </c>
      <c r="AK314" s="225">
        <f t="shared" si="236"/>
        <v>0.075</v>
      </c>
      <c r="AL314" s="225">
        <f t="shared" si="236"/>
        <v>0.075</v>
      </c>
      <c r="AM314" s="225">
        <f t="shared" si="236"/>
        <v>0.075</v>
      </c>
      <c r="AN314" s="225">
        <f t="shared" si="236"/>
        <v>0.075</v>
      </c>
      <c r="AO314" s="225">
        <f t="shared" si="236"/>
        <v>0.075</v>
      </c>
      <c r="AP314" s="225">
        <f t="shared" si="236"/>
        <v>0.075</v>
      </c>
      <c r="AQ314" s="225">
        <f t="shared" si="236"/>
        <v>0.075</v>
      </c>
      <c r="AR314" s="225">
        <f t="shared" si="236"/>
        <v>0.075</v>
      </c>
      <c r="AS314" s="225">
        <f t="shared" si="236"/>
        <v>0.075</v>
      </c>
      <c r="AT314" s="225">
        <f t="shared" si="236"/>
        <v>0.075</v>
      </c>
      <c r="AU314" s="225">
        <f t="shared" si="236"/>
        <v>0.075</v>
      </c>
      <c r="AV314" s="225">
        <f t="shared" si="236"/>
        <v>0.075</v>
      </c>
      <c r="AW314" s="225">
        <f t="shared" si="236"/>
        <v>0.075</v>
      </c>
      <c r="AX314" s="225">
        <f t="shared" si="236"/>
        <v>0.075</v>
      </c>
      <c r="AY314" s="225">
        <f t="shared" si="236"/>
        <v>0.075</v>
      </c>
      <c r="AZ314" s="225">
        <f t="shared" si="236"/>
        <v>0.075</v>
      </c>
      <c r="BA314" s="225">
        <f t="shared" si="236"/>
        <v>0.075</v>
      </c>
      <c r="BB314" s="225">
        <f t="shared" si="236"/>
        <v>0.075</v>
      </c>
      <c r="BC314" s="225">
        <f t="shared" si="236"/>
        <v>0.075</v>
      </c>
      <c r="BD314" s="225">
        <f t="shared" si="236"/>
        <v>0.075</v>
      </c>
      <c r="BE314" s="225">
        <f t="shared" si="236"/>
        <v>0.075</v>
      </c>
      <c r="BF314" s="225">
        <f t="shared" si="236"/>
        <v>0.075</v>
      </c>
      <c r="BG314" s="225">
        <f t="shared" si="236"/>
        <v>0.075</v>
      </c>
      <c r="BH314" s="225">
        <f t="shared" si="236"/>
        <v>0.075</v>
      </c>
      <c r="BI314" s="225">
        <f t="shared" si="236"/>
        <v>0.075</v>
      </c>
      <c r="BJ314" s="225">
        <f t="shared" si="236"/>
        <v>0.075</v>
      </c>
      <c r="BK314" s="225">
        <f t="shared" si="236"/>
        <v>0.075</v>
      </c>
      <c r="BL314" s="225">
        <f t="shared" si="236"/>
        <v>0.075</v>
      </c>
      <c r="BM314" s="225">
        <f t="shared" si="236"/>
        <v>0.075</v>
      </c>
      <c r="BN314" s="225">
        <f t="shared" si="236"/>
        <v>0.075</v>
      </c>
      <c r="BO314" s="225">
        <f t="shared" si="236"/>
        <v>0.075</v>
      </c>
      <c r="BP314" s="225">
        <f t="shared" si="236"/>
        <v>0.075</v>
      </c>
      <c r="BQ314" s="225">
        <f t="shared" si="236"/>
        <v>0.075</v>
      </c>
      <c r="BR314" s="225">
        <f t="shared" si="236"/>
        <v>0.075</v>
      </c>
      <c r="BS314" s="225">
        <f t="shared" si="236"/>
        <v>0.075</v>
      </c>
      <c r="BT314" s="225">
        <f t="shared" si="236"/>
        <v>0.075</v>
      </c>
      <c r="BU314" s="225">
        <f t="shared" si="236"/>
        <v>0.075</v>
      </c>
      <c r="BV314" s="225">
        <f t="shared" si="236"/>
        <v>0.075</v>
      </c>
      <c r="BW314" s="225">
        <f t="shared" si="236"/>
        <v>0.075</v>
      </c>
      <c r="BX314" s="225">
        <f t="shared" si="236"/>
        <v>0.075</v>
      </c>
      <c r="BY314" s="225">
        <f t="shared" si="236"/>
        <v>0.075</v>
      </c>
      <c r="BZ314" s="225">
        <f t="shared" si="236"/>
        <v>0.075</v>
      </c>
      <c r="CA314" s="225">
        <f t="shared" si="236"/>
        <v>0.075</v>
      </c>
      <c r="CB314" s="225">
        <f t="shared" si="236"/>
        <v>0.075</v>
      </c>
      <c r="CC314" s="225">
        <f t="shared" si="236"/>
        <v>0.075</v>
      </c>
      <c r="CD314" s="225">
        <f t="shared" si="236"/>
        <v>0.075</v>
      </c>
      <c r="CE314" s="225">
        <f t="shared" si="236"/>
        <v>0.075</v>
      </c>
      <c r="CF314" s="225">
        <f t="shared" si="236"/>
        <v>0.075</v>
      </c>
      <c r="CG314" s="225">
        <f t="shared" si="236"/>
        <v>0.075</v>
      </c>
      <c r="CH314" s="225">
        <f t="shared" si="236"/>
        <v>0.075</v>
      </c>
      <c r="CI314" s="225">
        <f t="shared" si="236"/>
        <v>0.075</v>
      </c>
      <c r="CJ314" s="225">
        <f t="shared" si="236"/>
        <v>0.075</v>
      </c>
      <c r="CK314" s="225">
        <f t="shared" si="236"/>
        <v>0.075</v>
      </c>
      <c r="CL314" s="225">
        <f t="shared" si="236"/>
        <v>0.075</v>
      </c>
      <c r="CM314" s="225">
        <f t="shared" si="236"/>
        <v>0.075</v>
      </c>
      <c r="CN314" s="225">
        <f t="shared" si="236"/>
        <v>0.075</v>
      </c>
      <c r="CO314" s="225">
        <f t="shared" si="236"/>
        <v>0.075</v>
      </c>
      <c r="CP314" s="225">
        <f t="shared" si="236"/>
        <v>0.075</v>
      </c>
      <c r="CQ314" s="225">
        <f t="shared" si="236"/>
        <v>0.075</v>
      </c>
      <c r="CR314" s="225">
        <f t="shared" si="236"/>
        <v>0.075</v>
      </c>
      <c r="CS314" s="225">
        <f t="shared" si="236"/>
        <v>0.075</v>
      </c>
      <c r="CT314" s="225">
        <f t="shared" si="236"/>
        <v>0.075</v>
      </c>
      <c r="CU314" s="225">
        <f t="shared" si="236"/>
        <v>0.075</v>
      </c>
      <c r="CV314" s="225">
        <f t="shared" si="236"/>
        <v>0.075</v>
      </c>
      <c r="CW314" s="225">
        <f t="shared" si="236"/>
        <v>0.075</v>
      </c>
      <c r="CX314" s="225">
        <f t="shared" si="236"/>
        <v>0.075</v>
      </c>
      <c r="CY314" s="225">
        <f t="shared" si="236"/>
        <v>0.075</v>
      </c>
      <c r="CZ314" s="225">
        <f t="shared" si="236"/>
        <v>0.075</v>
      </c>
      <c r="DA314" s="225">
        <f t="shared" si="236"/>
        <v>0.075</v>
      </c>
      <c r="DB314" s="225">
        <f t="shared" si="236"/>
        <v>0.075</v>
      </c>
      <c r="DC314" s="225">
        <f t="shared" si="236"/>
        <v>0.075</v>
      </c>
      <c r="DD314" s="225">
        <f t="shared" si="236"/>
        <v>0.075</v>
      </c>
      <c r="DE314" s="225">
        <f t="shared" si="236"/>
        <v>0.075</v>
      </c>
      <c r="DF314" s="225">
        <f t="shared" si="236"/>
        <v>0.075</v>
      </c>
      <c r="DG314" s="225">
        <f t="shared" si="236"/>
        <v>0.075</v>
      </c>
      <c r="DH314" s="225">
        <f t="shared" si="236"/>
        <v>0.075</v>
      </c>
      <c r="DI314" s="225">
        <f t="shared" si="236"/>
        <v>0.075</v>
      </c>
      <c r="DJ314" s="225">
        <f t="shared" si="236"/>
        <v>0.075</v>
      </c>
      <c r="DK314" s="225">
        <f t="shared" si="236"/>
        <v>0.075</v>
      </c>
      <c r="DL314" s="225">
        <f t="shared" si="236"/>
        <v>0.075</v>
      </c>
      <c r="DM314" s="225">
        <f t="shared" si="236"/>
        <v>0.075</v>
      </c>
      <c r="DN314" s="225">
        <f t="shared" si="236"/>
        <v>0.075</v>
      </c>
      <c r="DO314" s="225">
        <f t="shared" si="236"/>
        <v>0.075</v>
      </c>
      <c r="DP314" s="225">
        <f t="shared" si="236"/>
        <v>0.075</v>
      </c>
      <c r="DQ314" s="225">
        <f t="shared" si="236"/>
        <v>0.075</v>
      </c>
      <c r="DR314" s="225">
        <f t="shared" si="236"/>
        <v>0.075</v>
      </c>
      <c r="DS314" s="225">
        <f t="shared" si="236"/>
        <v>0.075</v>
      </c>
      <c r="DT314" s="225">
        <f t="shared" si="236"/>
        <v>0.075</v>
      </c>
      <c r="DU314" s="225">
        <f t="shared" si="236"/>
        <v>0.075</v>
      </c>
      <c r="DV314" s="225">
        <f t="shared" si="236"/>
        <v>0.075</v>
      </c>
      <c r="DW314" s="225">
        <f t="shared" si="236"/>
        <v>0.075</v>
      </c>
      <c r="DX314" s="225">
        <f t="shared" si="236"/>
        <v>0.075</v>
      </c>
      <c r="DY314" s="225">
        <f t="shared" si="236"/>
        <v>0.075</v>
      </c>
      <c r="DZ314" s="225">
        <f t="shared" si="236"/>
        <v>0.075</v>
      </c>
    </row>
    <row r="315">
      <c r="A315" s="89"/>
      <c r="B315" s="150"/>
      <c r="C315" s="150"/>
      <c r="D315" s="89"/>
      <c r="E315" s="89"/>
      <c r="F315" s="89"/>
      <c r="G315" s="89"/>
      <c r="H315" s="89"/>
      <c r="I315" s="196" t="s">
        <v>53</v>
      </c>
      <c r="J315" s="225">
        <f t="shared" ref="J315:DZ315" si="237">J304/sum(J$302:J$306)</f>
        <v>0</v>
      </c>
      <c r="K315" s="225">
        <f t="shared" si="237"/>
        <v>0</v>
      </c>
      <c r="L315" s="225">
        <f t="shared" si="237"/>
        <v>0</v>
      </c>
      <c r="M315" s="225">
        <f t="shared" si="237"/>
        <v>0</v>
      </c>
      <c r="N315" s="225">
        <f t="shared" si="237"/>
        <v>0</v>
      </c>
      <c r="O315" s="225">
        <f t="shared" si="237"/>
        <v>0</v>
      </c>
      <c r="P315" s="225">
        <f t="shared" si="237"/>
        <v>0</v>
      </c>
      <c r="Q315" s="225">
        <f t="shared" si="237"/>
        <v>0</v>
      </c>
      <c r="R315" s="225">
        <f t="shared" si="237"/>
        <v>0</v>
      </c>
      <c r="S315" s="225">
        <f t="shared" si="237"/>
        <v>0</v>
      </c>
      <c r="T315" s="225">
        <f t="shared" si="237"/>
        <v>0</v>
      </c>
      <c r="U315" s="225">
        <f t="shared" si="237"/>
        <v>0</v>
      </c>
      <c r="V315" s="225">
        <f t="shared" si="237"/>
        <v>0</v>
      </c>
      <c r="W315" s="225">
        <f t="shared" si="237"/>
        <v>0</v>
      </c>
      <c r="X315" s="225">
        <f t="shared" si="237"/>
        <v>0</v>
      </c>
      <c r="Y315" s="225">
        <f t="shared" si="237"/>
        <v>0</v>
      </c>
      <c r="Z315" s="225">
        <f t="shared" si="237"/>
        <v>0</v>
      </c>
      <c r="AA315" s="225">
        <f t="shared" si="237"/>
        <v>0</v>
      </c>
      <c r="AB315" s="225">
        <f t="shared" si="237"/>
        <v>0</v>
      </c>
      <c r="AC315" s="225">
        <f t="shared" si="237"/>
        <v>0</v>
      </c>
      <c r="AD315" s="225">
        <f t="shared" si="237"/>
        <v>0</v>
      </c>
      <c r="AE315" s="225">
        <f t="shared" si="237"/>
        <v>0</v>
      </c>
      <c r="AF315" s="225">
        <f t="shared" si="237"/>
        <v>0</v>
      </c>
      <c r="AG315" s="225">
        <f t="shared" si="237"/>
        <v>0</v>
      </c>
      <c r="AH315" s="225">
        <f t="shared" si="237"/>
        <v>0</v>
      </c>
      <c r="AI315" s="225">
        <f t="shared" si="237"/>
        <v>0.1</v>
      </c>
      <c r="AJ315" s="225">
        <f t="shared" si="237"/>
        <v>0.1</v>
      </c>
      <c r="AK315" s="225">
        <f t="shared" si="237"/>
        <v>0.1</v>
      </c>
      <c r="AL315" s="225">
        <f t="shared" si="237"/>
        <v>0.1</v>
      </c>
      <c r="AM315" s="225">
        <f t="shared" si="237"/>
        <v>0.1</v>
      </c>
      <c r="AN315" s="225">
        <f t="shared" si="237"/>
        <v>0.1</v>
      </c>
      <c r="AO315" s="225">
        <f t="shared" si="237"/>
        <v>0.1</v>
      </c>
      <c r="AP315" s="225">
        <f t="shared" si="237"/>
        <v>0.1</v>
      </c>
      <c r="AQ315" s="225">
        <f t="shared" si="237"/>
        <v>0.1</v>
      </c>
      <c r="AR315" s="225">
        <f t="shared" si="237"/>
        <v>0.1</v>
      </c>
      <c r="AS315" s="225">
        <f t="shared" si="237"/>
        <v>0.1</v>
      </c>
      <c r="AT315" s="225">
        <f t="shared" si="237"/>
        <v>0.1</v>
      </c>
      <c r="AU315" s="225">
        <f t="shared" si="237"/>
        <v>0.1</v>
      </c>
      <c r="AV315" s="225">
        <f t="shared" si="237"/>
        <v>0.1</v>
      </c>
      <c r="AW315" s="225">
        <f t="shared" si="237"/>
        <v>0.1</v>
      </c>
      <c r="AX315" s="225">
        <f t="shared" si="237"/>
        <v>0.1</v>
      </c>
      <c r="AY315" s="225">
        <f t="shared" si="237"/>
        <v>0.1</v>
      </c>
      <c r="AZ315" s="225">
        <f t="shared" si="237"/>
        <v>0.1</v>
      </c>
      <c r="BA315" s="225">
        <f t="shared" si="237"/>
        <v>0.1</v>
      </c>
      <c r="BB315" s="225">
        <f t="shared" si="237"/>
        <v>0.1</v>
      </c>
      <c r="BC315" s="225">
        <f t="shared" si="237"/>
        <v>0.1</v>
      </c>
      <c r="BD315" s="225">
        <f t="shared" si="237"/>
        <v>0.1</v>
      </c>
      <c r="BE315" s="225">
        <f t="shared" si="237"/>
        <v>0.1</v>
      </c>
      <c r="BF315" s="225">
        <f t="shared" si="237"/>
        <v>0.1</v>
      </c>
      <c r="BG315" s="225">
        <f t="shared" si="237"/>
        <v>0.1</v>
      </c>
      <c r="BH315" s="225">
        <f t="shared" si="237"/>
        <v>0.1</v>
      </c>
      <c r="BI315" s="225">
        <f t="shared" si="237"/>
        <v>0.1</v>
      </c>
      <c r="BJ315" s="225">
        <f t="shared" si="237"/>
        <v>0.1</v>
      </c>
      <c r="BK315" s="225">
        <f t="shared" si="237"/>
        <v>0.1</v>
      </c>
      <c r="BL315" s="225">
        <f t="shared" si="237"/>
        <v>0.1</v>
      </c>
      <c r="BM315" s="225">
        <f t="shared" si="237"/>
        <v>0.1</v>
      </c>
      <c r="BN315" s="225">
        <f t="shared" si="237"/>
        <v>0.1</v>
      </c>
      <c r="BO315" s="225">
        <f t="shared" si="237"/>
        <v>0.1</v>
      </c>
      <c r="BP315" s="225">
        <f t="shared" si="237"/>
        <v>0.1</v>
      </c>
      <c r="BQ315" s="225">
        <f t="shared" si="237"/>
        <v>0.1</v>
      </c>
      <c r="BR315" s="225">
        <f t="shared" si="237"/>
        <v>0.1</v>
      </c>
      <c r="BS315" s="225">
        <f t="shared" si="237"/>
        <v>0.1</v>
      </c>
      <c r="BT315" s="225">
        <f t="shared" si="237"/>
        <v>0.1</v>
      </c>
      <c r="BU315" s="225">
        <f t="shared" si="237"/>
        <v>0.1</v>
      </c>
      <c r="BV315" s="225">
        <f t="shared" si="237"/>
        <v>0.1</v>
      </c>
      <c r="BW315" s="225">
        <f t="shared" si="237"/>
        <v>0.1</v>
      </c>
      <c r="BX315" s="225">
        <f t="shared" si="237"/>
        <v>0.1</v>
      </c>
      <c r="BY315" s="225">
        <f t="shared" si="237"/>
        <v>0.1</v>
      </c>
      <c r="BZ315" s="225">
        <f t="shared" si="237"/>
        <v>0.1</v>
      </c>
      <c r="CA315" s="225">
        <f t="shared" si="237"/>
        <v>0.1</v>
      </c>
      <c r="CB315" s="225">
        <f t="shared" si="237"/>
        <v>0.1</v>
      </c>
      <c r="CC315" s="225">
        <f t="shared" si="237"/>
        <v>0.1</v>
      </c>
      <c r="CD315" s="225">
        <f t="shared" si="237"/>
        <v>0.1</v>
      </c>
      <c r="CE315" s="225">
        <f t="shared" si="237"/>
        <v>0.1</v>
      </c>
      <c r="CF315" s="225">
        <f t="shared" si="237"/>
        <v>0.1</v>
      </c>
      <c r="CG315" s="225">
        <f t="shared" si="237"/>
        <v>0.1</v>
      </c>
      <c r="CH315" s="225">
        <f t="shared" si="237"/>
        <v>0.1</v>
      </c>
      <c r="CI315" s="225">
        <f t="shared" si="237"/>
        <v>0.1</v>
      </c>
      <c r="CJ315" s="225">
        <f t="shared" si="237"/>
        <v>0.1</v>
      </c>
      <c r="CK315" s="225">
        <f t="shared" si="237"/>
        <v>0.1</v>
      </c>
      <c r="CL315" s="225">
        <f t="shared" si="237"/>
        <v>0.1</v>
      </c>
      <c r="CM315" s="225">
        <f t="shared" si="237"/>
        <v>0.1</v>
      </c>
      <c r="CN315" s="225">
        <f t="shared" si="237"/>
        <v>0.1</v>
      </c>
      <c r="CO315" s="225">
        <f t="shared" si="237"/>
        <v>0.1</v>
      </c>
      <c r="CP315" s="225">
        <f t="shared" si="237"/>
        <v>0.1</v>
      </c>
      <c r="CQ315" s="225">
        <f t="shared" si="237"/>
        <v>0.1</v>
      </c>
      <c r="CR315" s="225">
        <f t="shared" si="237"/>
        <v>0.1</v>
      </c>
      <c r="CS315" s="225">
        <f t="shared" si="237"/>
        <v>0.1</v>
      </c>
      <c r="CT315" s="225">
        <f t="shared" si="237"/>
        <v>0.1</v>
      </c>
      <c r="CU315" s="225">
        <f t="shared" si="237"/>
        <v>0.1</v>
      </c>
      <c r="CV315" s="225">
        <f t="shared" si="237"/>
        <v>0.1</v>
      </c>
      <c r="CW315" s="225">
        <f t="shared" si="237"/>
        <v>0.1</v>
      </c>
      <c r="CX315" s="225">
        <f t="shared" si="237"/>
        <v>0.1</v>
      </c>
      <c r="CY315" s="225">
        <f t="shared" si="237"/>
        <v>0.1</v>
      </c>
      <c r="CZ315" s="225">
        <f t="shared" si="237"/>
        <v>0.1</v>
      </c>
      <c r="DA315" s="225">
        <f t="shared" si="237"/>
        <v>0.1</v>
      </c>
      <c r="DB315" s="225">
        <f t="shared" si="237"/>
        <v>0.1</v>
      </c>
      <c r="DC315" s="225">
        <f t="shared" si="237"/>
        <v>0.1</v>
      </c>
      <c r="DD315" s="225">
        <f t="shared" si="237"/>
        <v>0.1</v>
      </c>
      <c r="DE315" s="225">
        <f t="shared" si="237"/>
        <v>0.1</v>
      </c>
      <c r="DF315" s="225">
        <f t="shared" si="237"/>
        <v>0.1</v>
      </c>
      <c r="DG315" s="225">
        <f t="shared" si="237"/>
        <v>0.1</v>
      </c>
      <c r="DH315" s="225">
        <f t="shared" si="237"/>
        <v>0.1</v>
      </c>
      <c r="DI315" s="225">
        <f t="shared" si="237"/>
        <v>0.1</v>
      </c>
      <c r="DJ315" s="225">
        <f t="shared" si="237"/>
        <v>0.1</v>
      </c>
      <c r="DK315" s="225">
        <f t="shared" si="237"/>
        <v>0.1</v>
      </c>
      <c r="DL315" s="225">
        <f t="shared" si="237"/>
        <v>0.1</v>
      </c>
      <c r="DM315" s="225">
        <f t="shared" si="237"/>
        <v>0.1</v>
      </c>
      <c r="DN315" s="225">
        <f t="shared" si="237"/>
        <v>0.1</v>
      </c>
      <c r="DO315" s="225">
        <f t="shared" si="237"/>
        <v>0.1</v>
      </c>
      <c r="DP315" s="225">
        <f t="shared" si="237"/>
        <v>0.1</v>
      </c>
      <c r="DQ315" s="225">
        <f t="shared" si="237"/>
        <v>0.1</v>
      </c>
      <c r="DR315" s="225">
        <f t="shared" si="237"/>
        <v>0.1</v>
      </c>
      <c r="DS315" s="225">
        <f t="shared" si="237"/>
        <v>0.1</v>
      </c>
      <c r="DT315" s="225">
        <f t="shared" si="237"/>
        <v>0.1</v>
      </c>
      <c r="DU315" s="225">
        <f t="shared" si="237"/>
        <v>0.1</v>
      </c>
      <c r="DV315" s="225">
        <f t="shared" si="237"/>
        <v>0.1</v>
      </c>
      <c r="DW315" s="225">
        <f t="shared" si="237"/>
        <v>0.1</v>
      </c>
      <c r="DX315" s="225">
        <f t="shared" si="237"/>
        <v>0.1</v>
      </c>
      <c r="DY315" s="225">
        <f t="shared" si="237"/>
        <v>0.1</v>
      </c>
      <c r="DZ315" s="225">
        <f t="shared" si="237"/>
        <v>0.1</v>
      </c>
    </row>
    <row r="316">
      <c r="A316" s="89"/>
      <c r="B316" s="150"/>
      <c r="C316" s="150"/>
      <c r="D316" s="89"/>
      <c r="E316" s="89"/>
      <c r="F316" s="89"/>
      <c r="G316" s="89"/>
      <c r="H316" s="89"/>
      <c r="I316" s="88" t="s">
        <v>162</v>
      </c>
      <c r="J316" s="225">
        <f t="shared" ref="J316:DZ316" si="238">J305/sum(J$302:J$306)</f>
        <v>0</v>
      </c>
      <c r="K316" s="225">
        <f t="shared" si="238"/>
        <v>0</v>
      </c>
      <c r="L316" s="225">
        <f t="shared" si="238"/>
        <v>0</v>
      </c>
      <c r="M316" s="225">
        <f t="shared" si="238"/>
        <v>0</v>
      </c>
      <c r="N316" s="225">
        <f t="shared" si="238"/>
        <v>0</v>
      </c>
      <c r="O316" s="225">
        <f t="shared" si="238"/>
        <v>0</v>
      </c>
      <c r="P316" s="225">
        <f t="shared" si="238"/>
        <v>0</v>
      </c>
      <c r="Q316" s="225">
        <f t="shared" si="238"/>
        <v>0</v>
      </c>
      <c r="R316" s="225">
        <f t="shared" si="238"/>
        <v>0</v>
      </c>
      <c r="S316" s="225">
        <f t="shared" si="238"/>
        <v>0</v>
      </c>
      <c r="T316" s="225">
        <f t="shared" si="238"/>
        <v>0</v>
      </c>
      <c r="U316" s="225">
        <f t="shared" si="238"/>
        <v>0</v>
      </c>
      <c r="V316" s="225">
        <f t="shared" si="238"/>
        <v>0</v>
      </c>
      <c r="W316" s="225">
        <f t="shared" si="238"/>
        <v>0</v>
      </c>
      <c r="X316" s="225">
        <f t="shared" si="238"/>
        <v>0</v>
      </c>
      <c r="Y316" s="225">
        <f t="shared" si="238"/>
        <v>0</v>
      </c>
      <c r="Z316" s="225">
        <f t="shared" si="238"/>
        <v>0</v>
      </c>
      <c r="AA316" s="225">
        <f t="shared" si="238"/>
        <v>0</v>
      </c>
      <c r="AB316" s="225">
        <f t="shared" si="238"/>
        <v>0</v>
      </c>
      <c r="AC316" s="225">
        <f t="shared" si="238"/>
        <v>0</v>
      </c>
      <c r="AD316" s="225">
        <f t="shared" si="238"/>
        <v>0</v>
      </c>
      <c r="AE316" s="225">
        <f t="shared" si="238"/>
        <v>0</v>
      </c>
      <c r="AF316" s="225">
        <f t="shared" si="238"/>
        <v>0</v>
      </c>
      <c r="AG316" s="225">
        <f t="shared" si="238"/>
        <v>0</v>
      </c>
      <c r="AH316" s="225">
        <f t="shared" si="238"/>
        <v>0</v>
      </c>
      <c r="AI316" s="225">
        <f t="shared" si="238"/>
        <v>0.3</v>
      </c>
      <c r="AJ316" s="225">
        <f t="shared" si="238"/>
        <v>0.3</v>
      </c>
      <c r="AK316" s="225">
        <f t="shared" si="238"/>
        <v>0.3</v>
      </c>
      <c r="AL316" s="225">
        <f t="shared" si="238"/>
        <v>0.3</v>
      </c>
      <c r="AM316" s="225">
        <f t="shared" si="238"/>
        <v>0.3</v>
      </c>
      <c r="AN316" s="225">
        <f t="shared" si="238"/>
        <v>0.3</v>
      </c>
      <c r="AO316" s="225">
        <f t="shared" si="238"/>
        <v>0.3</v>
      </c>
      <c r="AP316" s="225">
        <f t="shared" si="238"/>
        <v>0.3</v>
      </c>
      <c r="AQ316" s="225">
        <f t="shared" si="238"/>
        <v>0.3</v>
      </c>
      <c r="AR316" s="225">
        <f t="shared" si="238"/>
        <v>0.3</v>
      </c>
      <c r="AS316" s="225">
        <f t="shared" si="238"/>
        <v>0.3</v>
      </c>
      <c r="AT316" s="225">
        <f t="shared" si="238"/>
        <v>0.3</v>
      </c>
      <c r="AU316" s="225">
        <f t="shared" si="238"/>
        <v>0.3</v>
      </c>
      <c r="AV316" s="225">
        <f t="shared" si="238"/>
        <v>0.3</v>
      </c>
      <c r="AW316" s="225">
        <f t="shared" si="238"/>
        <v>0.3</v>
      </c>
      <c r="AX316" s="225">
        <f t="shared" si="238"/>
        <v>0.3</v>
      </c>
      <c r="AY316" s="225">
        <f t="shared" si="238"/>
        <v>0.3</v>
      </c>
      <c r="AZ316" s="225">
        <f t="shared" si="238"/>
        <v>0.3</v>
      </c>
      <c r="BA316" s="225">
        <f t="shared" si="238"/>
        <v>0.3</v>
      </c>
      <c r="BB316" s="225">
        <f t="shared" si="238"/>
        <v>0.3</v>
      </c>
      <c r="BC316" s="225">
        <f t="shared" si="238"/>
        <v>0.3</v>
      </c>
      <c r="BD316" s="225">
        <f t="shared" si="238"/>
        <v>0.3</v>
      </c>
      <c r="BE316" s="225">
        <f t="shared" si="238"/>
        <v>0.3</v>
      </c>
      <c r="BF316" s="225">
        <f t="shared" si="238"/>
        <v>0.3</v>
      </c>
      <c r="BG316" s="225">
        <f t="shared" si="238"/>
        <v>0.3</v>
      </c>
      <c r="BH316" s="225">
        <f t="shared" si="238"/>
        <v>0.3</v>
      </c>
      <c r="BI316" s="225">
        <f t="shared" si="238"/>
        <v>0.3</v>
      </c>
      <c r="BJ316" s="225">
        <f t="shared" si="238"/>
        <v>0.3</v>
      </c>
      <c r="BK316" s="225">
        <f t="shared" si="238"/>
        <v>0.3</v>
      </c>
      <c r="BL316" s="225">
        <f t="shared" si="238"/>
        <v>0.3</v>
      </c>
      <c r="BM316" s="225">
        <f t="shared" si="238"/>
        <v>0.3</v>
      </c>
      <c r="BN316" s="225">
        <f t="shared" si="238"/>
        <v>0.3</v>
      </c>
      <c r="BO316" s="225">
        <f t="shared" si="238"/>
        <v>0.3</v>
      </c>
      <c r="BP316" s="225">
        <f t="shared" si="238"/>
        <v>0.3</v>
      </c>
      <c r="BQ316" s="225">
        <f t="shared" si="238"/>
        <v>0.3</v>
      </c>
      <c r="BR316" s="225">
        <f t="shared" si="238"/>
        <v>0.3</v>
      </c>
      <c r="BS316" s="225">
        <f t="shared" si="238"/>
        <v>0.3</v>
      </c>
      <c r="BT316" s="225">
        <f t="shared" si="238"/>
        <v>0.3</v>
      </c>
      <c r="BU316" s="225">
        <f t="shared" si="238"/>
        <v>0.3</v>
      </c>
      <c r="BV316" s="225">
        <f t="shared" si="238"/>
        <v>0.3</v>
      </c>
      <c r="BW316" s="225">
        <f t="shared" si="238"/>
        <v>0.3</v>
      </c>
      <c r="BX316" s="225">
        <f t="shared" si="238"/>
        <v>0.3</v>
      </c>
      <c r="BY316" s="225">
        <f t="shared" si="238"/>
        <v>0.3</v>
      </c>
      <c r="BZ316" s="225">
        <f t="shared" si="238"/>
        <v>0.3</v>
      </c>
      <c r="CA316" s="225">
        <f t="shared" si="238"/>
        <v>0.3</v>
      </c>
      <c r="CB316" s="225">
        <f t="shared" si="238"/>
        <v>0.3</v>
      </c>
      <c r="CC316" s="225">
        <f t="shared" si="238"/>
        <v>0.3</v>
      </c>
      <c r="CD316" s="225">
        <f t="shared" si="238"/>
        <v>0.3</v>
      </c>
      <c r="CE316" s="225">
        <f t="shared" si="238"/>
        <v>0.3</v>
      </c>
      <c r="CF316" s="225">
        <f t="shared" si="238"/>
        <v>0.3</v>
      </c>
      <c r="CG316" s="225">
        <f t="shared" si="238"/>
        <v>0.3</v>
      </c>
      <c r="CH316" s="225">
        <f t="shared" si="238"/>
        <v>0.3</v>
      </c>
      <c r="CI316" s="225">
        <f t="shared" si="238"/>
        <v>0.3</v>
      </c>
      <c r="CJ316" s="225">
        <f t="shared" si="238"/>
        <v>0.3</v>
      </c>
      <c r="CK316" s="225">
        <f t="shared" si="238"/>
        <v>0.3</v>
      </c>
      <c r="CL316" s="225">
        <f t="shared" si="238"/>
        <v>0.3</v>
      </c>
      <c r="CM316" s="225">
        <f t="shared" si="238"/>
        <v>0.3</v>
      </c>
      <c r="CN316" s="225">
        <f t="shared" si="238"/>
        <v>0.3</v>
      </c>
      <c r="CO316" s="225">
        <f t="shared" si="238"/>
        <v>0.3</v>
      </c>
      <c r="CP316" s="225">
        <f t="shared" si="238"/>
        <v>0.3</v>
      </c>
      <c r="CQ316" s="225">
        <f t="shared" si="238"/>
        <v>0.3</v>
      </c>
      <c r="CR316" s="225">
        <f t="shared" si="238"/>
        <v>0.3</v>
      </c>
      <c r="CS316" s="225">
        <f t="shared" si="238"/>
        <v>0.3</v>
      </c>
      <c r="CT316" s="225">
        <f t="shared" si="238"/>
        <v>0.3</v>
      </c>
      <c r="CU316" s="225">
        <f t="shared" si="238"/>
        <v>0.3</v>
      </c>
      <c r="CV316" s="225">
        <f t="shared" si="238"/>
        <v>0.3</v>
      </c>
      <c r="CW316" s="225">
        <f t="shared" si="238"/>
        <v>0.3</v>
      </c>
      <c r="CX316" s="225">
        <f t="shared" si="238"/>
        <v>0.3</v>
      </c>
      <c r="CY316" s="225">
        <f t="shared" si="238"/>
        <v>0.3</v>
      </c>
      <c r="CZ316" s="225">
        <f t="shared" si="238"/>
        <v>0.3</v>
      </c>
      <c r="DA316" s="225">
        <f t="shared" si="238"/>
        <v>0.3</v>
      </c>
      <c r="DB316" s="225">
        <f t="shared" si="238"/>
        <v>0.3</v>
      </c>
      <c r="DC316" s="225">
        <f t="shared" si="238"/>
        <v>0.3</v>
      </c>
      <c r="DD316" s="225">
        <f t="shared" si="238"/>
        <v>0.3</v>
      </c>
      <c r="DE316" s="225">
        <f t="shared" si="238"/>
        <v>0.3</v>
      </c>
      <c r="DF316" s="225">
        <f t="shared" si="238"/>
        <v>0.3</v>
      </c>
      <c r="DG316" s="225">
        <f t="shared" si="238"/>
        <v>0.3</v>
      </c>
      <c r="DH316" s="225">
        <f t="shared" si="238"/>
        <v>0.3</v>
      </c>
      <c r="DI316" s="225">
        <f t="shared" si="238"/>
        <v>0.3</v>
      </c>
      <c r="DJ316" s="225">
        <f t="shared" si="238"/>
        <v>0.3</v>
      </c>
      <c r="DK316" s="225">
        <f t="shared" si="238"/>
        <v>0.3</v>
      </c>
      <c r="DL316" s="225">
        <f t="shared" si="238"/>
        <v>0.3</v>
      </c>
      <c r="DM316" s="225">
        <f t="shared" si="238"/>
        <v>0.3</v>
      </c>
      <c r="DN316" s="225">
        <f t="shared" si="238"/>
        <v>0.3</v>
      </c>
      <c r="DO316" s="225">
        <f t="shared" si="238"/>
        <v>0.3</v>
      </c>
      <c r="DP316" s="225">
        <f t="shared" si="238"/>
        <v>0.3</v>
      </c>
      <c r="DQ316" s="225">
        <f t="shared" si="238"/>
        <v>0.3</v>
      </c>
      <c r="DR316" s="225">
        <f t="shared" si="238"/>
        <v>0.3</v>
      </c>
      <c r="DS316" s="225">
        <f t="shared" si="238"/>
        <v>0.3</v>
      </c>
      <c r="DT316" s="225">
        <f t="shared" si="238"/>
        <v>0.3</v>
      </c>
      <c r="DU316" s="225">
        <f t="shared" si="238"/>
        <v>0.3</v>
      </c>
      <c r="DV316" s="225">
        <f t="shared" si="238"/>
        <v>0.3</v>
      </c>
      <c r="DW316" s="225">
        <f t="shared" si="238"/>
        <v>0.3</v>
      </c>
      <c r="DX316" s="225">
        <f t="shared" si="238"/>
        <v>0.3</v>
      </c>
      <c r="DY316" s="225">
        <f t="shared" si="238"/>
        <v>0.3</v>
      </c>
      <c r="DZ316" s="225">
        <f t="shared" si="238"/>
        <v>0.3</v>
      </c>
    </row>
    <row r="317">
      <c r="A317" s="89"/>
      <c r="B317" s="150"/>
      <c r="C317" s="150"/>
      <c r="D317" s="89"/>
      <c r="E317" s="89"/>
      <c r="F317" s="89"/>
      <c r="G317" s="89"/>
      <c r="H317" s="89"/>
      <c r="I317" s="88" t="s">
        <v>334</v>
      </c>
      <c r="J317" s="225">
        <f t="shared" ref="J317:DZ317" si="239">J306/sum(J$302:J$306)</f>
        <v>0</v>
      </c>
      <c r="K317" s="225">
        <f t="shared" si="239"/>
        <v>0</v>
      </c>
      <c r="L317" s="225">
        <f t="shared" si="239"/>
        <v>0</v>
      </c>
      <c r="M317" s="225">
        <f t="shared" si="239"/>
        <v>0</v>
      </c>
      <c r="N317" s="225">
        <f t="shared" si="239"/>
        <v>0</v>
      </c>
      <c r="O317" s="225">
        <f t="shared" si="239"/>
        <v>0</v>
      </c>
      <c r="P317" s="225">
        <f t="shared" si="239"/>
        <v>0</v>
      </c>
      <c r="Q317" s="225">
        <f t="shared" si="239"/>
        <v>0</v>
      </c>
      <c r="R317" s="225">
        <f t="shared" si="239"/>
        <v>0</v>
      </c>
      <c r="S317" s="225">
        <f t="shared" si="239"/>
        <v>0</v>
      </c>
      <c r="T317" s="225">
        <f t="shared" si="239"/>
        <v>0</v>
      </c>
      <c r="U317" s="225">
        <f t="shared" si="239"/>
        <v>0</v>
      </c>
      <c r="V317" s="225">
        <f t="shared" si="239"/>
        <v>0</v>
      </c>
      <c r="W317" s="225">
        <f t="shared" si="239"/>
        <v>0</v>
      </c>
      <c r="X317" s="225">
        <f t="shared" si="239"/>
        <v>0</v>
      </c>
      <c r="Y317" s="225">
        <f t="shared" si="239"/>
        <v>0</v>
      </c>
      <c r="Z317" s="225">
        <f t="shared" si="239"/>
        <v>0</v>
      </c>
      <c r="AA317" s="225">
        <f t="shared" si="239"/>
        <v>0</v>
      </c>
      <c r="AB317" s="225">
        <f t="shared" si="239"/>
        <v>0</v>
      </c>
      <c r="AC317" s="225">
        <f t="shared" si="239"/>
        <v>0</v>
      </c>
      <c r="AD317" s="225">
        <f t="shared" si="239"/>
        <v>0</v>
      </c>
      <c r="AE317" s="225">
        <f t="shared" si="239"/>
        <v>0</v>
      </c>
      <c r="AF317" s="225">
        <f t="shared" si="239"/>
        <v>0</v>
      </c>
      <c r="AG317" s="225">
        <f t="shared" si="239"/>
        <v>0</v>
      </c>
      <c r="AH317" s="225">
        <f t="shared" si="239"/>
        <v>0</v>
      </c>
      <c r="AI317" s="225">
        <f t="shared" si="239"/>
        <v>0.1</v>
      </c>
      <c r="AJ317" s="225">
        <f t="shared" si="239"/>
        <v>0.1</v>
      </c>
      <c r="AK317" s="225">
        <f t="shared" si="239"/>
        <v>0.1</v>
      </c>
      <c r="AL317" s="225">
        <f t="shared" si="239"/>
        <v>0.1</v>
      </c>
      <c r="AM317" s="225">
        <f t="shared" si="239"/>
        <v>0.1</v>
      </c>
      <c r="AN317" s="225">
        <f t="shared" si="239"/>
        <v>0.1</v>
      </c>
      <c r="AO317" s="225">
        <f t="shared" si="239"/>
        <v>0.1</v>
      </c>
      <c r="AP317" s="225">
        <f t="shared" si="239"/>
        <v>0.1</v>
      </c>
      <c r="AQ317" s="225">
        <f t="shared" si="239"/>
        <v>0.1</v>
      </c>
      <c r="AR317" s="225">
        <f t="shared" si="239"/>
        <v>0.1</v>
      </c>
      <c r="AS317" s="225">
        <f t="shared" si="239"/>
        <v>0.1</v>
      </c>
      <c r="AT317" s="225">
        <f t="shared" si="239"/>
        <v>0.1</v>
      </c>
      <c r="AU317" s="225">
        <f t="shared" si="239"/>
        <v>0.1</v>
      </c>
      <c r="AV317" s="225">
        <f t="shared" si="239"/>
        <v>0.1</v>
      </c>
      <c r="AW317" s="225">
        <f t="shared" si="239"/>
        <v>0.1</v>
      </c>
      <c r="AX317" s="225">
        <f t="shared" si="239"/>
        <v>0.1</v>
      </c>
      <c r="AY317" s="225">
        <f t="shared" si="239"/>
        <v>0.1</v>
      </c>
      <c r="AZ317" s="225">
        <f t="shared" si="239"/>
        <v>0.1</v>
      </c>
      <c r="BA317" s="225">
        <f t="shared" si="239"/>
        <v>0.1</v>
      </c>
      <c r="BB317" s="225">
        <f t="shared" si="239"/>
        <v>0.1</v>
      </c>
      <c r="BC317" s="225">
        <f t="shared" si="239"/>
        <v>0.1</v>
      </c>
      <c r="BD317" s="225">
        <f t="shared" si="239"/>
        <v>0.1</v>
      </c>
      <c r="BE317" s="225">
        <f t="shared" si="239"/>
        <v>0.1</v>
      </c>
      <c r="BF317" s="225">
        <f t="shared" si="239"/>
        <v>0.1</v>
      </c>
      <c r="BG317" s="225">
        <f t="shared" si="239"/>
        <v>0.1</v>
      </c>
      <c r="BH317" s="225">
        <f t="shared" si="239"/>
        <v>0.1</v>
      </c>
      <c r="BI317" s="225">
        <f t="shared" si="239"/>
        <v>0.1</v>
      </c>
      <c r="BJ317" s="225">
        <f t="shared" si="239"/>
        <v>0.1</v>
      </c>
      <c r="BK317" s="225">
        <f t="shared" si="239"/>
        <v>0.1</v>
      </c>
      <c r="BL317" s="225">
        <f t="shared" si="239"/>
        <v>0.1</v>
      </c>
      <c r="BM317" s="225">
        <f t="shared" si="239"/>
        <v>0.1</v>
      </c>
      <c r="BN317" s="225">
        <f t="shared" si="239"/>
        <v>0.1</v>
      </c>
      <c r="BO317" s="225">
        <f t="shared" si="239"/>
        <v>0.1</v>
      </c>
      <c r="BP317" s="225">
        <f t="shared" si="239"/>
        <v>0.1</v>
      </c>
      <c r="BQ317" s="225">
        <f t="shared" si="239"/>
        <v>0.1</v>
      </c>
      <c r="BR317" s="225">
        <f t="shared" si="239"/>
        <v>0.1</v>
      </c>
      <c r="BS317" s="225">
        <f t="shared" si="239"/>
        <v>0.1</v>
      </c>
      <c r="BT317" s="225">
        <f t="shared" si="239"/>
        <v>0.1</v>
      </c>
      <c r="BU317" s="225">
        <f t="shared" si="239"/>
        <v>0.1</v>
      </c>
      <c r="BV317" s="225">
        <f t="shared" si="239"/>
        <v>0.1</v>
      </c>
      <c r="BW317" s="225">
        <f t="shared" si="239"/>
        <v>0.1</v>
      </c>
      <c r="BX317" s="225">
        <f t="shared" si="239"/>
        <v>0.1</v>
      </c>
      <c r="BY317" s="225">
        <f t="shared" si="239"/>
        <v>0.1</v>
      </c>
      <c r="BZ317" s="225">
        <f t="shared" si="239"/>
        <v>0.1</v>
      </c>
      <c r="CA317" s="225">
        <f t="shared" si="239"/>
        <v>0.1</v>
      </c>
      <c r="CB317" s="225">
        <f t="shared" si="239"/>
        <v>0.1</v>
      </c>
      <c r="CC317" s="225">
        <f t="shared" si="239"/>
        <v>0.1</v>
      </c>
      <c r="CD317" s="225">
        <f t="shared" si="239"/>
        <v>0.1</v>
      </c>
      <c r="CE317" s="225">
        <f t="shared" si="239"/>
        <v>0.1</v>
      </c>
      <c r="CF317" s="225">
        <f t="shared" si="239"/>
        <v>0.1</v>
      </c>
      <c r="CG317" s="225">
        <f t="shared" si="239"/>
        <v>0.1</v>
      </c>
      <c r="CH317" s="225">
        <f t="shared" si="239"/>
        <v>0.1</v>
      </c>
      <c r="CI317" s="225">
        <f t="shared" si="239"/>
        <v>0.1</v>
      </c>
      <c r="CJ317" s="225">
        <f t="shared" si="239"/>
        <v>0.1</v>
      </c>
      <c r="CK317" s="225">
        <f t="shared" si="239"/>
        <v>0.1</v>
      </c>
      <c r="CL317" s="225">
        <f t="shared" si="239"/>
        <v>0.1</v>
      </c>
      <c r="CM317" s="225">
        <f t="shared" si="239"/>
        <v>0.1</v>
      </c>
      <c r="CN317" s="225">
        <f t="shared" si="239"/>
        <v>0.1</v>
      </c>
      <c r="CO317" s="225">
        <f t="shared" si="239"/>
        <v>0.1</v>
      </c>
      <c r="CP317" s="225">
        <f t="shared" si="239"/>
        <v>0.1</v>
      </c>
      <c r="CQ317" s="225">
        <f t="shared" si="239"/>
        <v>0.1</v>
      </c>
      <c r="CR317" s="225">
        <f t="shared" si="239"/>
        <v>0.1</v>
      </c>
      <c r="CS317" s="225">
        <f t="shared" si="239"/>
        <v>0.1</v>
      </c>
      <c r="CT317" s="225">
        <f t="shared" si="239"/>
        <v>0.1</v>
      </c>
      <c r="CU317" s="225">
        <f t="shared" si="239"/>
        <v>0.1</v>
      </c>
      <c r="CV317" s="225">
        <f t="shared" si="239"/>
        <v>0.1</v>
      </c>
      <c r="CW317" s="225">
        <f t="shared" si="239"/>
        <v>0.1</v>
      </c>
      <c r="CX317" s="225">
        <f t="shared" si="239"/>
        <v>0.1</v>
      </c>
      <c r="CY317" s="225">
        <f t="shared" si="239"/>
        <v>0.1</v>
      </c>
      <c r="CZ317" s="225">
        <f t="shared" si="239"/>
        <v>0.1</v>
      </c>
      <c r="DA317" s="225">
        <f t="shared" si="239"/>
        <v>0.1</v>
      </c>
      <c r="DB317" s="225">
        <f t="shared" si="239"/>
        <v>0.1</v>
      </c>
      <c r="DC317" s="225">
        <f t="shared" si="239"/>
        <v>0.1</v>
      </c>
      <c r="DD317" s="225">
        <f t="shared" si="239"/>
        <v>0.1</v>
      </c>
      <c r="DE317" s="225">
        <f t="shared" si="239"/>
        <v>0.1</v>
      </c>
      <c r="DF317" s="225">
        <f t="shared" si="239"/>
        <v>0.1</v>
      </c>
      <c r="DG317" s="225">
        <f t="shared" si="239"/>
        <v>0.1</v>
      </c>
      <c r="DH317" s="225">
        <f t="shared" si="239"/>
        <v>0.1</v>
      </c>
      <c r="DI317" s="225">
        <f t="shared" si="239"/>
        <v>0.1</v>
      </c>
      <c r="DJ317" s="225">
        <f t="shared" si="239"/>
        <v>0.1</v>
      </c>
      <c r="DK317" s="225">
        <f t="shared" si="239"/>
        <v>0.1</v>
      </c>
      <c r="DL317" s="225">
        <f t="shared" si="239"/>
        <v>0.1</v>
      </c>
      <c r="DM317" s="225">
        <f t="shared" si="239"/>
        <v>0.1</v>
      </c>
      <c r="DN317" s="225">
        <f t="shared" si="239"/>
        <v>0.1</v>
      </c>
      <c r="DO317" s="225">
        <f t="shared" si="239"/>
        <v>0.1</v>
      </c>
      <c r="DP317" s="225">
        <f t="shared" si="239"/>
        <v>0.1</v>
      </c>
      <c r="DQ317" s="225">
        <f t="shared" si="239"/>
        <v>0.1</v>
      </c>
      <c r="DR317" s="225">
        <f t="shared" si="239"/>
        <v>0.1</v>
      </c>
      <c r="DS317" s="225">
        <f t="shared" si="239"/>
        <v>0.1</v>
      </c>
      <c r="DT317" s="225">
        <f t="shared" si="239"/>
        <v>0.1</v>
      </c>
      <c r="DU317" s="225">
        <f t="shared" si="239"/>
        <v>0.1</v>
      </c>
      <c r="DV317" s="225">
        <f t="shared" si="239"/>
        <v>0.1</v>
      </c>
      <c r="DW317" s="225">
        <f t="shared" si="239"/>
        <v>0.1</v>
      </c>
      <c r="DX317" s="225">
        <f t="shared" si="239"/>
        <v>0.1</v>
      </c>
      <c r="DY317" s="225">
        <f t="shared" si="239"/>
        <v>0.1</v>
      </c>
      <c r="DZ317" s="225">
        <f t="shared" si="239"/>
        <v>0.1</v>
      </c>
    </row>
    <row r="318">
      <c r="A318" s="89"/>
      <c r="B318" s="89"/>
      <c r="C318" s="89"/>
      <c r="D318" s="89"/>
      <c r="E318" s="107" t="s">
        <v>337</v>
      </c>
      <c r="F318" s="89"/>
      <c r="G318" s="89"/>
      <c r="H318" s="89"/>
      <c r="I318" s="88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90"/>
    </row>
    <row r="319">
      <c r="A319" s="89"/>
      <c r="B319" s="89"/>
      <c r="C319" s="89"/>
      <c r="D319" s="89"/>
      <c r="G319" s="128" t="str">
        <f>SAFE!G$3</f>
        <v>Base Scenario</v>
      </c>
      <c r="H319" s="89"/>
      <c r="I319" s="88" t="s">
        <v>327</v>
      </c>
      <c r="J319" s="90"/>
      <c r="K319" s="90" t="str">
        <f>if($G319=$B$4,K$110,if($G319=$B$5,K$129,if($G319=Calc!$B$6,K$148,"-")))</f>
        <v/>
      </c>
      <c r="L319" s="90" t="str">
        <f>if($G319=$B$4,L$110,if($G319=$B$5,L$129,if($G319=Calc!$B$6,L$148,"-")))</f>
        <v/>
      </c>
      <c r="M319" s="90" t="str">
        <f>if($G319=$B$4,M$110,if($G319=$B$5,M$129,if($G319=Calc!$B$6,M$148,"-")))</f>
        <v/>
      </c>
      <c r="N319" s="90" t="str">
        <f>if($G319=$B$4,N$110,if($G319=$B$5,N$129,if($G319=Calc!$B$6,N$148,"-")))</f>
        <v/>
      </c>
      <c r="O319" s="90" t="str">
        <f>if($G319=$B$4,O$110,if($G319=$B$5,O$129,if($G319=Calc!$B$6,O$148,"-")))</f>
        <v/>
      </c>
      <c r="P319" s="90" t="str">
        <f>if($G319=$B$4,P$110,if($G319=$B$5,P$129,if($G319=Calc!$B$6,P$148,"-")))</f>
        <v/>
      </c>
      <c r="Q319" s="90" t="str">
        <f>if($G319=$B$4,Q$110,if($G319=$B$5,Q$129,if($G319=Calc!$B$6,Q$148,"-")))</f>
        <v/>
      </c>
      <c r="R319" s="90" t="str">
        <f>if($G319=$B$4,R$110,if($G319=$B$5,R$129,if($G319=Calc!$B$6,R$148,"-")))</f>
        <v/>
      </c>
      <c r="S319" s="90" t="str">
        <f>if($G319=$B$4,S$110,if($G319=$B$5,S$129,if($G319=Calc!$B$6,S$148,"-")))</f>
        <v/>
      </c>
      <c r="T319" s="90" t="str">
        <f>if($G319=$B$4,T$110,if($G319=$B$5,T$129,if($G319=Calc!$B$6,T$148,"-")))</f>
        <v/>
      </c>
      <c r="U319" s="90" t="str">
        <f>if($G319=$B$4,U$110,if($G319=$B$5,U$129,if($G319=Calc!$B$6,U$148,"-")))</f>
        <v/>
      </c>
      <c r="V319" s="90" t="str">
        <f>if($G319=$B$4,V$110,if($G319=$B$5,V$129,if($G319=Calc!$B$6,V$148,"-")))</f>
        <v/>
      </c>
      <c r="W319" s="90">
        <f>if($G319=$B$4,W$110,if($G319=$B$5,W$129,if($G319=Calc!$B$6,W$148,"-")))</f>
        <v>766.9990503</v>
      </c>
      <c r="X319" s="90">
        <f>if($G319=$B$4,X$110,if($G319=$B$5,X$129,if($G319=Calc!$B$6,X$148,"-")))</f>
        <v>758.2383666</v>
      </c>
      <c r="Y319" s="90">
        <f>if($G319=$B$4,Y$110,if($G319=$B$5,Y$129,if($G319=Calc!$B$6,Y$148,"-")))</f>
        <v>746.5930674</v>
      </c>
      <c r="Z319" s="90">
        <f>if($G319=$B$4,Z$110,if($G319=$B$5,Z$129,if($G319=Calc!$B$6,Z$148,"-")))</f>
        <v>734.6593067</v>
      </c>
      <c r="AA319" s="90">
        <f>if($G319=$B$4,AA$110,if($G319=$B$5,AA$129,if($G319=Calc!$B$6,AA$148,"-")))</f>
        <v>722.6966999</v>
      </c>
      <c r="AB319" s="90">
        <f>if($G319=$B$4,AB$110,if($G319=$B$5,AB$129,if($G319=Calc!$B$6,AB$148,"-")))</f>
        <v>710.7312085</v>
      </c>
      <c r="AC319" s="90">
        <f>if($G319=$B$4,AC$110,if($G319=$B$5,AC$129,if($G319=Calc!$B$6,AC$148,"-")))</f>
        <v>698.7654285</v>
      </c>
      <c r="AD319" s="90">
        <f>if($G319=$B$4,AD$110,if($G319=$B$5,AD$129,if($G319=Calc!$B$6,AD$148,"-")))</f>
        <v>686.7996198</v>
      </c>
      <c r="AE319" s="90">
        <f>if($G319=$B$4,AE$110,if($G319=$B$5,AE$129,if($G319=Calc!$B$6,AE$148,"-")))</f>
        <v>674.8338081</v>
      </c>
      <c r="AF319" s="90">
        <f>if($G319=$B$4,AF$110,if($G319=$B$5,AF$129,if($G319=Calc!$B$6,AF$148,"-")))</f>
        <v>662.8679962</v>
      </c>
      <c r="AG319" s="90">
        <f>if($G319=$B$4,AG$110,if($G319=$B$5,AG$129,if($G319=Calc!$B$6,AG$148,"-")))</f>
        <v>650.9021842</v>
      </c>
      <c r="AH319" s="90">
        <f>if($G319=$B$4,AH$110,if($G319=$B$5,AH$129,if($G319=Calc!$B$6,AH$148,"-")))</f>
        <v>638.9363723</v>
      </c>
      <c r="AI319" s="90">
        <f>if($G319=$B$4,AI$110,if($G319=$B$5,AI$129,if($G319=Calc!$B$6,AI$148,"-")))</f>
        <v>1431.101718</v>
      </c>
      <c r="AJ319" s="90">
        <f>if($G319=$B$4,AJ$110,if($G319=$B$5,AJ$129,if($G319=Calc!$B$6,AJ$148,"-")))</f>
        <v>1663.757613</v>
      </c>
      <c r="AK319" s="90">
        <f>if($G319=$B$4,AK$110,if($G319=$B$5,AK$129,if($G319=Calc!$B$6,AK$148,"-")))</f>
        <v>1913.23861</v>
      </c>
      <c r="AL319" s="90">
        <f>if($G319=$B$4,AL$110,if($G319=$B$5,AL$129,if($G319=Calc!$B$6,AL$148,"-")))</f>
        <v>2173.200822</v>
      </c>
      <c r="AM319" s="90">
        <f>if($G319=$B$4,AM$110,if($G319=$B$5,AM$129,if($G319=Calc!$B$6,AM$148,"-")))</f>
        <v>2442.95057</v>
      </c>
      <c r="AN319" s="90">
        <f>if($G319=$B$4,AN$110,if($G319=$B$5,AN$129,if($G319=Calc!$B$6,AN$148,"-")))</f>
        <v>2722.361915</v>
      </c>
      <c r="AO319" s="90">
        <f>if($G319=$B$4,AO$110,if($G319=$B$5,AO$129,if($G319=Calc!$B$6,AO$148,"-")))</f>
        <v>2794.890266</v>
      </c>
      <c r="AP319" s="90">
        <f>if($G319=$B$4,AP$110,if($G319=$B$5,AP$129,if($G319=Calc!$B$6,AP$148,"-")))</f>
        <v>2813.415895</v>
      </c>
      <c r="AQ319" s="90">
        <f>if($G319=$B$4,AQ$110,if($G319=$B$5,AQ$129,if($G319=Calc!$B$6,AQ$148,"-")))</f>
        <v>3075.219012</v>
      </c>
      <c r="AR319" s="90">
        <f>if($G319=$B$4,AR$110,if($G319=$B$5,AR$129,if($G319=Calc!$B$6,AR$148,"-")))</f>
        <v>3345.018653</v>
      </c>
      <c r="AS319" s="90">
        <f>if($G319=$B$4,AS$110,if($G319=$B$5,AS$129,if($G319=Calc!$B$6,AS$148,"-")))</f>
        <v>3622.763108</v>
      </c>
      <c r="AT319" s="90">
        <f>if($G319=$B$4,AT$110,if($G319=$B$5,AT$129,if($G319=Calc!$B$6,AT$148,"-")))</f>
        <v>3908.400964</v>
      </c>
      <c r="AU319" s="90">
        <f>if($G319=$B$4,AU$110,if($G319=$B$5,AU$129,if($G319=Calc!$B$6,AU$148,"-")))</f>
        <v>4102.07567</v>
      </c>
      <c r="AV319" s="90">
        <f>if($G319=$B$4,AV$110,if($G319=$B$5,AV$129,if($G319=Calc!$B$6,AV$148,"-")))</f>
        <v>4263.144162</v>
      </c>
      <c r="AW319" s="90">
        <f>if($G319=$B$4,AW$110,if($G319=$B$5,AW$129,if($G319=Calc!$B$6,AW$148,"-")))</f>
        <v>4423.273105</v>
      </c>
      <c r="AX319" s="90">
        <f>if($G319=$B$4,AX$110,if($G319=$B$5,AX$129,if($G319=Calc!$B$6,AX$148,"-")))</f>
        <v>4585.625857</v>
      </c>
      <c r="AY319" s="90">
        <f>if($G319=$B$4,AY$110,if($G319=$B$5,AY$129,if($G319=Calc!$B$6,AY$148,"-")))</f>
        <v>4750.5045</v>
      </c>
      <c r="AZ319" s="90">
        <f>if($G319=$B$4,AZ$110,if($G319=$B$5,AZ$129,if($G319=Calc!$B$6,AZ$148,"-")))</f>
        <v>4917.923975</v>
      </c>
      <c r="BA319" s="90">
        <f>if($G319=$B$4,BA$110,if($G319=$B$5,BA$129,if($G319=Calc!$B$6,BA$148,"-")))</f>
        <v>5087.870493</v>
      </c>
      <c r="BB319" s="90">
        <f>if($G319=$B$4,BB$110,if($G319=$B$5,BB$129,if($G319=Calc!$B$6,BB$148,"-")))</f>
        <v>5260.327467</v>
      </c>
      <c r="BC319" s="90">
        <f>if($G319=$B$4,BC$110,if($G319=$B$5,BC$129,if($G319=Calc!$B$6,BC$148,"-")))</f>
        <v>5435.278117</v>
      </c>
      <c r="BD319" s="90">
        <f>if($G319=$B$4,BD$110,if($G319=$B$5,BD$129,if($G319=Calc!$B$6,BD$148,"-")))</f>
        <v>5612.705735</v>
      </c>
      <c r="BE319" s="90">
        <f>if($G319=$B$4,BE$110,if($G319=$B$5,BE$129,if($G319=Calc!$B$6,BE$148,"-")))</f>
        <v>5792.593704</v>
      </c>
      <c r="BF319" s="90">
        <f>if($G319=$B$4,BF$110,if($G319=$B$5,BF$129,if($G319=Calc!$B$6,BF$148,"-")))</f>
        <v>5974.925505</v>
      </c>
      <c r="BG319" s="90">
        <f>if($G319=$B$4,BG$110,if($G319=$B$5,BG$129,if($G319=Calc!$B$6,BG$148,"-")))</f>
        <v>6414.148439</v>
      </c>
      <c r="BH319" s="90">
        <f>if($G319=$B$4,BH$110,if($G319=$B$5,BH$129,if($G319=Calc!$B$6,BH$148,"-")))</f>
        <v>6938.501617</v>
      </c>
      <c r="BI319" s="90">
        <f>if($G319=$B$4,BI$110,if($G319=$B$5,BI$129,if($G319=Calc!$B$6,BI$148,"-")))</f>
        <v>7482.259595</v>
      </c>
      <c r="BJ319" s="90">
        <f>if($G319=$B$4,BJ$110,if($G319=$B$5,BJ$129,if($G319=Calc!$B$6,BJ$148,"-")))</f>
        <v>8038.756447</v>
      </c>
      <c r="BK319" s="90">
        <f>if($G319=$B$4,BK$110,if($G319=$B$5,BK$129,if($G319=Calc!$B$6,BK$148,"-")))</f>
        <v>8607.253384</v>
      </c>
      <c r="BL319" s="90">
        <f>if($G319=$B$4,BL$110,if($G319=$B$5,BL$129,if($G319=Calc!$B$6,BL$148,"-")))</f>
        <v>9187.606802</v>
      </c>
      <c r="BM319" s="90">
        <f>if($G319=$B$4,BM$110,if($G319=$B$5,BM$129,if($G319=Calc!$B$6,BM$148,"-")))</f>
        <v>9779.733221</v>
      </c>
      <c r="BN319" s="90">
        <f>if($G319=$B$4,BN$110,if($G319=$B$5,BN$129,if($G319=Calc!$B$6,BN$148,"-")))</f>
        <v>10383.55559</v>
      </c>
      <c r="BO319" s="90">
        <f>if($G319=$B$4,BO$110,if($G319=$B$5,BO$129,if($G319=Calc!$B$6,BO$148,"-")))</f>
        <v>10998.99788</v>
      </c>
      <c r="BP319" s="90">
        <f>if($G319=$B$4,BP$110,if($G319=$B$5,BP$129,if($G319=Calc!$B$6,BP$148,"-")))</f>
        <v>11625.98459</v>
      </c>
      <c r="BQ319" s="90">
        <f>if($G319=$B$4,BQ$110,if($G319=$B$5,BQ$129,if($G319=Calc!$B$6,BQ$148,"-")))</f>
        <v>12264.44063</v>
      </c>
      <c r="BR319" s="90">
        <f>if($G319=$B$4,BR$110,if($G319=$B$5,BR$129,if($G319=Calc!$B$6,BR$148,"-")))</f>
        <v>12914.29135</v>
      </c>
      <c r="BS319" s="90">
        <f>if($G319=$B$4,BS$110,if($G319=$B$5,BS$129,if($G319=Calc!$B$6,BS$148,"-")))</f>
        <v>27194.5651</v>
      </c>
      <c r="BT319" s="90">
        <f>if($G319=$B$4,BT$110,if($G319=$B$5,BT$129,if($G319=Calc!$B$6,BT$148,"-")))</f>
        <v>28595.107</v>
      </c>
      <c r="BU319" s="90">
        <f>if($G319=$B$4,BU$110,if($G319=$B$5,BU$129,if($G319=Calc!$B$6,BU$148,"-")))</f>
        <v>30020.37721</v>
      </c>
      <c r="BV319" s="90">
        <f>if($G319=$B$4,BV$110,if($G319=$B$5,BV$129,if($G319=Calc!$B$6,BV$148,"-")))</f>
        <v>31469.25078</v>
      </c>
      <c r="BW319" s="90">
        <f>if($G319=$B$4,BW$110,if($G319=$B$5,BW$129,if($G319=Calc!$B$6,BW$148,"-")))</f>
        <v>32941.47696</v>
      </c>
      <c r="BX319" s="90">
        <f>if($G319=$B$4,BX$110,if($G319=$B$5,BX$129,if($G319=Calc!$B$6,BX$148,"-")))</f>
        <v>34436.89353</v>
      </c>
      <c r="BY319" s="90">
        <f>if($G319=$B$4,BY$110,if($G319=$B$5,BY$129,if($G319=Calc!$B$6,BY$148,"-")))</f>
        <v>35955.34788</v>
      </c>
      <c r="BZ319" s="90">
        <f>if($G319=$B$4,BZ$110,if($G319=$B$5,BZ$129,if($G319=Calc!$B$6,BZ$148,"-")))</f>
        <v>37496.6892</v>
      </c>
      <c r="CA319" s="90">
        <f>if($G319=$B$4,CA$110,if($G319=$B$5,CA$129,if($G319=Calc!$B$6,CA$148,"-")))</f>
        <v>39060.76762</v>
      </c>
      <c r="CB319" s="90">
        <f>if($G319=$B$4,CB$110,if($G319=$B$5,CB$129,if($G319=Calc!$B$6,CB$148,"-")))</f>
        <v>40647.43414</v>
      </c>
      <c r="CC319" s="90">
        <f>if($G319=$B$4,CC$110,if($G319=$B$5,CC$129,if($G319=Calc!$B$6,CC$148,"-")))</f>
        <v>42256.54061</v>
      </c>
      <c r="CD319" s="90">
        <f>if($G319=$B$4,CD$110,if($G319=$B$5,CD$129,if($G319=Calc!$B$6,CD$148,"-")))</f>
        <v>43887.93973</v>
      </c>
      <c r="CE319" s="90">
        <f>if($G319=$B$4,CE$110,if($G319=$B$5,CE$129,if($G319=Calc!$B$6,CE$148,"-")))</f>
        <v>46552.99471</v>
      </c>
      <c r="CF319" s="90">
        <f>if($G319=$B$4,CF$110,if($G319=$B$5,CF$129,if($G319=Calc!$B$6,CF$148,"-")))</f>
        <v>49486.67428</v>
      </c>
      <c r="CG319" s="90">
        <f>if($G319=$B$4,CG$110,if($G319=$B$5,CG$129,if($G319=Calc!$B$6,CG$148,"-")))</f>
        <v>52489.06674</v>
      </c>
      <c r="CH319" s="90">
        <f>if($G319=$B$4,CH$110,if($G319=$B$5,CH$129,if($G319=Calc!$B$6,CH$148,"-")))</f>
        <v>55539.85115</v>
      </c>
      <c r="CI319" s="90">
        <f>if($G319=$B$4,CI$110,if($G319=$B$5,CI$129,if($G319=Calc!$B$6,CI$148,"-")))</f>
        <v>58636.71999</v>
      </c>
      <c r="CJ319" s="90">
        <f>if($G319=$B$4,CJ$110,if($G319=$B$5,CJ$129,if($G319=Calc!$B$6,CJ$148,"-")))</f>
        <v>61779.17388</v>
      </c>
      <c r="CK319" s="90">
        <f>if($G319=$B$4,CK$110,if($G319=$B$5,CK$129,if($G319=Calc!$B$6,CK$148,"-")))</f>
        <v>64966.89632</v>
      </c>
      <c r="CL319" s="90">
        <f>if($G319=$B$4,CL$110,if($G319=$B$5,CL$129,if($G319=Calc!$B$6,CL$148,"-")))</f>
        <v>68199.59068</v>
      </c>
      <c r="CM319" s="90">
        <f>if($G319=$B$4,CM$110,if($G319=$B$5,CM$129,if($G319=Calc!$B$6,CM$148,"-")))</f>
        <v>71476.96385</v>
      </c>
      <c r="CN319" s="90">
        <f>if($G319=$B$4,CN$110,if($G319=$B$5,CN$129,if($G319=Calc!$B$6,CN$148,"-")))</f>
        <v>74798.72455</v>
      </c>
      <c r="CO319" s="90">
        <f>if($G319=$B$4,CO$110,if($G319=$B$5,CO$129,if($G319=Calc!$B$6,CO$148,"-")))</f>
        <v>78164.58322</v>
      </c>
      <c r="CP319" s="90">
        <f>if($G319=$B$4,CP$110,if($G319=$B$5,CP$129,if($G319=Calc!$B$6,CP$148,"-")))</f>
        <v>81574.25197</v>
      </c>
      <c r="CQ319" s="90">
        <f>if($G319=$B$4,CQ$110,if($G319=$B$5,CQ$129,if($G319=Calc!$B$6,CQ$148,"-")))</f>
        <v>85971.19999</v>
      </c>
      <c r="CR319" s="90">
        <f>if($G319=$B$4,CR$110,if($G319=$B$5,CR$129,if($G319=Calc!$B$6,CR$148,"-")))</f>
        <v>90619.35468</v>
      </c>
      <c r="CS319" s="90">
        <f>if($G319=$B$4,CS$110,if($G319=$B$5,CS$129,if($G319=Calc!$B$6,CS$148,"-")))</f>
        <v>95348.59295</v>
      </c>
      <c r="CT319" s="90">
        <f>if($G319=$B$4,CT$110,if($G319=$B$5,CT$129,if($G319=Calc!$B$6,CT$148,"-")))</f>
        <v>100141.493</v>
      </c>
      <c r="CU319" s="90">
        <f>if($G319=$B$4,CU$110,if($G319=$B$5,CU$129,if($G319=Calc!$B$6,CU$148,"-")))</f>
        <v>104995.9465</v>
      </c>
      <c r="CV319" s="90">
        <f>if($G319=$B$4,CV$110,if($G319=$B$5,CV$129,if($G319=Calc!$B$6,CV$148,"-")))</f>
        <v>109911.3826</v>
      </c>
      <c r="CW319" s="90">
        <f>if($G319=$B$4,CW$110,if($G319=$B$5,CW$129,if($G319=Calc!$B$6,CW$148,"-")))</f>
        <v>114887.3868</v>
      </c>
      <c r="CX319" s="90">
        <f>if($G319=$B$4,CX$110,if($G319=$B$5,CX$129,if($G319=Calc!$B$6,CX$148,"-")))</f>
        <v>119923.5622</v>
      </c>
      <c r="CY319" s="90">
        <f>if($G319=$B$4,CY$110,if($G319=$B$5,CY$129,if($G319=Calc!$B$6,CY$148,"-")))</f>
        <v>125019.5157</v>
      </c>
      <c r="CZ319" s="90">
        <f>if($G319=$B$4,CZ$110,if($G319=$B$5,CZ$129,if($G319=Calc!$B$6,CZ$148,"-")))</f>
        <v>130174.8567</v>
      </c>
      <c r="DA319" s="90">
        <f>if($G319=$B$4,DA$110,if($G319=$B$5,DA$129,if($G319=Calc!$B$6,DA$148,"-")))</f>
        <v>135389.1968</v>
      </c>
      <c r="DB319" s="90">
        <f>if($G319=$B$4,DB$110,if($G319=$B$5,DB$129,if($G319=Calc!$B$6,DB$148,"-")))</f>
        <v>140662.1499</v>
      </c>
      <c r="DC319" s="90">
        <f>if($G319=$B$4,DC$110,if($G319=$B$5,DC$129,if($G319=Calc!$B$6,DC$148,"-")))</f>
        <v>148515.535</v>
      </c>
      <c r="DD319" s="90">
        <f>if($G319=$B$4,DD$110,if($G319=$B$5,DD$129,if($G319=Calc!$B$6,DD$148,"-")))</f>
        <v>156938.0827</v>
      </c>
      <c r="DE319" s="90">
        <f>if($G319=$B$4,DE$110,if($G319=$B$5,DE$129,if($G319=Calc!$B$6,DE$148,"-")))</f>
        <v>165508.7595</v>
      </c>
      <c r="DF319" s="90">
        <f>if($G319=$B$4,DF$110,if($G319=$B$5,DF$129,if($G319=Calc!$B$6,DF$148,"-")))</f>
        <v>174184.7659</v>
      </c>
      <c r="DG319" s="90">
        <f>if($G319=$B$4,DG$110,if($G319=$B$5,DG$129,if($G319=Calc!$B$6,DG$148,"-")))</f>
        <v>182961.2231</v>
      </c>
      <c r="DH319" s="90">
        <f>if($G319=$B$4,DH$110,if($G319=$B$5,DH$129,if($G319=Calc!$B$6,DH$148,"-")))</f>
        <v>191837.0574</v>
      </c>
      <c r="DI319" s="90">
        <f>if($G319=$B$4,DI$110,if($G319=$B$5,DI$129,if($G319=Calc!$B$6,DI$148,"-")))</f>
        <v>200811.5794</v>
      </c>
      <c r="DJ319" s="90">
        <f>if($G319=$B$4,DJ$110,if($G319=$B$5,DJ$129,if($G319=Calc!$B$6,DJ$148,"-")))</f>
        <v>209884.1422</v>
      </c>
      <c r="DK319" s="90">
        <f>if($G319=$B$4,DK$110,if($G319=$B$5,DK$129,if($G319=Calc!$B$6,DK$148,"-")))</f>
        <v>219054.1058</v>
      </c>
      <c r="DL319" s="90">
        <f>if($G319=$B$4,DL$110,if($G319=$B$5,DL$129,if($G319=Calc!$B$6,DL$148,"-")))</f>
        <v>228320.8349</v>
      </c>
      <c r="DM319" s="90">
        <f>if($G319=$B$4,DM$110,if($G319=$B$5,DM$129,if($G319=Calc!$B$6,DM$148,"-")))</f>
        <v>237683.6972</v>
      </c>
      <c r="DN319" s="90">
        <f>if($G319=$B$4,DN$110,if($G319=$B$5,DN$129,if($G319=Calc!$B$6,DN$148,"-")))</f>
        <v>247142.0647</v>
      </c>
      <c r="DO319" s="90">
        <f>if($G319=$B$4,DO$110,if($G319=$B$5,DO$129,if($G319=Calc!$B$6,DO$148,"-")))</f>
        <v>260339.6738</v>
      </c>
      <c r="DP319" s="90">
        <f>if($G319=$B$4,DP$110,if($G319=$B$5,DP$129,if($G319=Calc!$B$6,DP$148,"-")))</f>
        <v>274320.322</v>
      </c>
      <c r="DQ319" s="90">
        <f>if($G319=$B$4,DQ$110,if($G319=$B$5,DQ$129,if($G319=Calc!$B$6,DQ$148,"-")))</f>
        <v>288512.9745</v>
      </c>
      <c r="DR319" s="90">
        <f>if($G319=$B$4,DR$110,if($G319=$B$5,DR$129,if($G319=Calc!$B$6,DR$148,"-")))</f>
        <v>302859.5291</v>
      </c>
      <c r="DS319" s="90">
        <f>if($G319=$B$4,DS$110,if($G319=$B$5,DS$129,if($G319=Calc!$B$6,DS$148,"-")))</f>
        <v>317353.2993</v>
      </c>
      <c r="DT319" s="90">
        <f>if($G319=$B$4,DT$110,if($G319=$B$5,DT$129,if($G319=Calc!$B$6,DT$148,"-")))</f>
        <v>331992.757</v>
      </c>
      <c r="DU319" s="90">
        <f>if($G319=$B$4,DU$110,if($G319=$B$5,DU$129,if($G319=Calc!$B$6,DU$148,"-")))</f>
        <v>346776.8959</v>
      </c>
      <c r="DV319" s="90">
        <f>if($G319=$B$4,DV$110,if($G319=$B$5,DV$129,if($G319=Calc!$B$6,DV$148,"-")))</f>
        <v>361704.7669</v>
      </c>
      <c r="DW319" s="90">
        <f>if($G319=$B$4,DW$110,if($G319=$B$5,DW$129,if($G319=Calc!$B$6,DW$148,"-")))</f>
        <v>376775.4318</v>
      </c>
      <c r="DX319" s="90">
        <f>if($G319=$B$4,DX$110,if($G319=$B$5,DX$129,if($G319=Calc!$B$6,DX$148,"-")))</f>
        <v>391987.9578</v>
      </c>
      <c r="DY319" s="90">
        <f>if($G319=$B$4,DY$110,if($G319=$B$5,DY$129,if($G319=Calc!$B$6,DY$148,"-")))</f>
        <v>407341.418</v>
      </c>
      <c r="DZ319" s="90">
        <f>if($G319=$B$4,DZ$110,if($G319=$B$5,DZ$129,if($G319=Calc!$B$6,DZ$148,"-")))</f>
        <v>422834.8905</v>
      </c>
    </row>
    <row r="320">
      <c r="A320" s="89"/>
      <c r="B320" s="89"/>
      <c r="C320" s="146"/>
      <c r="D320" s="146"/>
      <c r="E320" s="230"/>
      <c r="F320" s="230"/>
      <c r="G320" s="192"/>
      <c r="H320" s="89"/>
      <c r="I320" s="88" t="s">
        <v>338</v>
      </c>
      <c r="J320" s="234"/>
      <c r="K320" s="90">
        <f t="shared" ref="K320:DZ320" si="240">K$319*K309</f>
        <v>0</v>
      </c>
      <c r="L320" s="90">
        <f t="shared" si="240"/>
        <v>0</v>
      </c>
      <c r="M320" s="90">
        <f t="shared" si="240"/>
        <v>0</v>
      </c>
      <c r="N320" s="90">
        <f t="shared" si="240"/>
        <v>0</v>
      </c>
      <c r="O320" s="90">
        <f t="shared" si="240"/>
        <v>0</v>
      </c>
      <c r="P320" s="90">
        <f t="shared" si="240"/>
        <v>0</v>
      </c>
      <c r="Q320" s="90">
        <f t="shared" si="240"/>
        <v>0</v>
      </c>
      <c r="R320" s="90">
        <f t="shared" si="240"/>
        <v>0</v>
      </c>
      <c r="S320" s="90">
        <f t="shared" si="240"/>
        <v>0</v>
      </c>
      <c r="T320" s="90">
        <f t="shared" si="240"/>
        <v>0</v>
      </c>
      <c r="U320" s="90">
        <f t="shared" si="240"/>
        <v>0</v>
      </c>
      <c r="V320" s="90">
        <f t="shared" si="240"/>
        <v>0</v>
      </c>
      <c r="W320" s="90">
        <f t="shared" si="240"/>
        <v>766.9990503</v>
      </c>
      <c r="X320" s="90">
        <f t="shared" si="240"/>
        <v>758.2383666</v>
      </c>
      <c r="Y320" s="90">
        <f t="shared" si="240"/>
        <v>746.5930674</v>
      </c>
      <c r="Z320" s="90">
        <f t="shared" si="240"/>
        <v>734.6593067</v>
      </c>
      <c r="AA320" s="90">
        <f t="shared" si="240"/>
        <v>722.6966999</v>
      </c>
      <c r="AB320" s="90">
        <f t="shared" si="240"/>
        <v>710.7312085</v>
      </c>
      <c r="AC320" s="90">
        <f t="shared" si="240"/>
        <v>698.7654285</v>
      </c>
      <c r="AD320" s="90">
        <f t="shared" si="240"/>
        <v>686.7996198</v>
      </c>
      <c r="AE320" s="90">
        <f t="shared" si="240"/>
        <v>674.8338081</v>
      </c>
      <c r="AF320" s="90">
        <f t="shared" si="240"/>
        <v>662.8679962</v>
      </c>
      <c r="AG320" s="90">
        <f t="shared" si="240"/>
        <v>650.9021842</v>
      </c>
      <c r="AH320" s="90">
        <f t="shared" si="240"/>
        <v>638.9363723</v>
      </c>
      <c r="AI320" s="90">
        <f t="shared" si="240"/>
        <v>737.2342184</v>
      </c>
      <c r="AJ320" s="90">
        <f t="shared" si="240"/>
        <v>857.0872552</v>
      </c>
      <c r="AK320" s="90">
        <f t="shared" si="240"/>
        <v>985.6077686</v>
      </c>
      <c r="AL320" s="90">
        <f t="shared" si="240"/>
        <v>1119.527696</v>
      </c>
      <c r="AM320" s="90">
        <f t="shared" si="240"/>
        <v>1258.489688</v>
      </c>
      <c r="AN320" s="90">
        <f t="shared" si="240"/>
        <v>1402.428865</v>
      </c>
      <c r="AO320" s="90">
        <f t="shared" si="240"/>
        <v>1439.791955</v>
      </c>
      <c r="AP320" s="90">
        <f t="shared" si="240"/>
        <v>1449.335461</v>
      </c>
      <c r="AQ320" s="90">
        <f t="shared" si="240"/>
        <v>1584.203734</v>
      </c>
      <c r="AR320" s="90">
        <f t="shared" si="240"/>
        <v>1723.191427</v>
      </c>
      <c r="AS320" s="90">
        <f t="shared" si="240"/>
        <v>1866.271904</v>
      </c>
      <c r="AT320" s="90">
        <f t="shared" si="240"/>
        <v>2013.418679</v>
      </c>
      <c r="AU320" s="90">
        <f t="shared" si="240"/>
        <v>2113.190497</v>
      </c>
      <c r="AV320" s="90">
        <f t="shared" si="240"/>
        <v>2196.165175</v>
      </c>
      <c r="AW320" s="90">
        <f t="shared" si="240"/>
        <v>2278.655842</v>
      </c>
      <c r="AX320" s="90">
        <f t="shared" si="240"/>
        <v>2362.292108</v>
      </c>
      <c r="AY320" s="90">
        <f t="shared" si="240"/>
        <v>2447.229591</v>
      </c>
      <c r="AZ320" s="90">
        <f t="shared" si="240"/>
        <v>2533.475987</v>
      </c>
      <c r="BA320" s="90">
        <f t="shared" si="240"/>
        <v>2621.024193</v>
      </c>
      <c r="BB320" s="90">
        <f t="shared" si="240"/>
        <v>2709.865665</v>
      </c>
      <c r="BC320" s="90">
        <f t="shared" si="240"/>
        <v>2799.991757</v>
      </c>
      <c r="BD320" s="90">
        <f t="shared" si="240"/>
        <v>2891.393863</v>
      </c>
      <c r="BE320" s="90">
        <f t="shared" si="240"/>
        <v>2984.063423</v>
      </c>
      <c r="BF320" s="90">
        <f t="shared" si="240"/>
        <v>3077.991927</v>
      </c>
      <c r="BG320" s="90">
        <f t="shared" si="240"/>
        <v>3304.258287</v>
      </c>
      <c r="BH320" s="90">
        <f t="shared" si="240"/>
        <v>3574.379621</v>
      </c>
      <c r="BI320" s="90">
        <f t="shared" si="240"/>
        <v>3854.497367</v>
      </c>
      <c r="BJ320" s="90">
        <f t="shared" si="240"/>
        <v>4141.177564</v>
      </c>
      <c r="BK320" s="90">
        <f t="shared" si="240"/>
        <v>4434.039622</v>
      </c>
      <c r="BL320" s="90">
        <f t="shared" si="240"/>
        <v>4733.009565</v>
      </c>
      <c r="BM320" s="90">
        <f t="shared" si="240"/>
        <v>5038.044386</v>
      </c>
      <c r="BN320" s="90">
        <f t="shared" si="240"/>
        <v>5349.104392</v>
      </c>
      <c r="BO320" s="90">
        <f t="shared" si="240"/>
        <v>5666.150424</v>
      </c>
      <c r="BP320" s="90">
        <f t="shared" si="240"/>
        <v>5989.143576</v>
      </c>
      <c r="BQ320" s="90">
        <f t="shared" si="240"/>
        <v>6318.045172</v>
      </c>
      <c r="BR320" s="90">
        <f t="shared" si="240"/>
        <v>6652.816754</v>
      </c>
      <c r="BS320" s="90">
        <f t="shared" si="240"/>
        <v>14009.32141</v>
      </c>
      <c r="BT320" s="90">
        <f t="shared" si="240"/>
        <v>14730.8127</v>
      </c>
      <c r="BU320" s="90">
        <f t="shared" si="240"/>
        <v>15465.04281</v>
      </c>
      <c r="BV320" s="90">
        <f t="shared" si="240"/>
        <v>16211.43222</v>
      </c>
      <c r="BW320" s="90">
        <f t="shared" si="240"/>
        <v>16969.85177</v>
      </c>
      <c r="BX320" s="90">
        <f t="shared" si="240"/>
        <v>17740.21788</v>
      </c>
      <c r="BY320" s="90">
        <f t="shared" si="240"/>
        <v>18522.45194</v>
      </c>
      <c r="BZ320" s="90">
        <f t="shared" si="240"/>
        <v>19316.47626</v>
      </c>
      <c r="CA320" s="90">
        <f t="shared" si="240"/>
        <v>20122.21362</v>
      </c>
      <c r="CB320" s="90">
        <f t="shared" si="240"/>
        <v>20939.58728</v>
      </c>
      <c r="CC320" s="90">
        <f t="shared" si="240"/>
        <v>21768.52092</v>
      </c>
      <c r="CD320" s="90">
        <f t="shared" si="240"/>
        <v>22608.93865</v>
      </c>
      <c r="CE320" s="90">
        <f t="shared" si="240"/>
        <v>23981.84576</v>
      </c>
      <c r="CF320" s="90">
        <f t="shared" si="240"/>
        <v>25493.13524</v>
      </c>
      <c r="CG320" s="90">
        <f t="shared" si="240"/>
        <v>27039.82226</v>
      </c>
      <c r="CH320" s="90">
        <f t="shared" si="240"/>
        <v>28611.43847</v>
      </c>
      <c r="CI320" s="90">
        <f t="shared" si="240"/>
        <v>30206.79515</v>
      </c>
      <c r="CJ320" s="90">
        <f t="shared" si="240"/>
        <v>31825.63503</v>
      </c>
      <c r="CK320" s="90">
        <f t="shared" si="240"/>
        <v>33467.79507</v>
      </c>
      <c r="CL320" s="90">
        <f t="shared" si="240"/>
        <v>35133.12247</v>
      </c>
      <c r="CM320" s="90">
        <f t="shared" si="240"/>
        <v>36821.46622</v>
      </c>
      <c r="CN320" s="90">
        <f t="shared" si="240"/>
        <v>38532.67628</v>
      </c>
      <c r="CO320" s="90">
        <f t="shared" si="240"/>
        <v>40266.60348</v>
      </c>
      <c r="CP320" s="90">
        <f t="shared" si="240"/>
        <v>42023.0995</v>
      </c>
      <c r="CQ320" s="90">
        <f t="shared" si="240"/>
        <v>44288.19393</v>
      </c>
      <c r="CR320" s="90">
        <f t="shared" si="240"/>
        <v>46682.69787</v>
      </c>
      <c r="CS320" s="90">
        <f t="shared" si="240"/>
        <v>49118.97212</v>
      </c>
      <c r="CT320" s="90">
        <f t="shared" si="240"/>
        <v>51588.04185</v>
      </c>
      <c r="CU320" s="90">
        <f t="shared" si="240"/>
        <v>54088.82092</v>
      </c>
      <c r="CV320" s="90">
        <f t="shared" si="240"/>
        <v>56621.0153</v>
      </c>
      <c r="CW320" s="90">
        <f t="shared" si="240"/>
        <v>59184.4114</v>
      </c>
      <c r="CX320" s="90">
        <f t="shared" si="240"/>
        <v>61778.80478</v>
      </c>
      <c r="CY320" s="90">
        <f t="shared" si="240"/>
        <v>64403.99295</v>
      </c>
      <c r="CZ320" s="90">
        <f t="shared" si="240"/>
        <v>67059.77467</v>
      </c>
      <c r="DA320" s="90">
        <f t="shared" si="240"/>
        <v>69745.94987</v>
      </c>
      <c r="DB320" s="90">
        <f t="shared" si="240"/>
        <v>72462.31963</v>
      </c>
      <c r="DC320" s="90">
        <f t="shared" si="240"/>
        <v>76508.0029</v>
      </c>
      <c r="DD320" s="90">
        <f t="shared" si="240"/>
        <v>80846.89111</v>
      </c>
      <c r="DE320" s="90">
        <f t="shared" si="240"/>
        <v>85262.08825</v>
      </c>
      <c r="DF320" s="90">
        <f t="shared" si="240"/>
        <v>89731.54608</v>
      </c>
      <c r="DG320" s="90">
        <f t="shared" si="240"/>
        <v>94252.75132</v>
      </c>
      <c r="DH320" s="90">
        <f t="shared" si="240"/>
        <v>98825.15076</v>
      </c>
      <c r="DI320" s="90">
        <f t="shared" si="240"/>
        <v>103448.3894</v>
      </c>
      <c r="DJ320" s="90">
        <f t="shared" si="240"/>
        <v>108122.1338</v>
      </c>
      <c r="DK320" s="90">
        <f t="shared" si="240"/>
        <v>112846.0545</v>
      </c>
      <c r="DL320" s="90">
        <f t="shared" si="240"/>
        <v>117619.824</v>
      </c>
      <c r="DM320" s="90">
        <f t="shared" si="240"/>
        <v>122443.1168</v>
      </c>
      <c r="DN320" s="90">
        <f t="shared" si="240"/>
        <v>127315.6091</v>
      </c>
      <c r="DO320" s="90">
        <f t="shared" si="240"/>
        <v>134114.3774</v>
      </c>
      <c r="DP320" s="90">
        <f t="shared" si="240"/>
        <v>141316.5295</v>
      </c>
      <c r="DQ320" s="90">
        <f t="shared" si="240"/>
        <v>148627.896</v>
      </c>
      <c r="DR320" s="90">
        <f t="shared" si="240"/>
        <v>156018.5453</v>
      </c>
      <c r="DS320" s="90">
        <f t="shared" si="240"/>
        <v>163485.033</v>
      </c>
      <c r="DT320" s="90">
        <f t="shared" si="240"/>
        <v>171026.5718</v>
      </c>
      <c r="DU320" s="90">
        <f t="shared" si="240"/>
        <v>178642.6433</v>
      </c>
      <c r="DV320" s="90">
        <f t="shared" si="240"/>
        <v>186332.7587</v>
      </c>
      <c r="DW320" s="90">
        <f t="shared" si="240"/>
        <v>194096.4346</v>
      </c>
      <c r="DX320" s="90">
        <f t="shared" si="240"/>
        <v>201933.1904</v>
      </c>
      <c r="DY320" s="90">
        <f t="shared" si="240"/>
        <v>209842.5487</v>
      </c>
      <c r="DZ320" s="90">
        <f t="shared" si="240"/>
        <v>217824.0345</v>
      </c>
    </row>
    <row r="321">
      <c r="A321" s="89"/>
      <c r="B321" s="89"/>
      <c r="C321" s="146"/>
      <c r="D321" s="146"/>
      <c r="E321" s="230"/>
      <c r="F321" s="230"/>
      <c r="G321" s="192"/>
      <c r="H321" s="89"/>
      <c r="I321" s="88" t="s">
        <v>357</v>
      </c>
      <c r="J321" s="234"/>
      <c r="K321" s="90">
        <f t="shared" ref="K321:DZ321" si="241">K$319*K310</f>
        <v>0</v>
      </c>
      <c r="L321" s="90">
        <f t="shared" si="241"/>
        <v>0</v>
      </c>
      <c r="M321" s="90">
        <f t="shared" si="241"/>
        <v>0</v>
      </c>
      <c r="N321" s="90">
        <f t="shared" si="241"/>
        <v>0</v>
      </c>
      <c r="O321" s="90">
        <f t="shared" si="241"/>
        <v>0</v>
      </c>
      <c r="P321" s="90">
        <f t="shared" si="241"/>
        <v>0</v>
      </c>
      <c r="Q321" s="90">
        <f t="shared" si="241"/>
        <v>0</v>
      </c>
      <c r="R321" s="90">
        <f t="shared" si="241"/>
        <v>0</v>
      </c>
      <c r="S321" s="90">
        <f t="shared" si="241"/>
        <v>0</v>
      </c>
      <c r="T321" s="90">
        <f t="shared" si="241"/>
        <v>0</v>
      </c>
      <c r="U321" s="90">
        <f t="shared" si="241"/>
        <v>0</v>
      </c>
      <c r="V321" s="90">
        <f t="shared" si="241"/>
        <v>0</v>
      </c>
      <c r="W321" s="90">
        <f t="shared" si="241"/>
        <v>0</v>
      </c>
      <c r="X321" s="90">
        <f t="shared" si="241"/>
        <v>0</v>
      </c>
      <c r="Y321" s="90">
        <f t="shared" si="241"/>
        <v>0</v>
      </c>
      <c r="Z321" s="90">
        <f t="shared" si="241"/>
        <v>0</v>
      </c>
      <c r="AA321" s="90">
        <f t="shared" si="241"/>
        <v>0</v>
      </c>
      <c r="AB321" s="90">
        <f t="shared" si="241"/>
        <v>0</v>
      </c>
      <c r="AC321" s="90">
        <f t="shared" si="241"/>
        <v>0</v>
      </c>
      <c r="AD321" s="90">
        <f t="shared" si="241"/>
        <v>0</v>
      </c>
      <c r="AE321" s="90">
        <f t="shared" si="241"/>
        <v>0</v>
      </c>
      <c r="AF321" s="90">
        <f t="shared" si="241"/>
        <v>0</v>
      </c>
      <c r="AG321" s="90">
        <f t="shared" si="241"/>
        <v>0</v>
      </c>
      <c r="AH321" s="90">
        <f t="shared" si="241"/>
        <v>0</v>
      </c>
      <c r="AI321" s="90">
        <f t="shared" si="241"/>
        <v>173.4668749</v>
      </c>
      <c r="AJ321" s="90">
        <f t="shared" si="241"/>
        <v>201.6675895</v>
      </c>
      <c r="AK321" s="90">
        <f t="shared" si="241"/>
        <v>231.9077103</v>
      </c>
      <c r="AL321" s="90">
        <f t="shared" si="241"/>
        <v>263.4182815</v>
      </c>
      <c r="AM321" s="90">
        <f t="shared" si="241"/>
        <v>296.1152206</v>
      </c>
      <c r="AN321" s="90">
        <f t="shared" si="241"/>
        <v>329.9832624</v>
      </c>
      <c r="AO321" s="90">
        <f t="shared" si="241"/>
        <v>338.7745777</v>
      </c>
      <c r="AP321" s="90">
        <f t="shared" si="241"/>
        <v>341.0201085</v>
      </c>
      <c r="AQ321" s="90">
        <f t="shared" si="241"/>
        <v>372.7538197</v>
      </c>
      <c r="AR321" s="90">
        <f t="shared" si="241"/>
        <v>405.4568065</v>
      </c>
      <c r="AS321" s="90">
        <f t="shared" si="241"/>
        <v>439.122801</v>
      </c>
      <c r="AT321" s="90">
        <f t="shared" si="241"/>
        <v>473.7455714</v>
      </c>
      <c r="AU321" s="90">
        <f t="shared" si="241"/>
        <v>497.2212934</v>
      </c>
      <c r="AV321" s="90">
        <f t="shared" si="241"/>
        <v>516.744747</v>
      </c>
      <c r="AW321" s="90">
        <f t="shared" si="241"/>
        <v>536.1543157</v>
      </c>
      <c r="AX321" s="90">
        <f t="shared" si="241"/>
        <v>555.8334372</v>
      </c>
      <c r="AY321" s="90">
        <f t="shared" si="241"/>
        <v>575.8187272</v>
      </c>
      <c r="AZ321" s="90">
        <f t="shared" si="241"/>
        <v>596.111997</v>
      </c>
      <c r="BA321" s="90">
        <f t="shared" si="241"/>
        <v>616.7115749</v>
      </c>
      <c r="BB321" s="90">
        <f t="shared" si="241"/>
        <v>637.6154505</v>
      </c>
      <c r="BC321" s="90">
        <f t="shared" si="241"/>
        <v>658.82159</v>
      </c>
      <c r="BD321" s="90">
        <f t="shared" si="241"/>
        <v>680.3279679</v>
      </c>
      <c r="BE321" s="90">
        <f t="shared" si="241"/>
        <v>702.1325702</v>
      </c>
      <c r="BF321" s="90">
        <f t="shared" si="241"/>
        <v>724.2333946</v>
      </c>
      <c r="BG321" s="90">
        <f t="shared" si="241"/>
        <v>777.4725381</v>
      </c>
      <c r="BH321" s="90">
        <f t="shared" si="241"/>
        <v>841.030499</v>
      </c>
      <c r="BI321" s="90">
        <f t="shared" si="241"/>
        <v>906.940557</v>
      </c>
      <c r="BJ321" s="90">
        <f t="shared" si="241"/>
        <v>974.3947208</v>
      </c>
      <c r="BK321" s="90">
        <f t="shared" si="241"/>
        <v>1043.30344</v>
      </c>
      <c r="BL321" s="90">
        <f t="shared" si="241"/>
        <v>1113.649309</v>
      </c>
      <c r="BM321" s="90">
        <f t="shared" si="241"/>
        <v>1185.422209</v>
      </c>
      <c r="BN321" s="90">
        <f t="shared" si="241"/>
        <v>1258.612798</v>
      </c>
      <c r="BO321" s="90">
        <f t="shared" si="241"/>
        <v>1333.211864</v>
      </c>
      <c r="BP321" s="90">
        <f t="shared" si="241"/>
        <v>1409.210253</v>
      </c>
      <c r="BQ321" s="90">
        <f t="shared" si="241"/>
        <v>1486.598864</v>
      </c>
      <c r="BR321" s="90">
        <f t="shared" si="241"/>
        <v>1565.368648</v>
      </c>
      <c r="BS321" s="90">
        <f t="shared" si="241"/>
        <v>3296.310921</v>
      </c>
      <c r="BT321" s="90">
        <f t="shared" si="241"/>
        <v>3466.073576</v>
      </c>
      <c r="BU321" s="90">
        <f t="shared" si="241"/>
        <v>3638.833601</v>
      </c>
      <c r="BV321" s="90">
        <f t="shared" si="241"/>
        <v>3814.45464</v>
      </c>
      <c r="BW321" s="90">
        <f t="shared" si="241"/>
        <v>3992.906299</v>
      </c>
      <c r="BX321" s="90">
        <f t="shared" si="241"/>
        <v>4174.168912</v>
      </c>
      <c r="BY321" s="90">
        <f t="shared" si="241"/>
        <v>4358.223986</v>
      </c>
      <c r="BZ321" s="90">
        <f t="shared" si="241"/>
        <v>4545.053237</v>
      </c>
      <c r="CA321" s="90">
        <f t="shared" si="241"/>
        <v>4734.6385</v>
      </c>
      <c r="CB321" s="90">
        <f t="shared" si="241"/>
        <v>4926.961714</v>
      </c>
      <c r="CC321" s="90">
        <f t="shared" si="241"/>
        <v>5122.004922</v>
      </c>
      <c r="CD321" s="90">
        <f t="shared" si="241"/>
        <v>5319.750271</v>
      </c>
      <c r="CE321" s="90">
        <f t="shared" si="241"/>
        <v>5642.787238</v>
      </c>
      <c r="CF321" s="90">
        <f t="shared" si="241"/>
        <v>5998.384761</v>
      </c>
      <c r="CG321" s="90">
        <f t="shared" si="241"/>
        <v>6362.31112</v>
      </c>
      <c r="CH321" s="90">
        <f t="shared" si="241"/>
        <v>6732.10317</v>
      </c>
      <c r="CI321" s="90">
        <f t="shared" si="241"/>
        <v>7107.481211</v>
      </c>
      <c r="CJ321" s="90">
        <f t="shared" si="241"/>
        <v>7488.384713</v>
      </c>
      <c r="CK321" s="90">
        <f t="shared" si="241"/>
        <v>7874.775312</v>
      </c>
      <c r="CL321" s="90">
        <f t="shared" si="241"/>
        <v>8266.617053</v>
      </c>
      <c r="CM321" s="90">
        <f t="shared" si="241"/>
        <v>8663.874405</v>
      </c>
      <c r="CN321" s="90">
        <f t="shared" si="241"/>
        <v>9066.512066</v>
      </c>
      <c r="CO321" s="90">
        <f t="shared" si="241"/>
        <v>9474.494936</v>
      </c>
      <c r="CP321" s="90">
        <f t="shared" si="241"/>
        <v>9887.788118</v>
      </c>
      <c r="CQ321" s="90">
        <f t="shared" si="241"/>
        <v>10420.75151</v>
      </c>
      <c r="CR321" s="90">
        <f t="shared" si="241"/>
        <v>10984.1642</v>
      </c>
      <c r="CS321" s="90">
        <f t="shared" si="241"/>
        <v>11557.40521</v>
      </c>
      <c r="CT321" s="90">
        <f t="shared" si="241"/>
        <v>12138.36279</v>
      </c>
      <c r="CU321" s="90">
        <f t="shared" si="241"/>
        <v>12726.78139</v>
      </c>
      <c r="CV321" s="90">
        <f t="shared" si="241"/>
        <v>13322.59183</v>
      </c>
      <c r="CW321" s="90">
        <f t="shared" si="241"/>
        <v>13925.74386</v>
      </c>
      <c r="CX321" s="90">
        <f t="shared" si="241"/>
        <v>14536.18936</v>
      </c>
      <c r="CY321" s="90">
        <f t="shared" si="241"/>
        <v>15153.88069</v>
      </c>
      <c r="CZ321" s="90">
        <f t="shared" si="241"/>
        <v>15778.77051</v>
      </c>
      <c r="DA321" s="90">
        <f t="shared" si="241"/>
        <v>16410.81173</v>
      </c>
      <c r="DB321" s="90">
        <f t="shared" si="241"/>
        <v>17049.95756</v>
      </c>
      <c r="DC321" s="90">
        <f t="shared" si="241"/>
        <v>18001.88303</v>
      </c>
      <c r="DD321" s="90">
        <f t="shared" si="241"/>
        <v>19022.79791</v>
      </c>
      <c r="DE321" s="90">
        <f t="shared" si="241"/>
        <v>20061.66782</v>
      </c>
      <c r="DF321" s="90">
        <f t="shared" si="241"/>
        <v>21113.30496</v>
      </c>
      <c r="DG321" s="90">
        <f t="shared" si="241"/>
        <v>22177.11796</v>
      </c>
      <c r="DH321" s="90">
        <f t="shared" si="241"/>
        <v>23252.97665</v>
      </c>
      <c r="DI321" s="90">
        <f t="shared" si="241"/>
        <v>24340.79751</v>
      </c>
      <c r="DJ321" s="90">
        <f t="shared" si="241"/>
        <v>25440.50208</v>
      </c>
      <c r="DK321" s="90">
        <f t="shared" si="241"/>
        <v>26552.01283</v>
      </c>
      <c r="DL321" s="90">
        <f t="shared" si="241"/>
        <v>27675.25271</v>
      </c>
      <c r="DM321" s="90">
        <f t="shared" si="241"/>
        <v>28810.14512</v>
      </c>
      <c r="DN321" s="90">
        <f t="shared" si="241"/>
        <v>29956.6139</v>
      </c>
      <c r="DO321" s="90">
        <f t="shared" si="241"/>
        <v>31556.3241</v>
      </c>
      <c r="DP321" s="90">
        <f t="shared" si="241"/>
        <v>33250.94812</v>
      </c>
      <c r="DQ321" s="90">
        <f t="shared" si="241"/>
        <v>34971.26964</v>
      </c>
      <c r="DR321" s="90">
        <f t="shared" si="241"/>
        <v>36710.24595</v>
      </c>
      <c r="DS321" s="90">
        <f t="shared" si="241"/>
        <v>38467.06658</v>
      </c>
      <c r="DT321" s="90">
        <f t="shared" si="241"/>
        <v>40241.5463</v>
      </c>
      <c r="DU321" s="90">
        <f t="shared" si="241"/>
        <v>42033.56314</v>
      </c>
      <c r="DV321" s="90">
        <f t="shared" si="241"/>
        <v>43843.00205</v>
      </c>
      <c r="DW321" s="90">
        <f t="shared" si="241"/>
        <v>45669.74931</v>
      </c>
      <c r="DX321" s="90">
        <f t="shared" si="241"/>
        <v>47513.69186</v>
      </c>
      <c r="DY321" s="90">
        <f t="shared" si="241"/>
        <v>49374.71733</v>
      </c>
      <c r="DZ321" s="90">
        <f t="shared" si="241"/>
        <v>51252.714</v>
      </c>
    </row>
    <row r="322">
      <c r="A322" s="89"/>
      <c r="B322" s="89"/>
      <c r="C322" s="146"/>
      <c r="D322" s="146"/>
      <c r="E322" s="232" t="s">
        <v>340</v>
      </c>
      <c r="F322" s="150" t="s">
        <v>341</v>
      </c>
      <c r="G322" s="192"/>
      <c r="H322" s="89"/>
      <c r="I322" s="88" t="s">
        <v>342</v>
      </c>
      <c r="J322" s="234"/>
      <c r="K322" s="90">
        <f t="shared" ref="K322:DZ322" si="242">K$319*K311</f>
        <v>0</v>
      </c>
      <c r="L322" s="90">
        <f t="shared" si="242"/>
        <v>0</v>
      </c>
      <c r="M322" s="90">
        <f t="shared" si="242"/>
        <v>0</v>
      </c>
      <c r="N322" s="90">
        <f t="shared" si="242"/>
        <v>0</v>
      </c>
      <c r="O322" s="90">
        <f t="shared" si="242"/>
        <v>0</v>
      </c>
      <c r="P322" s="90">
        <f t="shared" si="242"/>
        <v>0</v>
      </c>
      <c r="Q322" s="90">
        <f t="shared" si="242"/>
        <v>0</v>
      </c>
      <c r="R322" s="90">
        <f t="shared" si="242"/>
        <v>0</v>
      </c>
      <c r="S322" s="90">
        <f t="shared" si="242"/>
        <v>0</v>
      </c>
      <c r="T322" s="90">
        <f t="shared" si="242"/>
        <v>0</v>
      </c>
      <c r="U322" s="90">
        <f t="shared" si="242"/>
        <v>0</v>
      </c>
      <c r="V322" s="90">
        <f t="shared" si="242"/>
        <v>0</v>
      </c>
      <c r="W322" s="90">
        <f t="shared" si="242"/>
        <v>0</v>
      </c>
      <c r="X322" s="90">
        <f t="shared" si="242"/>
        <v>0</v>
      </c>
      <c r="Y322" s="90">
        <f t="shared" si="242"/>
        <v>0</v>
      </c>
      <c r="Z322" s="90">
        <f t="shared" si="242"/>
        <v>0</v>
      </c>
      <c r="AA322" s="90">
        <f t="shared" si="242"/>
        <v>0</v>
      </c>
      <c r="AB322" s="90">
        <f t="shared" si="242"/>
        <v>0</v>
      </c>
      <c r="AC322" s="90">
        <f t="shared" si="242"/>
        <v>0</v>
      </c>
      <c r="AD322" s="90">
        <f t="shared" si="242"/>
        <v>0</v>
      </c>
      <c r="AE322" s="90">
        <f t="shared" si="242"/>
        <v>0</v>
      </c>
      <c r="AF322" s="90">
        <f t="shared" si="242"/>
        <v>0</v>
      </c>
      <c r="AG322" s="90">
        <f t="shared" si="242"/>
        <v>0</v>
      </c>
      <c r="AH322" s="90">
        <f t="shared" si="242"/>
        <v>0</v>
      </c>
      <c r="AI322" s="90">
        <f t="shared" si="242"/>
        <v>520.4006248</v>
      </c>
      <c r="AJ322" s="90">
        <f t="shared" si="242"/>
        <v>605.0027684</v>
      </c>
      <c r="AK322" s="90">
        <f t="shared" si="242"/>
        <v>695.7231308</v>
      </c>
      <c r="AL322" s="90">
        <f t="shared" si="242"/>
        <v>790.2548444</v>
      </c>
      <c r="AM322" s="90">
        <f t="shared" si="242"/>
        <v>888.3456619</v>
      </c>
      <c r="AN322" s="90">
        <f t="shared" si="242"/>
        <v>989.9497872</v>
      </c>
      <c r="AO322" s="90">
        <f t="shared" si="242"/>
        <v>1016.323733</v>
      </c>
      <c r="AP322" s="90">
        <f t="shared" si="242"/>
        <v>1023.060326</v>
      </c>
      <c r="AQ322" s="90">
        <f t="shared" si="242"/>
        <v>1118.261459</v>
      </c>
      <c r="AR322" s="90">
        <f t="shared" si="242"/>
        <v>1216.370419</v>
      </c>
      <c r="AS322" s="90">
        <f t="shared" si="242"/>
        <v>1317.368403</v>
      </c>
      <c r="AT322" s="90">
        <f t="shared" si="242"/>
        <v>1421.236714</v>
      </c>
      <c r="AU322" s="90">
        <f t="shared" si="242"/>
        <v>1491.66388</v>
      </c>
      <c r="AV322" s="90">
        <f t="shared" si="242"/>
        <v>1550.234241</v>
      </c>
      <c r="AW322" s="90">
        <f t="shared" si="242"/>
        <v>1608.462947</v>
      </c>
      <c r="AX322" s="90">
        <f t="shared" si="242"/>
        <v>1667.500312</v>
      </c>
      <c r="AY322" s="90">
        <f t="shared" si="242"/>
        <v>1727.456182</v>
      </c>
      <c r="AZ322" s="90">
        <f t="shared" si="242"/>
        <v>1788.335991</v>
      </c>
      <c r="BA322" s="90">
        <f t="shared" si="242"/>
        <v>1850.134725</v>
      </c>
      <c r="BB322" s="90">
        <f t="shared" si="242"/>
        <v>1912.846351</v>
      </c>
      <c r="BC322" s="90">
        <f t="shared" si="242"/>
        <v>1976.46477</v>
      </c>
      <c r="BD322" s="90">
        <f t="shared" si="242"/>
        <v>2040.983904</v>
      </c>
      <c r="BE322" s="90">
        <f t="shared" si="242"/>
        <v>2106.397711</v>
      </c>
      <c r="BF322" s="90">
        <f t="shared" si="242"/>
        <v>2172.700184</v>
      </c>
      <c r="BG322" s="90">
        <f t="shared" si="242"/>
        <v>2332.417614</v>
      </c>
      <c r="BH322" s="90">
        <f t="shared" si="242"/>
        <v>2523.091497</v>
      </c>
      <c r="BI322" s="90">
        <f t="shared" si="242"/>
        <v>2720.821671</v>
      </c>
      <c r="BJ322" s="90">
        <f t="shared" si="242"/>
        <v>2923.184163</v>
      </c>
      <c r="BK322" s="90">
        <f t="shared" si="242"/>
        <v>3129.910321</v>
      </c>
      <c r="BL322" s="90">
        <f t="shared" si="242"/>
        <v>3340.947928</v>
      </c>
      <c r="BM322" s="90">
        <f t="shared" si="242"/>
        <v>3556.266626</v>
      </c>
      <c r="BN322" s="90">
        <f t="shared" si="242"/>
        <v>3775.838395</v>
      </c>
      <c r="BO322" s="90">
        <f t="shared" si="242"/>
        <v>3999.635593</v>
      </c>
      <c r="BP322" s="90">
        <f t="shared" si="242"/>
        <v>4227.63076</v>
      </c>
      <c r="BQ322" s="90">
        <f t="shared" si="242"/>
        <v>4459.796592</v>
      </c>
      <c r="BR322" s="90">
        <f t="shared" si="242"/>
        <v>4696.105944</v>
      </c>
      <c r="BS322" s="90">
        <f t="shared" si="242"/>
        <v>9888.932763</v>
      </c>
      <c r="BT322" s="90">
        <f t="shared" si="242"/>
        <v>10398.22073</v>
      </c>
      <c r="BU322" s="90">
        <f t="shared" si="242"/>
        <v>10916.5008</v>
      </c>
      <c r="BV322" s="90">
        <f t="shared" si="242"/>
        <v>11443.36392</v>
      </c>
      <c r="BW322" s="90">
        <f t="shared" si="242"/>
        <v>11978.7189</v>
      </c>
      <c r="BX322" s="90">
        <f t="shared" si="242"/>
        <v>12522.50674</v>
      </c>
      <c r="BY322" s="90">
        <f t="shared" si="242"/>
        <v>13074.67196</v>
      </c>
      <c r="BZ322" s="90">
        <f t="shared" si="242"/>
        <v>13635.15971</v>
      </c>
      <c r="CA322" s="90">
        <f t="shared" si="242"/>
        <v>14203.9155</v>
      </c>
      <c r="CB322" s="90">
        <f t="shared" si="242"/>
        <v>14780.88514</v>
      </c>
      <c r="CC322" s="90">
        <f t="shared" si="242"/>
        <v>15366.01477</v>
      </c>
      <c r="CD322" s="90">
        <f t="shared" si="242"/>
        <v>15959.25081</v>
      </c>
      <c r="CE322" s="90">
        <f t="shared" si="242"/>
        <v>16928.36171</v>
      </c>
      <c r="CF322" s="90">
        <f t="shared" si="242"/>
        <v>17995.15428</v>
      </c>
      <c r="CG322" s="90">
        <f t="shared" si="242"/>
        <v>19086.93336</v>
      </c>
      <c r="CH322" s="90">
        <f t="shared" si="242"/>
        <v>20196.30951</v>
      </c>
      <c r="CI322" s="90">
        <f t="shared" si="242"/>
        <v>21322.44363</v>
      </c>
      <c r="CJ322" s="90">
        <f t="shared" si="242"/>
        <v>22465.15414</v>
      </c>
      <c r="CK322" s="90">
        <f t="shared" si="242"/>
        <v>23624.32594</v>
      </c>
      <c r="CL322" s="90">
        <f t="shared" si="242"/>
        <v>24799.85116</v>
      </c>
      <c r="CM322" s="90">
        <f t="shared" si="242"/>
        <v>25991.62322</v>
      </c>
      <c r="CN322" s="90">
        <f t="shared" si="242"/>
        <v>27199.5362</v>
      </c>
      <c r="CO322" s="90">
        <f t="shared" si="242"/>
        <v>28423.48481</v>
      </c>
      <c r="CP322" s="90">
        <f t="shared" si="242"/>
        <v>29663.36435</v>
      </c>
      <c r="CQ322" s="90">
        <f t="shared" si="242"/>
        <v>31262.25454</v>
      </c>
      <c r="CR322" s="90">
        <f t="shared" si="242"/>
        <v>32952.49261</v>
      </c>
      <c r="CS322" s="90">
        <f t="shared" si="242"/>
        <v>34672.21562</v>
      </c>
      <c r="CT322" s="90">
        <f t="shared" si="242"/>
        <v>36415.08836</v>
      </c>
      <c r="CU322" s="90">
        <f t="shared" si="242"/>
        <v>38180.34418</v>
      </c>
      <c r="CV322" s="90">
        <f t="shared" si="242"/>
        <v>39967.7755</v>
      </c>
      <c r="CW322" s="90">
        <f t="shared" si="242"/>
        <v>41777.23158</v>
      </c>
      <c r="CX322" s="90">
        <f t="shared" si="242"/>
        <v>43608.56808</v>
      </c>
      <c r="CY322" s="90">
        <f t="shared" si="242"/>
        <v>45461.64208</v>
      </c>
      <c r="CZ322" s="90">
        <f t="shared" si="242"/>
        <v>47336.31153</v>
      </c>
      <c r="DA322" s="90">
        <f t="shared" si="242"/>
        <v>49232.4352</v>
      </c>
      <c r="DB322" s="90">
        <f t="shared" si="242"/>
        <v>51149.87268</v>
      </c>
      <c r="DC322" s="90">
        <f t="shared" si="242"/>
        <v>54005.6491</v>
      </c>
      <c r="DD322" s="90">
        <f t="shared" si="242"/>
        <v>57068.39373</v>
      </c>
      <c r="DE322" s="90">
        <f t="shared" si="242"/>
        <v>60185.00347</v>
      </c>
      <c r="DF322" s="90">
        <f t="shared" si="242"/>
        <v>63339.91488</v>
      </c>
      <c r="DG322" s="90">
        <f t="shared" si="242"/>
        <v>66531.35387</v>
      </c>
      <c r="DH322" s="90">
        <f t="shared" si="242"/>
        <v>69758.92995</v>
      </c>
      <c r="DI322" s="90">
        <f t="shared" si="242"/>
        <v>73022.39252</v>
      </c>
      <c r="DJ322" s="90">
        <f t="shared" si="242"/>
        <v>76321.50624</v>
      </c>
      <c r="DK322" s="90">
        <f t="shared" si="242"/>
        <v>79656.03849</v>
      </c>
      <c r="DL322" s="90">
        <f t="shared" si="242"/>
        <v>83025.75813</v>
      </c>
      <c r="DM322" s="90">
        <f t="shared" si="242"/>
        <v>86430.43536</v>
      </c>
      <c r="DN322" s="90">
        <f t="shared" si="242"/>
        <v>89869.8417</v>
      </c>
      <c r="DO322" s="90">
        <f t="shared" si="242"/>
        <v>94668.97229</v>
      </c>
      <c r="DP322" s="90">
        <f t="shared" si="242"/>
        <v>99752.84436</v>
      </c>
      <c r="DQ322" s="90">
        <f t="shared" si="242"/>
        <v>104913.8089</v>
      </c>
      <c r="DR322" s="90">
        <f t="shared" si="242"/>
        <v>110130.7379</v>
      </c>
      <c r="DS322" s="90">
        <f t="shared" si="242"/>
        <v>115401.1998</v>
      </c>
      <c r="DT322" s="90">
        <f t="shared" si="242"/>
        <v>120724.6389</v>
      </c>
      <c r="DU322" s="90">
        <f t="shared" si="242"/>
        <v>126100.6894</v>
      </c>
      <c r="DV322" s="90">
        <f t="shared" si="242"/>
        <v>131529.0062</v>
      </c>
      <c r="DW322" s="90">
        <f t="shared" si="242"/>
        <v>137009.2479</v>
      </c>
      <c r="DX322" s="90">
        <f t="shared" si="242"/>
        <v>142541.0756</v>
      </c>
      <c r="DY322" s="90">
        <f t="shared" si="242"/>
        <v>148124.152</v>
      </c>
      <c r="DZ322" s="90">
        <f t="shared" si="242"/>
        <v>153758.142</v>
      </c>
    </row>
    <row r="323">
      <c r="A323" s="89"/>
      <c r="B323" s="89"/>
      <c r="C323" s="239">
        <f>C324</f>
        <v>1</v>
      </c>
      <c r="E323" s="230">
        <f t="shared" ref="E323:G323" si="243">E324</f>
        <v>25</v>
      </c>
      <c r="F323" s="199">
        <f t="shared" si="243"/>
        <v>60</v>
      </c>
      <c r="G323" s="192">
        <f t="shared" si="243"/>
        <v>0.06</v>
      </c>
      <c r="H323" s="89"/>
      <c r="I323" s="88" t="s">
        <v>358</v>
      </c>
      <c r="J323" s="234"/>
      <c r="K323" s="90">
        <f>if(K$295="",0,SAFE!$C$8*(1+$G323)^(($F323-$E323)/12)-SAFE!$C$8+(SAFE!$C$8*$C323))</f>
        <v>0</v>
      </c>
      <c r="L323" s="90">
        <f>if(L$295="",0,SAFE!$C$8*(1+$G323)^(($F323-$E323)/12)-SAFE!$C$8+(SAFE!$C$8*$C323))</f>
        <v>0</v>
      </c>
      <c r="M323" s="90">
        <f>if(M$295="",0,SAFE!$C$8*(1+$G323)^(($F323-$E323)/12)-SAFE!$C$8+(SAFE!$C$8*$C323))</f>
        <v>0</v>
      </c>
      <c r="N323" s="90">
        <f>if(N$295="",0,SAFE!$C$8*(1+$G323)^(($F323-$E323)/12)-SAFE!$C$8+(SAFE!$C$8*$C323))</f>
        <v>0</v>
      </c>
      <c r="O323" s="90">
        <f>if(O$295="",0,SAFE!$C$8*(1+$G323)^(($F323-$E323)/12)-SAFE!$C$8+(SAFE!$C$8*$C323))</f>
        <v>0</v>
      </c>
      <c r="P323" s="90">
        <f>if(P$295="",0,SAFE!$C$8*(1+$G323)^(($F323-$E323)/12)-SAFE!$C$8+(SAFE!$C$8*$C323))</f>
        <v>0</v>
      </c>
      <c r="Q323" s="90">
        <f>if(Q$295="",0,SAFE!$C$8*(1+$G323)^(($F323-$E323)/12)-SAFE!$C$8+(SAFE!$C$8*$C323))</f>
        <v>0</v>
      </c>
      <c r="R323" s="90">
        <f>if(R$295="",0,SAFE!$C$8*(1+$G323)^(($F323-$E323)/12)-SAFE!$C$8+(SAFE!$C$8*$C323))</f>
        <v>0</v>
      </c>
      <c r="S323" s="90">
        <f>if(S$295="",0,SAFE!$C$8*(1+$G323)^(($F323-$E323)/12)-SAFE!$C$8+(SAFE!$C$8*$C323))</f>
        <v>0</v>
      </c>
      <c r="T323" s="90">
        <f>if(T$295="",0,SAFE!$C$8*(1+$G323)^(($F323-$E323)/12)-SAFE!$C$8+(SAFE!$C$8*$C323))</f>
        <v>0</v>
      </c>
      <c r="U323" s="90">
        <f>if(U$295="",0,SAFE!$C$8*(1+$G323)^(($F323-$E323)/12)-SAFE!$C$8+(SAFE!$C$8*$C323))</f>
        <v>0</v>
      </c>
      <c r="V323" s="90">
        <f>if(V$295="",0,SAFE!$C$8*(1+$G323)^(($F323-$E323)/12)-SAFE!$C$8+(SAFE!$C$8*$C323))</f>
        <v>0</v>
      </c>
      <c r="W323" s="90">
        <f>if(W$295="",0,SAFE!$C$8*(1+$G323)^(($F323-$E323)/12)-SAFE!$C$8+(SAFE!$C$8*$C323))</f>
        <v>0</v>
      </c>
      <c r="X323" s="90">
        <f>if(X$295="",0,SAFE!$C$8*(1+$G323)^(($F323-$E323)/12)-SAFE!$C$8+(SAFE!$C$8*$C323))</f>
        <v>0</v>
      </c>
      <c r="Y323" s="90">
        <f>if(Y$295="",0,SAFE!$C$8*(1+$G323)^(($F323-$E323)/12)-SAFE!$C$8+(SAFE!$C$8*$C323))</f>
        <v>0</v>
      </c>
      <c r="Z323" s="90">
        <f>if(Z$295="",0,SAFE!$C$8*(1+$G323)^(($F323-$E323)/12)-SAFE!$C$8+(SAFE!$C$8*$C323))</f>
        <v>0</v>
      </c>
      <c r="AA323" s="90">
        <f>if(AA$295="",0,SAFE!$C$8*(1+$G323)^(($F323-$E323)/12)-SAFE!$C$8+(SAFE!$C$8*$C323))</f>
        <v>0</v>
      </c>
      <c r="AB323" s="90">
        <f>if(AB$295="",0,SAFE!$C$8*(1+$G323)^(($F323-$E323)/12)-SAFE!$C$8+(SAFE!$C$8*$C323))</f>
        <v>0</v>
      </c>
      <c r="AC323" s="90">
        <f>if(AC$295="",0,SAFE!$C$8*(1+$G323)^(($F323-$E323)/12)-SAFE!$C$8+(SAFE!$C$8*$C323))</f>
        <v>0</v>
      </c>
      <c r="AD323" s="90">
        <f>if(AD$295="",0,SAFE!$C$8*(1+$G323)^(($F323-$E323)/12)-SAFE!$C$8+(SAFE!$C$8*$C323))</f>
        <v>0</v>
      </c>
      <c r="AE323" s="90">
        <f>if(AE$295="",0,SAFE!$C$8*(1+$G323)^(($F323-$E323)/12)-SAFE!$C$8+(SAFE!$C$8*$C323))</f>
        <v>0</v>
      </c>
      <c r="AF323" s="90">
        <f>if(AF$295="",0,SAFE!$C$8*(1+$G323)^(($F323-$E323)/12)-SAFE!$C$8+(SAFE!$C$8*$C323))</f>
        <v>0</v>
      </c>
      <c r="AG323" s="90">
        <f>if(AG$295="",0,SAFE!$C$8*(1+$G323)^(($F323-$E323)/12)-SAFE!$C$8+(SAFE!$C$8*$C323))</f>
        <v>0</v>
      </c>
      <c r="AH323" s="90">
        <f>if(AH$295="",0,SAFE!$C$8*(1+$G323)^(($F323-$E323)/12)-SAFE!$C$8+(SAFE!$C$8*$C323))</f>
        <v>0</v>
      </c>
      <c r="AI323" s="90">
        <f>if(AI$295="",0,SAFE!$C$8*(1+$G323)^(($F323-$E323)/12)-SAFE!$C$8+(SAFE!$C$8*$C323))</f>
        <v>0</v>
      </c>
      <c r="AJ323" s="90">
        <f>if(AJ$295="",0,SAFE!$C$8*(1+$G323)^(($F323-$E323)/12)-SAFE!$C$8+(SAFE!$C$8*$C323))</f>
        <v>0</v>
      </c>
      <c r="AK323" s="90">
        <f>if(AK$295="",0,SAFE!$C$8*(1+$G323)^(($F323-$E323)/12)-SAFE!$C$8+(SAFE!$C$8*$C323))</f>
        <v>0</v>
      </c>
      <c r="AL323" s="90">
        <f>if(AL$295="",0,SAFE!$C$8*(1+$G323)^(($F323-$E323)/12)-SAFE!$C$8+(SAFE!$C$8*$C323))</f>
        <v>0</v>
      </c>
      <c r="AM323" s="90">
        <f>if(AM$295="",0,SAFE!$C$8*(1+$G323)^(($F323-$E323)/12)-SAFE!$C$8+(SAFE!$C$8*$C323))</f>
        <v>0</v>
      </c>
      <c r="AN323" s="90">
        <f>if(AN$295="",0,SAFE!$C$8*(1+$G323)^(($F323-$E323)/12)-SAFE!$C$8+(SAFE!$C$8*$C323))</f>
        <v>0</v>
      </c>
      <c r="AO323" s="90">
        <f>if(AO$295="",0,SAFE!$C$8*(1+$G323)^(($F323-$E323)/12)-SAFE!$C$8+(SAFE!$C$8*$C323))</f>
        <v>0</v>
      </c>
      <c r="AP323" s="90">
        <f>if(AP$295="",0,SAFE!$C$8*(1+$G323)^(($F323-$E323)/12)-SAFE!$C$8+(SAFE!$C$8*$C323))</f>
        <v>0</v>
      </c>
      <c r="AQ323" s="90">
        <f>if(AQ$295="",0,SAFE!$C$8*(1+$G323)^(($F323-$E323)/12)-SAFE!$C$8+(SAFE!$C$8*$C323))</f>
        <v>0</v>
      </c>
      <c r="AR323" s="90">
        <f>if(AR$295="",0,SAFE!$C$8*(1+$G323)^(($F323-$E323)/12)-SAFE!$C$8+(SAFE!$C$8*$C323))</f>
        <v>0</v>
      </c>
      <c r="AS323" s="90">
        <f>if(AS$295="",0,SAFE!$C$8*(1+$G323)^(($F323-$E323)/12)-SAFE!$C$8+(SAFE!$C$8*$C323))</f>
        <v>0</v>
      </c>
      <c r="AT323" s="90">
        <f>if(AT$295="",0,SAFE!$C$8*(1+$G323)^(($F323-$E323)/12)-SAFE!$C$8+(SAFE!$C$8*$C323))</f>
        <v>0</v>
      </c>
      <c r="AU323" s="90">
        <f>if(AU$295="",0,SAFE!$C$8*(1+$G323)^(($F323-$E323)/12)-SAFE!$C$8+(SAFE!$C$8*$C323))</f>
        <v>0</v>
      </c>
      <c r="AV323" s="90">
        <f>if(AV$295="",0,SAFE!$C$8*(1+$G323)^(($F323-$E323)/12)-SAFE!$C$8+(SAFE!$C$8*$C323))</f>
        <v>0</v>
      </c>
      <c r="AW323" s="90">
        <f>if(AW$295="",0,SAFE!$C$8*(1+$G323)^(($F323-$E323)/12)-SAFE!$C$8+(SAFE!$C$8*$C323))</f>
        <v>0</v>
      </c>
      <c r="AX323" s="90">
        <f>if(AX$295="",0,SAFE!$C$8*(1+$G323)^(($F323-$E323)/12)-SAFE!$C$8+(SAFE!$C$8*$C323))</f>
        <v>0</v>
      </c>
      <c r="AY323" s="90">
        <f>if(AY$295="",0,SAFE!$C$8*(1+$G323)^(($F323-$E323)/12)-SAFE!$C$8+(SAFE!$C$8*$C323))</f>
        <v>0</v>
      </c>
      <c r="AZ323" s="90">
        <f>if(AZ$295="",0,SAFE!$C$8*(1+$G323)^(($F323-$E323)/12)-SAFE!$C$8+(SAFE!$C$8*$C323))</f>
        <v>0</v>
      </c>
      <c r="BA323" s="90">
        <f>if(BA$295="",0,SAFE!$C$8*(1+$G323)^(($F323-$E323)/12)-SAFE!$C$8+(SAFE!$C$8*$C323))</f>
        <v>0</v>
      </c>
      <c r="BB323" s="90">
        <f>if(BB$295="",0,SAFE!$C$8*(1+$G323)^(($F323-$E323)/12)-SAFE!$C$8+(SAFE!$C$8*$C323))</f>
        <v>0</v>
      </c>
      <c r="BC323" s="90">
        <f>if(BC$295="",0,SAFE!$C$8*(1+$G323)^(($F323-$E323)/12)-SAFE!$C$8+(SAFE!$C$8*$C323))</f>
        <v>0</v>
      </c>
      <c r="BD323" s="90">
        <f>if(BD$295="",0,SAFE!$C$8*(1+$G323)^(($F323-$E323)/12)-SAFE!$C$8+(SAFE!$C$8*$C323))</f>
        <v>0</v>
      </c>
      <c r="BE323" s="90">
        <f>if(BE$295="",0,SAFE!$C$8*(1+$G323)^(($F323-$E323)/12)-SAFE!$C$8+(SAFE!$C$8*$C323))</f>
        <v>0</v>
      </c>
      <c r="BF323" s="90">
        <f>if(BF$295="",0,SAFE!$C$8*(1+$G323)^(($F323-$E323)/12)-SAFE!$C$8+(SAFE!$C$8*$C323))</f>
        <v>0</v>
      </c>
      <c r="BG323" s="90">
        <f>if(BG$295="",0,SAFE!$C$8*(1+$G323)^(($F323-$E323)/12)-SAFE!$C$8+(SAFE!$C$8*$C323))</f>
        <v>0</v>
      </c>
      <c r="BH323" s="90">
        <f>if(BH$295="",0,SAFE!$C$8*(1+$G323)^(($F323-$E323)/12)-SAFE!$C$8+(SAFE!$C$8*$C323))</f>
        <v>0</v>
      </c>
      <c r="BI323" s="90">
        <f>if(BI$295="",0,SAFE!$C$8*(1+$G323)^(($F323-$E323)/12)-SAFE!$C$8+(SAFE!$C$8*$C323))</f>
        <v>0</v>
      </c>
      <c r="BJ323" s="90">
        <f>if(BJ$295="",0,SAFE!$C$8*(1+$G323)^(($F323-$E323)/12)-SAFE!$C$8+(SAFE!$C$8*$C323))</f>
        <v>0</v>
      </c>
      <c r="BK323" s="90">
        <f>if(BK$295="",0,SAFE!$C$8*(1+$G323)^(($F323-$E323)/12)-SAFE!$C$8+(SAFE!$C$8*$C323))</f>
        <v>0</v>
      </c>
      <c r="BL323" s="90">
        <f>if(BL$295="",0,SAFE!$C$8*(1+$G323)^(($F323-$E323)/12)-SAFE!$C$8+(SAFE!$C$8*$C323))</f>
        <v>0</v>
      </c>
      <c r="BM323" s="90">
        <f>if(BM$295="",0,SAFE!$C$8*(1+$G323)^(($F323-$E323)/12)-SAFE!$C$8+(SAFE!$C$8*$C323))</f>
        <v>0</v>
      </c>
      <c r="BN323" s="90">
        <f>if(BN$295="",0,SAFE!$C$8*(1+$G323)^(($F323-$E323)/12)-SAFE!$C$8+(SAFE!$C$8*$C323))</f>
        <v>0</v>
      </c>
      <c r="BO323" s="90">
        <f>if(BO$295="",0,SAFE!$C$8*(1+$G323)^(($F323-$E323)/12)-SAFE!$C$8+(SAFE!$C$8*$C323))</f>
        <v>0</v>
      </c>
      <c r="BP323" s="90">
        <f>if(BP$295="",0,SAFE!$C$8*(1+$G323)^(($F323-$E323)/12)-SAFE!$C$8+(SAFE!$C$8*$C323))</f>
        <v>0</v>
      </c>
      <c r="BQ323" s="90">
        <f>if(BQ$295="",0,SAFE!$C$8*(1+$G323)^(($F323-$E323)/12)-SAFE!$C$8+(SAFE!$C$8*$C323))</f>
        <v>0</v>
      </c>
      <c r="BR323" s="90">
        <f>if(BR$295="",0,SAFE!$C$8*(1+$G323)^(($F323-$E323)/12)-SAFE!$C$8+(SAFE!$C$8*$C323))</f>
        <v>592623.3758</v>
      </c>
      <c r="BS323" s="90">
        <f>if(BS$295="",0,SAFE!$C$8*(1+$G323)^(($F323-$E323)/12)-SAFE!$C$8+(SAFE!$C$8*$C323))</f>
        <v>0</v>
      </c>
      <c r="BT323" s="90">
        <f>if(BT$295="",0,SAFE!$C$8*(1+$G323)^(($F323-$E323)/12)-SAFE!$C$8+(SAFE!$C$8*$C323))</f>
        <v>0</v>
      </c>
      <c r="BU323" s="90">
        <f>if(BU$295="",0,SAFE!$C$8*(1+$G323)^(($F323-$E323)/12)-SAFE!$C$8+(SAFE!$C$8*$C323))</f>
        <v>0</v>
      </c>
      <c r="BV323" s="90">
        <f>if(BV$295="",0,SAFE!$C$8*(1+$G323)^(($F323-$E323)/12)-SAFE!$C$8+(SAFE!$C$8*$C323))</f>
        <v>0</v>
      </c>
      <c r="BW323" s="90">
        <f>if(BW$295="",0,SAFE!$C$8*(1+$G323)^(($F323-$E323)/12)-SAFE!$C$8+(SAFE!$C$8*$C323))</f>
        <v>0</v>
      </c>
      <c r="BX323" s="90">
        <f>if(BX$295="",0,SAFE!$C$8*(1+$G323)^(($F323-$E323)/12)-SAFE!$C$8+(SAFE!$C$8*$C323))</f>
        <v>0</v>
      </c>
      <c r="BY323" s="90">
        <f>if(BY$295="",0,SAFE!$C$8*(1+$G323)^(($F323-$E323)/12)-SAFE!$C$8+(SAFE!$C$8*$C323))</f>
        <v>0</v>
      </c>
      <c r="BZ323" s="90">
        <f>if(BZ$295="",0,SAFE!$C$8*(1+$G323)^(($F323-$E323)/12)-SAFE!$C$8+(SAFE!$C$8*$C323))</f>
        <v>0</v>
      </c>
      <c r="CA323" s="90">
        <f>if(CA$295="",0,SAFE!$C$8*(1+$G323)^(($F323-$E323)/12)-SAFE!$C$8+(SAFE!$C$8*$C323))</f>
        <v>0</v>
      </c>
      <c r="CB323" s="90">
        <f>if(CB$295="",0,SAFE!$C$8*(1+$G323)^(($F323-$E323)/12)-SAFE!$C$8+(SAFE!$C$8*$C323))</f>
        <v>0</v>
      </c>
      <c r="CC323" s="90">
        <f>if(CC$295="",0,SAFE!$C$8*(1+$G323)^(($F323-$E323)/12)-SAFE!$C$8+(SAFE!$C$8*$C323))</f>
        <v>0</v>
      </c>
      <c r="CD323" s="90">
        <f>if(CD$295="",0,SAFE!$C$8*(1+$G323)^(($F323-$E323)/12)-SAFE!$C$8+(SAFE!$C$8*$C323))</f>
        <v>0</v>
      </c>
      <c r="CE323" s="90">
        <f>if(CE$295="",0,SAFE!$C$8*(1+$G323)^(($F323-$E323)/12)-SAFE!$C$8+(SAFE!$C$8*$C323))</f>
        <v>0</v>
      </c>
      <c r="CF323" s="90">
        <f>if(CF$295="",0,SAFE!$C$8*(1+$G323)^(($F323-$E323)/12)-SAFE!$C$8+(SAFE!$C$8*$C323))</f>
        <v>0</v>
      </c>
      <c r="CG323" s="90">
        <f>if(CG$295="",0,SAFE!$C$8*(1+$G323)^(($F323-$E323)/12)-SAFE!$C$8+(SAFE!$C$8*$C323))</f>
        <v>0</v>
      </c>
      <c r="CH323" s="90">
        <f>if(CH$295="",0,SAFE!$C$8*(1+$G323)^(($F323-$E323)/12)-SAFE!$C$8+(SAFE!$C$8*$C323))</f>
        <v>0</v>
      </c>
      <c r="CI323" s="90">
        <f>if(CI$295="",0,SAFE!$C$8*(1+$G323)^(($F323-$E323)/12)-SAFE!$C$8+(SAFE!$C$8*$C323))</f>
        <v>0</v>
      </c>
      <c r="CJ323" s="90">
        <f>if(CJ$295="",0,SAFE!$C$8*(1+$G323)^(($F323-$E323)/12)-SAFE!$C$8+(SAFE!$C$8*$C323))</f>
        <v>0</v>
      </c>
      <c r="CK323" s="90">
        <f>if(CK$295="",0,SAFE!$C$8*(1+$G323)^(($F323-$E323)/12)-SAFE!$C$8+(SAFE!$C$8*$C323))</f>
        <v>0</v>
      </c>
      <c r="CL323" s="90">
        <f>if(CL$295="",0,SAFE!$C$8*(1+$G323)^(($F323-$E323)/12)-SAFE!$C$8+(SAFE!$C$8*$C323))</f>
        <v>0</v>
      </c>
      <c r="CM323" s="90">
        <f>if(CM$295="",0,SAFE!$C$8*(1+$G323)^(($F323-$E323)/12)-SAFE!$C$8+(SAFE!$C$8*$C323))</f>
        <v>0</v>
      </c>
      <c r="CN323" s="90">
        <f>if(CN$295="",0,SAFE!$C$8*(1+$G323)^(($F323-$E323)/12)-SAFE!$C$8+(SAFE!$C$8*$C323))</f>
        <v>0</v>
      </c>
      <c r="CO323" s="90">
        <f>if(CO$295="",0,SAFE!$C$8*(1+$G323)^(($F323-$E323)/12)-SAFE!$C$8+(SAFE!$C$8*$C323))</f>
        <v>0</v>
      </c>
      <c r="CP323" s="90">
        <f>if(CP$295="",0,SAFE!$C$8*(1+$G323)^(($F323-$E323)/12)-SAFE!$C$8+(SAFE!$C$8*$C323))</f>
        <v>0</v>
      </c>
      <c r="CQ323" s="90">
        <f>if(CQ$295="",0,SAFE!$C$8*(1+$G323)^(($F323-$E323)/12)-SAFE!$C$8+(SAFE!$C$8*$C323))</f>
        <v>0</v>
      </c>
      <c r="CR323" s="90">
        <f>if(CR$295="",0,SAFE!$C$8*(1+$G323)^(($F323-$E323)/12)-SAFE!$C$8+(SAFE!$C$8*$C323))</f>
        <v>0</v>
      </c>
      <c r="CS323" s="90">
        <f>if(CS$295="",0,SAFE!$C$8*(1+$G323)^(($F323-$E323)/12)-SAFE!$C$8+(SAFE!$C$8*$C323))</f>
        <v>0</v>
      </c>
      <c r="CT323" s="90">
        <f>if(CT$295="",0,SAFE!$C$8*(1+$G323)^(($F323-$E323)/12)-SAFE!$C$8+(SAFE!$C$8*$C323))</f>
        <v>0</v>
      </c>
      <c r="CU323" s="90">
        <f>if(CU$295="",0,SAFE!$C$8*(1+$G323)^(($F323-$E323)/12)-SAFE!$C$8+(SAFE!$C$8*$C323))</f>
        <v>0</v>
      </c>
      <c r="CV323" s="90">
        <f>if(CV$295="",0,SAFE!$C$8*(1+$G323)^(($F323-$E323)/12)-SAFE!$C$8+(SAFE!$C$8*$C323))</f>
        <v>0</v>
      </c>
      <c r="CW323" s="90">
        <f>if(CW$295="",0,SAFE!$C$8*(1+$G323)^(($F323-$E323)/12)-SAFE!$C$8+(SAFE!$C$8*$C323))</f>
        <v>0</v>
      </c>
      <c r="CX323" s="90">
        <f>if(CX$295="",0,SAFE!$C$8*(1+$G323)^(($F323-$E323)/12)-SAFE!$C$8+(SAFE!$C$8*$C323))</f>
        <v>0</v>
      </c>
      <c r="CY323" s="90">
        <f>if(CY$295="",0,SAFE!$C$8*(1+$G323)^(($F323-$E323)/12)-SAFE!$C$8+(SAFE!$C$8*$C323))</f>
        <v>0</v>
      </c>
      <c r="CZ323" s="90">
        <f>if(CZ$295="",0,SAFE!$C$8*(1+$G323)^(($F323-$E323)/12)-SAFE!$C$8+(SAFE!$C$8*$C323))</f>
        <v>0</v>
      </c>
      <c r="DA323" s="90">
        <f>if(DA$295="",0,SAFE!$C$8*(1+$G323)^(($F323-$E323)/12)-SAFE!$C$8+(SAFE!$C$8*$C323))</f>
        <v>0</v>
      </c>
      <c r="DB323" s="90">
        <f>if(DB$295="",0,SAFE!$C$8*(1+$G323)^(($F323-$E323)/12)-SAFE!$C$8+(SAFE!$C$8*$C323))</f>
        <v>0</v>
      </c>
      <c r="DC323" s="90">
        <f>if(DC$295="",0,SAFE!$C$8*(1+$G323)^(($F323-$E323)/12)-SAFE!$C$8+(SAFE!$C$8*$C323))</f>
        <v>0</v>
      </c>
      <c r="DD323" s="90">
        <f>if(DD$295="",0,SAFE!$C$8*(1+$G323)^(($F323-$E323)/12)-SAFE!$C$8+(SAFE!$C$8*$C323))</f>
        <v>0</v>
      </c>
      <c r="DE323" s="90">
        <f>if(DE$295="",0,SAFE!$C$8*(1+$G323)^(($F323-$E323)/12)-SAFE!$C$8+(SAFE!$C$8*$C323))</f>
        <v>0</v>
      </c>
      <c r="DF323" s="90">
        <f>if(DF$295="",0,SAFE!$C$8*(1+$G323)^(($F323-$E323)/12)-SAFE!$C$8+(SAFE!$C$8*$C323))</f>
        <v>0</v>
      </c>
      <c r="DG323" s="90">
        <f>if(DG$295="",0,SAFE!$C$8*(1+$G323)^(($F323-$E323)/12)-SAFE!$C$8+(SAFE!$C$8*$C323))</f>
        <v>0</v>
      </c>
      <c r="DH323" s="90">
        <f>if(DH$295="",0,SAFE!$C$8*(1+$G323)^(($F323-$E323)/12)-SAFE!$C$8+(SAFE!$C$8*$C323))</f>
        <v>0</v>
      </c>
      <c r="DI323" s="90">
        <f>if(DI$295="",0,SAFE!$C$8*(1+$G323)^(($F323-$E323)/12)-SAFE!$C$8+(SAFE!$C$8*$C323))</f>
        <v>0</v>
      </c>
      <c r="DJ323" s="90">
        <f>if(DJ$295="",0,SAFE!$C$8*(1+$G323)^(($F323-$E323)/12)-SAFE!$C$8+(SAFE!$C$8*$C323))</f>
        <v>0</v>
      </c>
      <c r="DK323" s="90">
        <f>if(DK$295="",0,SAFE!$C$8*(1+$G323)^(($F323-$E323)/12)-SAFE!$C$8+(SAFE!$C$8*$C323))</f>
        <v>0</v>
      </c>
      <c r="DL323" s="90">
        <f>if(DL$295="",0,SAFE!$C$8*(1+$G323)^(($F323-$E323)/12)-SAFE!$C$8+(SAFE!$C$8*$C323))</f>
        <v>0</v>
      </c>
      <c r="DM323" s="90">
        <f>if(DM$295="",0,SAFE!$C$8*(1+$G323)^(($F323-$E323)/12)-SAFE!$C$8+(SAFE!$C$8*$C323))</f>
        <v>0</v>
      </c>
      <c r="DN323" s="90">
        <f>if(DN$295="",0,SAFE!$C$8*(1+$G323)^(($F323-$E323)/12)-SAFE!$C$8+(SAFE!$C$8*$C323))</f>
        <v>0</v>
      </c>
      <c r="DO323" s="90">
        <f>if(DO$295="",0,SAFE!$C$8*(1+$G323)^(($F323-$E323)/12)-SAFE!$C$8+(SAFE!$C$8*$C323))</f>
        <v>0</v>
      </c>
      <c r="DP323" s="90">
        <f>if(DP$295="",0,SAFE!$C$8*(1+$G323)^(($F323-$E323)/12)-SAFE!$C$8+(SAFE!$C$8*$C323))</f>
        <v>0</v>
      </c>
      <c r="DQ323" s="90">
        <f>if(DQ$295="",0,SAFE!$C$8*(1+$G323)^(($F323-$E323)/12)-SAFE!$C$8+(SAFE!$C$8*$C323))</f>
        <v>0</v>
      </c>
      <c r="DR323" s="90">
        <f>if(DR$295="",0,SAFE!$C$8*(1+$G323)^(($F323-$E323)/12)-SAFE!$C$8+(SAFE!$C$8*$C323))</f>
        <v>0</v>
      </c>
      <c r="DS323" s="90">
        <f>if(DS$295="",0,SAFE!$C$8*(1+$G323)^(($F323-$E323)/12)-SAFE!$C$8+(SAFE!$C$8*$C323))</f>
        <v>0</v>
      </c>
      <c r="DT323" s="90">
        <f>if(DT$295="",0,SAFE!$C$8*(1+$G323)^(($F323-$E323)/12)-SAFE!$C$8+(SAFE!$C$8*$C323))</f>
        <v>0</v>
      </c>
      <c r="DU323" s="90">
        <f>if(DU$295="",0,SAFE!$C$8*(1+$G323)^(($F323-$E323)/12)-SAFE!$C$8+(SAFE!$C$8*$C323))</f>
        <v>0</v>
      </c>
      <c r="DV323" s="90">
        <f>if(DV$295="",0,SAFE!$C$8*(1+$G323)^(($F323-$E323)/12)-SAFE!$C$8+(SAFE!$C$8*$C323))</f>
        <v>0</v>
      </c>
      <c r="DW323" s="90">
        <f>if(DW$295="",0,SAFE!$C$8*(1+$G323)^(($F323-$E323)/12)-SAFE!$C$8+(SAFE!$C$8*$C323))</f>
        <v>0</v>
      </c>
      <c r="DX323" s="90">
        <f>if(DX$295="",0,SAFE!$C$8*(1+$G323)^(($F323-$E323)/12)-SAFE!$C$8+(SAFE!$C$8*$C323))</f>
        <v>0</v>
      </c>
      <c r="DY323" s="90">
        <f>if(DY$295="",0,SAFE!$C$8*(1+$G323)^(($F323-$E323)/12)-SAFE!$C$8+(SAFE!$C$8*$C323))</f>
        <v>0</v>
      </c>
      <c r="DZ323" s="90">
        <f>if(DZ$295="",0,SAFE!$C$8*(1+$G323)^(($F323-$E323)/12)-SAFE!$C$8+(SAFE!$C$8*$C323))</f>
        <v>0</v>
      </c>
    </row>
    <row r="324">
      <c r="A324" s="89"/>
      <c r="B324" s="89"/>
      <c r="C324" s="239">
        <f>SAFE!C$25</f>
        <v>1</v>
      </c>
      <c r="E324" s="146">
        <f>SAFE!C$20</f>
        <v>25</v>
      </c>
      <c r="F324" s="199">
        <f>SAFE!C$29</f>
        <v>60</v>
      </c>
      <c r="G324" s="192">
        <f>SAFE!C$26</f>
        <v>0.06</v>
      </c>
      <c r="H324" s="89"/>
      <c r="I324" s="88" t="s">
        <v>344</v>
      </c>
      <c r="J324" s="234"/>
      <c r="K324" s="90">
        <f>if(K$295="",0,SAFE!$C$21*(1+$G324)^(($F324-$E324)/12)-SAFE!$C$21+(SAFE!$C$21*$C324))</f>
        <v>0</v>
      </c>
      <c r="L324" s="90">
        <f>if(L$295="",0,SAFE!$C$21*(1+$G324)^(($F324-$E324)/12)-SAFE!$C$21+(SAFE!$C$21*$C324))</f>
        <v>0</v>
      </c>
      <c r="M324" s="90">
        <f>if(M$295="",0,SAFE!$C$21*(1+$G324)^(($F324-$E324)/12)-SAFE!$C$21+(SAFE!$C$21*$C324))</f>
        <v>0</v>
      </c>
      <c r="N324" s="90">
        <f>if(N$295="",0,SAFE!$C$21*(1+$G324)^(($F324-$E324)/12)-SAFE!$C$21+(SAFE!$C$21*$C324))</f>
        <v>0</v>
      </c>
      <c r="O324" s="90">
        <f>if(O$295="",0,SAFE!$C$21*(1+$G324)^(($F324-$E324)/12)-SAFE!$C$21+(SAFE!$C$21*$C324))</f>
        <v>0</v>
      </c>
      <c r="P324" s="90">
        <f>if(P$295="",0,SAFE!$C$21*(1+$G324)^(($F324-$E324)/12)-SAFE!$C$21+(SAFE!$C$21*$C324))</f>
        <v>0</v>
      </c>
      <c r="Q324" s="90">
        <f>if(Q$295="",0,SAFE!$C$21*(1+$G324)^(($F324-$E324)/12)-SAFE!$C$21+(SAFE!$C$21*$C324))</f>
        <v>0</v>
      </c>
      <c r="R324" s="90">
        <f>if(R$295="",0,SAFE!$C$21*(1+$G324)^(($F324-$E324)/12)-SAFE!$C$21+(SAFE!$C$21*$C324))</f>
        <v>0</v>
      </c>
      <c r="S324" s="90">
        <f>if(S$295="",0,SAFE!$C$21*(1+$G324)^(($F324-$E324)/12)-SAFE!$C$21+(SAFE!$C$21*$C324))</f>
        <v>0</v>
      </c>
      <c r="T324" s="90">
        <f>if(T$295="",0,SAFE!$C$21*(1+$G324)^(($F324-$E324)/12)-SAFE!$C$21+(SAFE!$C$21*$C324))</f>
        <v>0</v>
      </c>
      <c r="U324" s="90">
        <f>if(U$295="",0,SAFE!$C$21*(1+$G324)^(($F324-$E324)/12)-SAFE!$C$21+(SAFE!$C$21*$C324))</f>
        <v>0</v>
      </c>
      <c r="V324" s="90">
        <f>if(V$295="",0,SAFE!$C$21*(1+$G324)^(($F324-$E324)/12)-SAFE!$C$21+(SAFE!$C$21*$C324))</f>
        <v>0</v>
      </c>
      <c r="W324" s="90">
        <f>if(W$295="",0,SAFE!$C$21*(1+$G324)^(($F324-$E324)/12)-SAFE!$C$21+(SAFE!$C$21*$C324))</f>
        <v>0</v>
      </c>
      <c r="X324" s="90">
        <f>if(X$295="",0,SAFE!$C$21*(1+$G324)^(($F324-$E324)/12)-SAFE!$C$21+(SAFE!$C$21*$C324))</f>
        <v>0</v>
      </c>
      <c r="Y324" s="90">
        <f>if(Y$295="",0,SAFE!$C$21*(1+$G324)^(($F324-$E324)/12)-SAFE!$C$21+(SAFE!$C$21*$C324))</f>
        <v>0</v>
      </c>
      <c r="Z324" s="90">
        <f>if(Z$295="",0,SAFE!$C$21*(1+$G324)^(($F324-$E324)/12)-SAFE!$C$21+(SAFE!$C$21*$C324))</f>
        <v>0</v>
      </c>
      <c r="AA324" s="90">
        <f>if(AA$295="",0,SAFE!$C$21*(1+$G324)^(($F324-$E324)/12)-SAFE!$C$21+(SAFE!$C$21*$C324))</f>
        <v>0</v>
      </c>
      <c r="AB324" s="90">
        <f>if(AB$295="",0,SAFE!$C$21*(1+$G324)^(($F324-$E324)/12)-SAFE!$C$21+(SAFE!$C$21*$C324))</f>
        <v>0</v>
      </c>
      <c r="AC324" s="90">
        <f>if(AC$295="",0,SAFE!$C$21*(1+$G324)^(($F324-$E324)/12)-SAFE!$C$21+(SAFE!$C$21*$C324))</f>
        <v>0</v>
      </c>
      <c r="AD324" s="90">
        <f>if(AD$295="",0,SAFE!$C$21*(1+$G324)^(($F324-$E324)/12)-SAFE!$C$21+(SAFE!$C$21*$C324))</f>
        <v>0</v>
      </c>
      <c r="AE324" s="90">
        <f>if(AE$295="",0,SAFE!$C$21*(1+$G324)^(($F324-$E324)/12)-SAFE!$C$21+(SAFE!$C$21*$C324))</f>
        <v>0</v>
      </c>
      <c r="AF324" s="90">
        <f>if(AF$295="",0,SAFE!$C$21*(1+$G324)^(($F324-$E324)/12)-SAFE!$C$21+(SAFE!$C$21*$C324))</f>
        <v>0</v>
      </c>
      <c r="AG324" s="90">
        <f>if(AG$295="",0,SAFE!$C$21*(1+$G324)^(($F324-$E324)/12)-SAFE!$C$21+(SAFE!$C$21*$C324))</f>
        <v>0</v>
      </c>
      <c r="AH324" s="90">
        <f>if(AH$295="",0,SAFE!$C$21*(1+$G324)^(($F324-$E324)/12)-SAFE!$C$21+(SAFE!$C$21*$C324))</f>
        <v>0</v>
      </c>
      <c r="AI324" s="90">
        <f>if(AI$295="",0,SAFE!$C$21*(1+$G324)^(($F324-$E324)/12)-SAFE!$C$21+(SAFE!$C$21*$C324))</f>
        <v>0</v>
      </c>
      <c r="AJ324" s="90">
        <f>if(AJ$295="",0,SAFE!$C$21*(1+$G324)^(($F324-$E324)/12)-SAFE!$C$21+(SAFE!$C$21*$C324))</f>
        <v>0</v>
      </c>
      <c r="AK324" s="90">
        <f>if(AK$295="",0,SAFE!$C$21*(1+$G324)^(($F324-$E324)/12)-SAFE!$C$21+(SAFE!$C$21*$C324))</f>
        <v>0</v>
      </c>
      <c r="AL324" s="90">
        <f>if(AL$295="",0,SAFE!$C$21*(1+$G324)^(($F324-$E324)/12)-SAFE!$C$21+(SAFE!$C$21*$C324))</f>
        <v>0</v>
      </c>
      <c r="AM324" s="90">
        <f>if(AM$295="",0,SAFE!$C$21*(1+$G324)^(($F324-$E324)/12)-SAFE!$C$21+(SAFE!$C$21*$C324))</f>
        <v>0</v>
      </c>
      <c r="AN324" s="90">
        <f>if(AN$295="",0,SAFE!$C$21*(1+$G324)^(($F324-$E324)/12)-SAFE!$C$21+(SAFE!$C$21*$C324))</f>
        <v>0</v>
      </c>
      <c r="AO324" s="90">
        <f>if(AO$295="",0,SAFE!$C$21*(1+$G324)^(($F324-$E324)/12)-SAFE!$C$21+(SAFE!$C$21*$C324))</f>
        <v>0</v>
      </c>
      <c r="AP324" s="90">
        <f>if(AP$295="",0,SAFE!$C$21*(1+$G324)^(($F324-$E324)/12)-SAFE!$C$21+(SAFE!$C$21*$C324))</f>
        <v>0</v>
      </c>
      <c r="AQ324" s="90">
        <f>if(AQ$295="",0,SAFE!$C$21*(1+$G324)^(($F324-$E324)/12)-SAFE!$C$21+(SAFE!$C$21*$C324))</f>
        <v>0</v>
      </c>
      <c r="AR324" s="90">
        <f>if(AR$295="",0,SAFE!$C$21*(1+$G324)^(($F324-$E324)/12)-SAFE!$C$21+(SAFE!$C$21*$C324))</f>
        <v>0</v>
      </c>
      <c r="AS324" s="90">
        <f>if(AS$295="",0,SAFE!$C$21*(1+$G324)^(($F324-$E324)/12)-SAFE!$C$21+(SAFE!$C$21*$C324))</f>
        <v>0</v>
      </c>
      <c r="AT324" s="90">
        <f>if(AT$295="",0,SAFE!$C$21*(1+$G324)^(($F324-$E324)/12)-SAFE!$C$21+(SAFE!$C$21*$C324))</f>
        <v>0</v>
      </c>
      <c r="AU324" s="90">
        <f>if(AU$295="",0,SAFE!$C$21*(1+$G324)^(($F324-$E324)/12)-SAFE!$C$21+(SAFE!$C$21*$C324))</f>
        <v>0</v>
      </c>
      <c r="AV324" s="90">
        <f>if(AV$295="",0,SAFE!$C$21*(1+$G324)^(($F324-$E324)/12)-SAFE!$C$21+(SAFE!$C$21*$C324))</f>
        <v>0</v>
      </c>
      <c r="AW324" s="90">
        <f>if(AW$295="",0,SAFE!$C$21*(1+$G324)^(($F324-$E324)/12)-SAFE!$C$21+(SAFE!$C$21*$C324))</f>
        <v>0</v>
      </c>
      <c r="AX324" s="90">
        <f>if(AX$295="",0,SAFE!$C$21*(1+$G324)^(($F324-$E324)/12)-SAFE!$C$21+(SAFE!$C$21*$C324))</f>
        <v>0</v>
      </c>
      <c r="AY324" s="90">
        <f>if(AY$295="",0,SAFE!$C$21*(1+$G324)^(($F324-$E324)/12)-SAFE!$C$21+(SAFE!$C$21*$C324))</f>
        <v>0</v>
      </c>
      <c r="AZ324" s="90">
        <f>if(AZ$295="",0,SAFE!$C$21*(1+$G324)^(($F324-$E324)/12)-SAFE!$C$21+(SAFE!$C$21*$C324))</f>
        <v>0</v>
      </c>
      <c r="BA324" s="90">
        <f>if(BA$295="",0,SAFE!$C$21*(1+$G324)^(($F324-$E324)/12)-SAFE!$C$21+(SAFE!$C$21*$C324))</f>
        <v>0</v>
      </c>
      <c r="BB324" s="90">
        <f>if(BB$295="",0,SAFE!$C$21*(1+$G324)^(($F324-$E324)/12)-SAFE!$C$21+(SAFE!$C$21*$C324))</f>
        <v>0</v>
      </c>
      <c r="BC324" s="90">
        <f>if(BC$295="",0,SAFE!$C$21*(1+$G324)^(($F324-$E324)/12)-SAFE!$C$21+(SAFE!$C$21*$C324))</f>
        <v>0</v>
      </c>
      <c r="BD324" s="90">
        <f>if(BD$295="",0,SAFE!$C$21*(1+$G324)^(($F324-$E324)/12)-SAFE!$C$21+(SAFE!$C$21*$C324))</f>
        <v>0</v>
      </c>
      <c r="BE324" s="90">
        <f>if(BE$295="",0,SAFE!$C$21*(1+$G324)^(($F324-$E324)/12)-SAFE!$C$21+(SAFE!$C$21*$C324))</f>
        <v>0</v>
      </c>
      <c r="BF324" s="90">
        <f>if(BF$295="",0,SAFE!$C$21*(1+$G324)^(($F324-$E324)/12)-SAFE!$C$21+(SAFE!$C$21*$C324))</f>
        <v>0</v>
      </c>
      <c r="BG324" s="90">
        <f>if(BG$295="",0,SAFE!$C$21*(1+$G324)^(($F324-$E324)/12)-SAFE!$C$21+(SAFE!$C$21*$C324))</f>
        <v>0</v>
      </c>
      <c r="BH324" s="90">
        <f>if(BH$295="",0,SAFE!$C$21*(1+$G324)^(($F324-$E324)/12)-SAFE!$C$21+(SAFE!$C$21*$C324))</f>
        <v>0</v>
      </c>
      <c r="BI324" s="90">
        <f>if(BI$295="",0,SAFE!$C$21*(1+$G324)^(($F324-$E324)/12)-SAFE!$C$21+(SAFE!$C$21*$C324))</f>
        <v>0</v>
      </c>
      <c r="BJ324" s="90">
        <f>if(BJ$295="",0,SAFE!$C$21*(1+$G324)^(($F324-$E324)/12)-SAFE!$C$21+(SAFE!$C$21*$C324))</f>
        <v>0</v>
      </c>
      <c r="BK324" s="90">
        <f>if(BK$295="",0,SAFE!$C$21*(1+$G324)^(($F324-$E324)/12)-SAFE!$C$21+(SAFE!$C$21*$C324))</f>
        <v>0</v>
      </c>
      <c r="BL324" s="90">
        <f>if(BL$295="",0,SAFE!$C$21*(1+$G324)^(($F324-$E324)/12)-SAFE!$C$21+(SAFE!$C$21*$C324))</f>
        <v>0</v>
      </c>
      <c r="BM324" s="90">
        <f>if(BM$295="",0,SAFE!$C$21*(1+$G324)^(($F324-$E324)/12)-SAFE!$C$21+(SAFE!$C$21*$C324))</f>
        <v>0</v>
      </c>
      <c r="BN324" s="90">
        <f>if(BN$295="",0,SAFE!$C$21*(1+$G324)^(($F324-$E324)/12)-SAFE!$C$21+(SAFE!$C$21*$C324))</f>
        <v>0</v>
      </c>
      <c r="BO324" s="90">
        <f>if(BO$295="",0,SAFE!$C$21*(1+$G324)^(($F324-$E324)/12)-SAFE!$C$21+(SAFE!$C$21*$C324))</f>
        <v>0</v>
      </c>
      <c r="BP324" s="90">
        <f>if(BP$295="",0,SAFE!$C$21*(1+$G324)^(($F324-$E324)/12)-SAFE!$C$21+(SAFE!$C$21*$C324))</f>
        <v>0</v>
      </c>
      <c r="BQ324" s="90">
        <f>if(BQ$295="",0,SAFE!$C$21*(1+$G324)^(($F324-$E324)/12)-SAFE!$C$21+(SAFE!$C$21*$C324))</f>
        <v>0</v>
      </c>
      <c r="BR324" s="90">
        <f>if(BR$295="",0,SAFE!$C$21*(1+$G324)^(($F324-$E324)/12)-SAFE!$C$21+(SAFE!$C$21*$C324))</f>
        <v>3555740.255</v>
      </c>
      <c r="BS324" s="90">
        <f>if(BS$295="",0,SAFE!$C$21*(1+$G324)^(($F324-$E324)/12)-SAFE!$C$21+(SAFE!$C$21*$C324))</f>
        <v>0</v>
      </c>
      <c r="BT324" s="90">
        <f>if(BT$295="",0,SAFE!$C$21*(1+$G324)^(($F324-$E324)/12)-SAFE!$C$21+(SAFE!$C$21*$C324))</f>
        <v>0</v>
      </c>
      <c r="BU324" s="90">
        <f>if(BU$295="",0,SAFE!$C$21*(1+$G324)^(($F324-$E324)/12)-SAFE!$C$21+(SAFE!$C$21*$C324))</f>
        <v>0</v>
      </c>
      <c r="BV324" s="90">
        <f>if(BV$295="",0,SAFE!$C$21*(1+$G324)^(($F324-$E324)/12)-SAFE!$C$21+(SAFE!$C$21*$C324))</f>
        <v>0</v>
      </c>
      <c r="BW324" s="90">
        <f>if(BW$295="",0,SAFE!$C$21*(1+$G324)^(($F324-$E324)/12)-SAFE!$C$21+(SAFE!$C$21*$C324))</f>
        <v>0</v>
      </c>
      <c r="BX324" s="90">
        <f>if(BX$295="",0,SAFE!$C$21*(1+$G324)^(($F324-$E324)/12)-SAFE!$C$21+(SAFE!$C$21*$C324))</f>
        <v>0</v>
      </c>
      <c r="BY324" s="90">
        <f>if(BY$295="",0,SAFE!$C$21*(1+$G324)^(($F324-$E324)/12)-SAFE!$C$21+(SAFE!$C$21*$C324))</f>
        <v>0</v>
      </c>
      <c r="BZ324" s="90">
        <f>if(BZ$295="",0,SAFE!$C$21*(1+$G324)^(($F324-$E324)/12)-SAFE!$C$21+(SAFE!$C$21*$C324))</f>
        <v>0</v>
      </c>
      <c r="CA324" s="90">
        <f>if(CA$295="",0,SAFE!$C$21*(1+$G324)^(($F324-$E324)/12)-SAFE!$C$21+(SAFE!$C$21*$C324))</f>
        <v>0</v>
      </c>
      <c r="CB324" s="90">
        <f>if(CB$295="",0,SAFE!$C$21*(1+$G324)^(($F324-$E324)/12)-SAFE!$C$21+(SAFE!$C$21*$C324))</f>
        <v>0</v>
      </c>
      <c r="CC324" s="90">
        <f>if(CC$295="",0,SAFE!$C$21*(1+$G324)^(($F324-$E324)/12)-SAFE!$C$21+(SAFE!$C$21*$C324))</f>
        <v>0</v>
      </c>
      <c r="CD324" s="90">
        <f>if(CD$295="",0,SAFE!$C$21*(1+$G324)^(($F324-$E324)/12)-SAFE!$C$21+(SAFE!$C$21*$C324))</f>
        <v>0</v>
      </c>
      <c r="CE324" s="90">
        <f>if(CE$295="",0,SAFE!$C$21*(1+$G324)^(($F324-$E324)/12)-SAFE!$C$21+(SAFE!$C$21*$C324))</f>
        <v>0</v>
      </c>
      <c r="CF324" s="90">
        <f>if(CF$295="",0,SAFE!$C$21*(1+$G324)^(($F324-$E324)/12)-SAFE!$C$21+(SAFE!$C$21*$C324))</f>
        <v>0</v>
      </c>
      <c r="CG324" s="90">
        <f>if(CG$295="",0,SAFE!$C$21*(1+$G324)^(($F324-$E324)/12)-SAFE!$C$21+(SAFE!$C$21*$C324))</f>
        <v>0</v>
      </c>
      <c r="CH324" s="90">
        <f>if(CH$295="",0,SAFE!$C$21*(1+$G324)^(($F324-$E324)/12)-SAFE!$C$21+(SAFE!$C$21*$C324))</f>
        <v>0</v>
      </c>
      <c r="CI324" s="90">
        <f>if(CI$295="",0,SAFE!$C$21*(1+$G324)^(($F324-$E324)/12)-SAFE!$C$21+(SAFE!$C$21*$C324))</f>
        <v>0</v>
      </c>
      <c r="CJ324" s="90">
        <f>if(CJ$295="",0,SAFE!$C$21*(1+$G324)^(($F324-$E324)/12)-SAFE!$C$21+(SAFE!$C$21*$C324))</f>
        <v>0</v>
      </c>
      <c r="CK324" s="90">
        <f>if(CK$295="",0,SAFE!$C$21*(1+$G324)^(($F324-$E324)/12)-SAFE!$C$21+(SAFE!$C$21*$C324))</f>
        <v>0</v>
      </c>
      <c r="CL324" s="90">
        <f>if(CL$295="",0,SAFE!$C$21*(1+$G324)^(($F324-$E324)/12)-SAFE!$C$21+(SAFE!$C$21*$C324))</f>
        <v>0</v>
      </c>
      <c r="CM324" s="90">
        <f>if(CM$295="",0,SAFE!$C$21*(1+$G324)^(($F324-$E324)/12)-SAFE!$C$21+(SAFE!$C$21*$C324))</f>
        <v>0</v>
      </c>
      <c r="CN324" s="90">
        <f>if(CN$295="",0,SAFE!$C$21*(1+$G324)^(($F324-$E324)/12)-SAFE!$C$21+(SAFE!$C$21*$C324))</f>
        <v>0</v>
      </c>
      <c r="CO324" s="90">
        <f>if(CO$295="",0,SAFE!$C$21*(1+$G324)^(($F324-$E324)/12)-SAFE!$C$21+(SAFE!$C$21*$C324))</f>
        <v>0</v>
      </c>
      <c r="CP324" s="90">
        <f>if(CP$295="",0,SAFE!$C$21*(1+$G324)^(($F324-$E324)/12)-SAFE!$C$21+(SAFE!$C$21*$C324))</f>
        <v>0</v>
      </c>
      <c r="CQ324" s="90">
        <f>if(CQ$295="",0,SAFE!$C$21*(1+$G324)^(($F324-$E324)/12)-SAFE!$C$21+(SAFE!$C$21*$C324))</f>
        <v>0</v>
      </c>
      <c r="CR324" s="90">
        <f>if(CR$295="",0,SAFE!$C$21*(1+$G324)^(($F324-$E324)/12)-SAFE!$C$21+(SAFE!$C$21*$C324))</f>
        <v>0</v>
      </c>
      <c r="CS324" s="90">
        <f>if(CS$295="",0,SAFE!$C$21*(1+$G324)^(($F324-$E324)/12)-SAFE!$C$21+(SAFE!$C$21*$C324))</f>
        <v>0</v>
      </c>
      <c r="CT324" s="90">
        <f>if(CT$295="",0,SAFE!$C$21*(1+$G324)^(($F324-$E324)/12)-SAFE!$C$21+(SAFE!$C$21*$C324))</f>
        <v>0</v>
      </c>
      <c r="CU324" s="90">
        <f>if(CU$295="",0,SAFE!$C$21*(1+$G324)^(($F324-$E324)/12)-SAFE!$C$21+(SAFE!$C$21*$C324))</f>
        <v>0</v>
      </c>
      <c r="CV324" s="90">
        <f>if(CV$295="",0,SAFE!$C$21*(1+$G324)^(($F324-$E324)/12)-SAFE!$C$21+(SAFE!$C$21*$C324))</f>
        <v>0</v>
      </c>
      <c r="CW324" s="90">
        <f>if(CW$295="",0,SAFE!$C$21*(1+$G324)^(($F324-$E324)/12)-SAFE!$C$21+(SAFE!$C$21*$C324))</f>
        <v>0</v>
      </c>
      <c r="CX324" s="90">
        <f>if(CX$295="",0,SAFE!$C$21*(1+$G324)^(($F324-$E324)/12)-SAFE!$C$21+(SAFE!$C$21*$C324))</f>
        <v>0</v>
      </c>
      <c r="CY324" s="90">
        <f>if(CY$295="",0,SAFE!$C$21*(1+$G324)^(($F324-$E324)/12)-SAFE!$C$21+(SAFE!$C$21*$C324))</f>
        <v>0</v>
      </c>
      <c r="CZ324" s="90">
        <f>if(CZ$295="",0,SAFE!$C$21*(1+$G324)^(($F324-$E324)/12)-SAFE!$C$21+(SAFE!$C$21*$C324))</f>
        <v>0</v>
      </c>
      <c r="DA324" s="90">
        <f>if(DA$295="",0,SAFE!$C$21*(1+$G324)^(($F324-$E324)/12)-SAFE!$C$21+(SAFE!$C$21*$C324))</f>
        <v>0</v>
      </c>
      <c r="DB324" s="90">
        <f>if(DB$295="",0,SAFE!$C$21*(1+$G324)^(($F324-$E324)/12)-SAFE!$C$21+(SAFE!$C$21*$C324))</f>
        <v>0</v>
      </c>
      <c r="DC324" s="90">
        <f>if(DC$295="",0,SAFE!$C$21*(1+$G324)^(($F324-$E324)/12)-SAFE!$C$21+(SAFE!$C$21*$C324))</f>
        <v>0</v>
      </c>
      <c r="DD324" s="90">
        <f>if(DD$295="",0,SAFE!$C$21*(1+$G324)^(($F324-$E324)/12)-SAFE!$C$21+(SAFE!$C$21*$C324))</f>
        <v>0</v>
      </c>
      <c r="DE324" s="90">
        <f>if(DE$295="",0,SAFE!$C$21*(1+$G324)^(($F324-$E324)/12)-SAFE!$C$21+(SAFE!$C$21*$C324))</f>
        <v>0</v>
      </c>
      <c r="DF324" s="90">
        <f>if(DF$295="",0,SAFE!$C$21*(1+$G324)^(($F324-$E324)/12)-SAFE!$C$21+(SAFE!$C$21*$C324))</f>
        <v>0</v>
      </c>
      <c r="DG324" s="90">
        <f>if(DG$295="",0,SAFE!$C$21*(1+$G324)^(($F324-$E324)/12)-SAFE!$C$21+(SAFE!$C$21*$C324))</f>
        <v>0</v>
      </c>
      <c r="DH324" s="90">
        <f>if(DH$295="",0,SAFE!$C$21*(1+$G324)^(($F324-$E324)/12)-SAFE!$C$21+(SAFE!$C$21*$C324))</f>
        <v>0</v>
      </c>
      <c r="DI324" s="90">
        <f>if(DI$295="",0,SAFE!$C$21*(1+$G324)^(($F324-$E324)/12)-SAFE!$C$21+(SAFE!$C$21*$C324))</f>
        <v>0</v>
      </c>
      <c r="DJ324" s="90">
        <f>if(DJ$295="",0,SAFE!$C$21*(1+$G324)^(($F324-$E324)/12)-SAFE!$C$21+(SAFE!$C$21*$C324))</f>
        <v>0</v>
      </c>
      <c r="DK324" s="90">
        <f>if(DK$295="",0,SAFE!$C$21*(1+$G324)^(($F324-$E324)/12)-SAFE!$C$21+(SAFE!$C$21*$C324))</f>
        <v>0</v>
      </c>
      <c r="DL324" s="90">
        <f>if(DL$295="",0,SAFE!$C$21*(1+$G324)^(($F324-$E324)/12)-SAFE!$C$21+(SAFE!$C$21*$C324))</f>
        <v>0</v>
      </c>
      <c r="DM324" s="90">
        <f>if(DM$295="",0,SAFE!$C$21*(1+$G324)^(($F324-$E324)/12)-SAFE!$C$21+(SAFE!$C$21*$C324))</f>
        <v>0</v>
      </c>
      <c r="DN324" s="90">
        <f>if(DN$295="",0,SAFE!$C$21*(1+$G324)^(($F324-$E324)/12)-SAFE!$C$21+(SAFE!$C$21*$C324))</f>
        <v>0</v>
      </c>
      <c r="DO324" s="90">
        <f>if(DO$295="",0,SAFE!$C$21*(1+$G324)^(($F324-$E324)/12)-SAFE!$C$21+(SAFE!$C$21*$C324))</f>
        <v>0</v>
      </c>
      <c r="DP324" s="90">
        <f>if(DP$295="",0,SAFE!$C$21*(1+$G324)^(($F324-$E324)/12)-SAFE!$C$21+(SAFE!$C$21*$C324))</f>
        <v>0</v>
      </c>
      <c r="DQ324" s="90">
        <f>if(DQ$295="",0,SAFE!$C$21*(1+$G324)^(($F324-$E324)/12)-SAFE!$C$21+(SAFE!$C$21*$C324))</f>
        <v>0</v>
      </c>
      <c r="DR324" s="90">
        <f>if(DR$295="",0,SAFE!$C$21*(1+$G324)^(($F324-$E324)/12)-SAFE!$C$21+(SAFE!$C$21*$C324))</f>
        <v>0</v>
      </c>
      <c r="DS324" s="90">
        <f>if(DS$295="",0,SAFE!$C$21*(1+$G324)^(($F324-$E324)/12)-SAFE!$C$21+(SAFE!$C$21*$C324))</f>
        <v>0</v>
      </c>
      <c r="DT324" s="90">
        <f>if(DT$295="",0,SAFE!$C$21*(1+$G324)^(($F324-$E324)/12)-SAFE!$C$21+(SAFE!$C$21*$C324))</f>
        <v>0</v>
      </c>
      <c r="DU324" s="90">
        <f>if(DU$295="",0,SAFE!$C$21*(1+$G324)^(($F324-$E324)/12)-SAFE!$C$21+(SAFE!$C$21*$C324))</f>
        <v>0</v>
      </c>
      <c r="DV324" s="90">
        <f>if(DV$295="",0,SAFE!$C$21*(1+$G324)^(($F324-$E324)/12)-SAFE!$C$21+(SAFE!$C$21*$C324))</f>
        <v>0</v>
      </c>
      <c r="DW324" s="90">
        <f>if(DW$295="",0,SAFE!$C$21*(1+$G324)^(($F324-$E324)/12)-SAFE!$C$21+(SAFE!$C$21*$C324))</f>
        <v>0</v>
      </c>
      <c r="DX324" s="90">
        <f>if(DX$295="",0,SAFE!$C$21*(1+$G324)^(($F324-$E324)/12)-SAFE!$C$21+(SAFE!$C$21*$C324))</f>
        <v>0</v>
      </c>
      <c r="DY324" s="90">
        <f>if(DY$295="",0,SAFE!$C$21*(1+$G324)^(($F324-$E324)/12)-SAFE!$C$21+(SAFE!$C$21*$C324))</f>
        <v>0</v>
      </c>
      <c r="DZ324" s="90">
        <f>if(DZ$295="",0,SAFE!$C$21*(1+$G324)^(($F324-$E324)/12)-SAFE!$C$21+(SAFE!$C$21*$C324))</f>
        <v>0</v>
      </c>
    </row>
    <row r="325">
      <c r="A325" s="89"/>
      <c r="B325" s="150"/>
      <c r="C325" s="89"/>
      <c r="D325" s="89"/>
      <c r="E325" s="89"/>
      <c r="F325" s="89"/>
      <c r="G325" s="89"/>
      <c r="H325" s="89"/>
      <c r="I325" s="196" t="s">
        <v>166</v>
      </c>
      <c r="J325" s="234"/>
      <c r="K325" s="90">
        <f t="shared" ref="K325:DZ325" si="244">(K$295-sum(K$323:K$324))*(K314+K317)</f>
        <v>0</v>
      </c>
      <c r="L325" s="90">
        <f t="shared" si="244"/>
        <v>0</v>
      </c>
      <c r="M325" s="90">
        <f t="shared" si="244"/>
        <v>0</v>
      </c>
      <c r="N325" s="90">
        <f t="shared" si="244"/>
        <v>0</v>
      </c>
      <c r="O325" s="90">
        <f t="shared" si="244"/>
        <v>0</v>
      </c>
      <c r="P325" s="90">
        <f t="shared" si="244"/>
        <v>0</v>
      </c>
      <c r="Q325" s="90">
        <f t="shared" si="244"/>
        <v>0</v>
      </c>
      <c r="R325" s="90">
        <f t="shared" si="244"/>
        <v>0</v>
      </c>
      <c r="S325" s="90">
        <f t="shared" si="244"/>
        <v>0</v>
      </c>
      <c r="T325" s="90">
        <f t="shared" si="244"/>
        <v>0</v>
      </c>
      <c r="U325" s="90">
        <f t="shared" si="244"/>
        <v>0</v>
      </c>
      <c r="V325" s="90">
        <f t="shared" si="244"/>
        <v>0</v>
      </c>
      <c r="W325" s="90">
        <f t="shared" si="244"/>
        <v>0</v>
      </c>
      <c r="X325" s="90">
        <f t="shared" si="244"/>
        <v>0</v>
      </c>
      <c r="Y325" s="90">
        <f t="shared" si="244"/>
        <v>0</v>
      </c>
      <c r="Z325" s="90">
        <f t="shared" si="244"/>
        <v>0</v>
      </c>
      <c r="AA325" s="90">
        <f t="shared" si="244"/>
        <v>0</v>
      </c>
      <c r="AB325" s="90">
        <f t="shared" si="244"/>
        <v>0</v>
      </c>
      <c r="AC325" s="90">
        <f t="shared" si="244"/>
        <v>0</v>
      </c>
      <c r="AD325" s="90">
        <f t="shared" si="244"/>
        <v>0</v>
      </c>
      <c r="AE325" s="90">
        <f t="shared" si="244"/>
        <v>0</v>
      </c>
      <c r="AF325" s="90">
        <f t="shared" si="244"/>
        <v>0</v>
      </c>
      <c r="AG325" s="90">
        <f t="shared" si="244"/>
        <v>0</v>
      </c>
      <c r="AH325" s="90">
        <f t="shared" si="244"/>
        <v>0</v>
      </c>
      <c r="AI325" s="90">
        <f t="shared" si="244"/>
        <v>0</v>
      </c>
      <c r="AJ325" s="90">
        <f t="shared" si="244"/>
        <v>0</v>
      </c>
      <c r="AK325" s="90">
        <f t="shared" si="244"/>
        <v>0</v>
      </c>
      <c r="AL325" s="90">
        <f t="shared" si="244"/>
        <v>0</v>
      </c>
      <c r="AM325" s="90">
        <f t="shared" si="244"/>
        <v>0</v>
      </c>
      <c r="AN325" s="90">
        <f t="shared" si="244"/>
        <v>0</v>
      </c>
      <c r="AO325" s="90">
        <f t="shared" si="244"/>
        <v>0</v>
      </c>
      <c r="AP325" s="90">
        <f t="shared" si="244"/>
        <v>0</v>
      </c>
      <c r="AQ325" s="90">
        <f t="shared" si="244"/>
        <v>0</v>
      </c>
      <c r="AR325" s="90">
        <f t="shared" si="244"/>
        <v>0</v>
      </c>
      <c r="AS325" s="90">
        <f t="shared" si="244"/>
        <v>0</v>
      </c>
      <c r="AT325" s="90">
        <f t="shared" si="244"/>
        <v>0</v>
      </c>
      <c r="AU325" s="90">
        <f t="shared" si="244"/>
        <v>0</v>
      </c>
      <c r="AV325" s="90">
        <f t="shared" si="244"/>
        <v>0</v>
      </c>
      <c r="AW325" s="90">
        <f t="shared" si="244"/>
        <v>0</v>
      </c>
      <c r="AX325" s="90">
        <f t="shared" si="244"/>
        <v>0</v>
      </c>
      <c r="AY325" s="90">
        <f t="shared" si="244"/>
        <v>0</v>
      </c>
      <c r="AZ325" s="90">
        <f t="shared" si="244"/>
        <v>0</v>
      </c>
      <c r="BA325" s="90">
        <f t="shared" si="244"/>
        <v>0</v>
      </c>
      <c r="BB325" s="90">
        <f t="shared" si="244"/>
        <v>0</v>
      </c>
      <c r="BC325" s="90">
        <f t="shared" si="244"/>
        <v>0</v>
      </c>
      <c r="BD325" s="90">
        <f t="shared" si="244"/>
        <v>0</v>
      </c>
      <c r="BE325" s="90">
        <f t="shared" si="244"/>
        <v>0</v>
      </c>
      <c r="BF325" s="90">
        <f t="shared" si="244"/>
        <v>0</v>
      </c>
      <c r="BG325" s="90">
        <f t="shared" si="244"/>
        <v>0</v>
      </c>
      <c r="BH325" s="90">
        <f t="shared" si="244"/>
        <v>0</v>
      </c>
      <c r="BI325" s="90">
        <f t="shared" si="244"/>
        <v>0</v>
      </c>
      <c r="BJ325" s="90">
        <f t="shared" si="244"/>
        <v>0</v>
      </c>
      <c r="BK325" s="90">
        <f t="shared" si="244"/>
        <v>0</v>
      </c>
      <c r="BL325" s="90">
        <f t="shared" si="244"/>
        <v>0</v>
      </c>
      <c r="BM325" s="90">
        <f t="shared" si="244"/>
        <v>0</v>
      </c>
      <c r="BN325" s="90">
        <f t="shared" si="244"/>
        <v>0</v>
      </c>
      <c r="BO325" s="90">
        <f t="shared" si="244"/>
        <v>0</v>
      </c>
      <c r="BP325" s="90">
        <f t="shared" si="244"/>
        <v>0</v>
      </c>
      <c r="BQ325" s="90">
        <f t="shared" si="244"/>
        <v>0</v>
      </c>
      <c r="BR325" s="90">
        <f t="shared" si="244"/>
        <v>1024036.365</v>
      </c>
      <c r="BS325" s="90">
        <f t="shared" si="244"/>
        <v>0</v>
      </c>
      <c r="BT325" s="90">
        <f t="shared" si="244"/>
        <v>0</v>
      </c>
      <c r="BU325" s="90">
        <f t="shared" si="244"/>
        <v>0</v>
      </c>
      <c r="BV325" s="90">
        <f t="shared" si="244"/>
        <v>0</v>
      </c>
      <c r="BW325" s="90">
        <f t="shared" si="244"/>
        <v>0</v>
      </c>
      <c r="BX325" s="90">
        <f t="shared" si="244"/>
        <v>0</v>
      </c>
      <c r="BY325" s="90">
        <f t="shared" si="244"/>
        <v>0</v>
      </c>
      <c r="BZ325" s="90">
        <f t="shared" si="244"/>
        <v>0</v>
      </c>
      <c r="CA325" s="90">
        <f t="shared" si="244"/>
        <v>0</v>
      </c>
      <c r="CB325" s="90">
        <f t="shared" si="244"/>
        <v>0</v>
      </c>
      <c r="CC325" s="90">
        <f t="shared" si="244"/>
        <v>0</v>
      </c>
      <c r="CD325" s="90">
        <f t="shared" si="244"/>
        <v>0</v>
      </c>
      <c r="CE325" s="90">
        <f t="shared" si="244"/>
        <v>0</v>
      </c>
      <c r="CF325" s="90">
        <f t="shared" si="244"/>
        <v>0</v>
      </c>
      <c r="CG325" s="90">
        <f t="shared" si="244"/>
        <v>0</v>
      </c>
      <c r="CH325" s="90">
        <f t="shared" si="244"/>
        <v>0</v>
      </c>
      <c r="CI325" s="90">
        <f t="shared" si="244"/>
        <v>0</v>
      </c>
      <c r="CJ325" s="90">
        <f t="shared" si="244"/>
        <v>0</v>
      </c>
      <c r="CK325" s="90">
        <f t="shared" si="244"/>
        <v>0</v>
      </c>
      <c r="CL325" s="90">
        <f t="shared" si="244"/>
        <v>0</v>
      </c>
      <c r="CM325" s="90">
        <f t="shared" si="244"/>
        <v>0</v>
      </c>
      <c r="CN325" s="90">
        <f t="shared" si="244"/>
        <v>0</v>
      </c>
      <c r="CO325" s="90">
        <f t="shared" si="244"/>
        <v>0</v>
      </c>
      <c r="CP325" s="90">
        <f t="shared" si="244"/>
        <v>0</v>
      </c>
      <c r="CQ325" s="90">
        <f t="shared" si="244"/>
        <v>0</v>
      </c>
      <c r="CR325" s="90">
        <f t="shared" si="244"/>
        <v>0</v>
      </c>
      <c r="CS325" s="90">
        <f t="shared" si="244"/>
        <v>0</v>
      </c>
      <c r="CT325" s="90">
        <f t="shared" si="244"/>
        <v>0</v>
      </c>
      <c r="CU325" s="90">
        <f t="shared" si="244"/>
        <v>0</v>
      </c>
      <c r="CV325" s="90">
        <f t="shared" si="244"/>
        <v>0</v>
      </c>
      <c r="CW325" s="90">
        <f t="shared" si="244"/>
        <v>0</v>
      </c>
      <c r="CX325" s="90">
        <f t="shared" si="244"/>
        <v>0</v>
      </c>
      <c r="CY325" s="90">
        <f t="shared" si="244"/>
        <v>0</v>
      </c>
      <c r="CZ325" s="90">
        <f t="shared" si="244"/>
        <v>0</v>
      </c>
      <c r="DA325" s="90">
        <f t="shared" si="244"/>
        <v>0</v>
      </c>
      <c r="DB325" s="90">
        <f t="shared" si="244"/>
        <v>0</v>
      </c>
      <c r="DC325" s="90">
        <f t="shared" si="244"/>
        <v>0</v>
      </c>
      <c r="DD325" s="90">
        <f t="shared" si="244"/>
        <v>0</v>
      </c>
      <c r="DE325" s="90">
        <f t="shared" si="244"/>
        <v>0</v>
      </c>
      <c r="DF325" s="90">
        <f t="shared" si="244"/>
        <v>0</v>
      </c>
      <c r="DG325" s="90">
        <f t="shared" si="244"/>
        <v>0</v>
      </c>
      <c r="DH325" s="90">
        <f t="shared" si="244"/>
        <v>0</v>
      </c>
      <c r="DI325" s="90">
        <f t="shared" si="244"/>
        <v>0</v>
      </c>
      <c r="DJ325" s="90">
        <f t="shared" si="244"/>
        <v>0</v>
      </c>
      <c r="DK325" s="90">
        <f t="shared" si="244"/>
        <v>0</v>
      </c>
      <c r="DL325" s="90">
        <f t="shared" si="244"/>
        <v>0</v>
      </c>
      <c r="DM325" s="90">
        <f t="shared" si="244"/>
        <v>0</v>
      </c>
      <c r="DN325" s="90">
        <f t="shared" si="244"/>
        <v>0</v>
      </c>
      <c r="DO325" s="90">
        <f t="shared" si="244"/>
        <v>0</v>
      </c>
      <c r="DP325" s="90">
        <f t="shared" si="244"/>
        <v>0</v>
      </c>
      <c r="DQ325" s="90">
        <f t="shared" si="244"/>
        <v>0</v>
      </c>
      <c r="DR325" s="90">
        <f t="shared" si="244"/>
        <v>0</v>
      </c>
      <c r="DS325" s="90">
        <f t="shared" si="244"/>
        <v>0</v>
      </c>
      <c r="DT325" s="90">
        <f t="shared" si="244"/>
        <v>0</v>
      </c>
      <c r="DU325" s="90">
        <f t="shared" si="244"/>
        <v>0</v>
      </c>
      <c r="DV325" s="90">
        <f t="shared" si="244"/>
        <v>0</v>
      </c>
      <c r="DW325" s="90">
        <f t="shared" si="244"/>
        <v>0</v>
      </c>
      <c r="DX325" s="90">
        <f t="shared" si="244"/>
        <v>0</v>
      </c>
      <c r="DY325" s="90">
        <f t="shared" si="244"/>
        <v>0</v>
      </c>
      <c r="DZ325" s="90">
        <f t="shared" si="244"/>
        <v>0</v>
      </c>
    </row>
    <row r="326">
      <c r="A326" s="89"/>
      <c r="B326" s="150"/>
      <c r="C326" s="89"/>
      <c r="D326" s="89"/>
      <c r="E326" s="89"/>
      <c r="F326" s="89"/>
      <c r="G326" s="89"/>
      <c r="H326" s="89"/>
      <c r="I326" s="88" t="s">
        <v>359</v>
      </c>
      <c r="J326" s="234"/>
      <c r="K326" s="90">
        <f t="shared" ref="K326:DZ326" si="245">(K$295-sum(K$323:K$324))*K315</f>
        <v>0</v>
      </c>
      <c r="L326" s="90">
        <f t="shared" si="245"/>
        <v>0</v>
      </c>
      <c r="M326" s="90">
        <f t="shared" si="245"/>
        <v>0</v>
      </c>
      <c r="N326" s="90">
        <f t="shared" si="245"/>
        <v>0</v>
      </c>
      <c r="O326" s="90">
        <f t="shared" si="245"/>
        <v>0</v>
      </c>
      <c r="P326" s="90">
        <f t="shared" si="245"/>
        <v>0</v>
      </c>
      <c r="Q326" s="90">
        <f t="shared" si="245"/>
        <v>0</v>
      </c>
      <c r="R326" s="90">
        <f t="shared" si="245"/>
        <v>0</v>
      </c>
      <c r="S326" s="90">
        <f t="shared" si="245"/>
        <v>0</v>
      </c>
      <c r="T326" s="90">
        <f t="shared" si="245"/>
        <v>0</v>
      </c>
      <c r="U326" s="90">
        <f t="shared" si="245"/>
        <v>0</v>
      </c>
      <c r="V326" s="90">
        <f t="shared" si="245"/>
        <v>0</v>
      </c>
      <c r="W326" s="90">
        <f t="shared" si="245"/>
        <v>0</v>
      </c>
      <c r="X326" s="90">
        <f t="shared" si="245"/>
        <v>0</v>
      </c>
      <c r="Y326" s="90">
        <f t="shared" si="245"/>
        <v>0</v>
      </c>
      <c r="Z326" s="90">
        <f t="shared" si="245"/>
        <v>0</v>
      </c>
      <c r="AA326" s="90">
        <f t="shared" si="245"/>
        <v>0</v>
      </c>
      <c r="AB326" s="90">
        <f t="shared" si="245"/>
        <v>0</v>
      </c>
      <c r="AC326" s="90">
        <f t="shared" si="245"/>
        <v>0</v>
      </c>
      <c r="AD326" s="90">
        <f t="shared" si="245"/>
        <v>0</v>
      </c>
      <c r="AE326" s="90">
        <f t="shared" si="245"/>
        <v>0</v>
      </c>
      <c r="AF326" s="90">
        <f t="shared" si="245"/>
        <v>0</v>
      </c>
      <c r="AG326" s="90">
        <f t="shared" si="245"/>
        <v>0</v>
      </c>
      <c r="AH326" s="90">
        <f t="shared" si="245"/>
        <v>0</v>
      </c>
      <c r="AI326" s="90">
        <f t="shared" si="245"/>
        <v>0</v>
      </c>
      <c r="AJ326" s="90">
        <f t="shared" si="245"/>
        <v>0</v>
      </c>
      <c r="AK326" s="90">
        <f t="shared" si="245"/>
        <v>0</v>
      </c>
      <c r="AL326" s="90">
        <f t="shared" si="245"/>
        <v>0</v>
      </c>
      <c r="AM326" s="90">
        <f t="shared" si="245"/>
        <v>0</v>
      </c>
      <c r="AN326" s="90">
        <f t="shared" si="245"/>
        <v>0</v>
      </c>
      <c r="AO326" s="90">
        <f t="shared" si="245"/>
        <v>0</v>
      </c>
      <c r="AP326" s="90">
        <f t="shared" si="245"/>
        <v>0</v>
      </c>
      <c r="AQ326" s="90">
        <f t="shared" si="245"/>
        <v>0</v>
      </c>
      <c r="AR326" s="90">
        <f t="shared" si="245"/>
        <v>0</v>
      </c>
      <c r="AS326" s="90">
        <f t="shared" si="245"/>
        <v>0</v>
      </c>
      <c r="AT326" s="90">
        <f t="shared" si="245"/>
        <v>0</v>
      </c>
      <c r="AU326" s="90">
        <f t="shared" si="245"/>
        <v>0</v>
      </c>
      <c r="AV326" s="90">
        <f t="shared" si="245"/>
        <v>0</v>
      </c>
      <c r="AW326" s="90">
        <f t="shared" si="245"/>
        <v>0</v>
      </c>
      <c r="AX326" s="90">
        <f t="shared" si="245"/>
        <v>0</v>
      </c>
      <c r="AY326" s="90">
        <f t="shared" si="245"/>
        <v>0</v>
      </c>
      <c r="AZ326" s="90">
        <f t="shared" si="245"/>
        <v>0</v>
      </c>
      <c r="BA326" s="90">
        <f t="shared" si="245"/>
        <v>0</v>
      </c>
      <c r="BB326" s="90">
        <f t="shared" si="245"/>
        <v>0</v>
      </c>
      <c r="BC326" s="90">
        <f t="shared" si="245"/>
        <v>0</v>
      </c>
      <c r="BD326" s="90">
        <f t="shared" si="245"/>
        <v>0</v>
      </c>
      <c r="BE326" s="90">
        <f t="shared" si="245"/>
        <v>0</v>
      </c>
      <c r="BF326" s="90">
        <f t="shared" si="245"/>
        <v>0</v>
      </c>
      <c r="BG326" s="90">
        <f t="shared" si="245"/>
        <v>0</v>
      </c>
      <c r="BH326" s="90">
        <f t="shared" si="245"/>
        <v>0</v>
      </c>
      <c r="BI326" s="90">
        <f t="shared" si="245"/>
        <v>0</v>
      </c>
      <c r="BJ326" s="90">
        <f t="shared" si="245"/>
        <v>0</v>
      </c>
      <c r="BK326" s="90">
        <f t="shared" si="245"/>
        <v>0</v>
      </c>
      <c r="BL326" s="90">
        <f t="shared" si="245"/>
        <v>0</v>
      </c>
      <c r="BM326" s="90">
        <f t="shared" si="245"/>
        <v>0</v>
      </c>
      <c r="BN326" s="90">
        <f t="shared" si="245"/>
        <v>0</v>
      </c>
      <c r="BO326" s="90">
        <f t="shared" si="245"/>
        <v>0</v>
      </c>
      <c r="BP326" s="90">
        <f t="shared" si="245"/>
        <v>0</v>
      </c>
      <c r="BQ326" s="90">
        <f t="shared" si="245"/>
        <v>0</v>
      </c>
      <c r="BR326" s="90">
        <f t="shared" si="245"/>
        <v>585163.637</v>
      </c>
      <c r="BS326" s="90">
        <f t="shared" si="245"/>
        <v>0</v>
      </c>
      <c r="BT326" s="90">
        <f t="shared" si="245"/>
        <v>0</v>
      </c>
      <c r="BU326" s="90">
        <f t="shared" si="245"/>
        <v>0</v>
      </c>
      <c r="BV326" s="90">
        <f t="shared" si="245"/>
        <v>0</v>
      </c>
      <c r="BW326" s="90">
        <f t="shared" si="245"/>
        <v>0</v>
      </c>
      <c r="BX326" s="90">
        <f t="shared" si="245"/>
        <v>0</v>
      </c>
      <c r="BY326" s="90">
        <f t="shared" si="245"/>
        <v>0</v>
      </c>
      <c r="BZ326" s="90">
        <f t="shared" si="245"/>
        <v>0</v>
      </c>
      <c r="CA326" s="90">
        <f t="shared" si="245"/>
        <v>0</v>
      </c>
      <c r="CB326" s="90">
        <f t="shared" si="245"/>
        <v>0</v>
      </c>
      <c r="CC326" s="90">
        <f t="shared" si="245"/>
        <v>0</v>
      </c>
      <c r="CD326" s="90">
        <f t="shared" si="245"/>
        <v>0</v>
      </c>
      <c r="CE326" s="90">
        <f t="shared" si="245"/>
        <v>0</v>
      </c>
      <c r="CF326" s="90">
        <f t="shared" si="245"/>
        <v>0</v>
      </c>
      <c r="CG326" s="90">
        <f t="shared" si="245"/>
        <v>0</v>
      </c>
      <c r="CH326" s="90">
        <f t="shared" si="245"/>
        <v>0</v>
      </c>
      <c r="CI326" s="90">
        <f t="shared" si="245"/>
        <v>0</v>
      </c>
      <c r="CJ326" s="90">
        <f t="shared" si="245"/>
        <v>0</v>
      </c>
      <c r="CK326" s="90">
        <f t="shared" si="245"/>
        <v>0</v>
      </c>
      <c r="CL326" s="90">
        <f t="shared" si="245"/>
        <v>0</v>
      </c>
      <c r="CM326" s="90">
        <f t="shared" si="245"/>
        <v>0</v>
      </c>
      <c r="CN326" s="90">
        <f t="shared" si="245"/>
        <v>0</v>
      </c>
      <c r="CO326" s="90">
        <f t="shared" si="245"/>
        <v>0</v>
      </c>
      <c r="CP326" s="90">
        <f t="shared" si="245"/>
        <v>0</v>
      </c>
      <c r="CQ326" s="90">
        <f t="shared" si="245"/>
        <v>0</v>
      </c>
      <c r="CR326" s="90">
        <f t="shared" si="245"/>
        <v>0</v>
      </c>
      <c r="CS326" s="90">
        <f t="shared" si="245"/>
        <v>0</v>
      </c>
      <c r="CT326" s="90">
        <f t="shared" si="245"/>
        <v>0</v>
      </c>
      <c r="CU326" s="90">
        <f t="shared" si="245"/>
        <v>0</v>
      </c>
      <c r="CV326" s="90">
        <f t="shared" si="245"/>
        <v>0</v>
      </c>
      <c r="CW326" s="90">
        <f t="shared" si="245"/>
        <v>0</v>
      </c>
      <c r="CX326" s="90">
        <f t="shared" si="245"/>
        <v>0</v>
      </c>
      <c r="CY326" s="90">
        <f t="shared" si="245"/>
        <v>0</v>
      </c>
      <c r="CZ326" s="90">
        <f t="shared" si="245"/>
        <v>0</v>
      </c>
      <c r="DA326" s="90">
        <f t="shared" si="245"/>
        <v>0</v>
      </c>
      <c r="DB326" s="90">
        <f t="shared" si="245"/>
        <v>0</v>
      </c>
      <c r="DC326" s="90">
        <f t="shared" si="245"/>
        <v>0</v>
      </c>
      <c r="DD326" s="90">
        <f t="shared" si="245"/>
        <v>0</v>
      </c>
      <c r="DE326" s="90">
        <f t="shared" si="245"/>
        <v>0</v>
      </c>
      <c r="DF326" s="90">
        <f t="shared" si="245"/>
        <v>0</v>
      </c>
      <c r="DG326" s="90">
        <f t="shared" si="245"/>
        <v>0</v>
      </c>
      <c r="DH326" s="90">
        <f t="shared" si="245"/>
        <v>0</v>
      </c>
      <c r="DI326" s="90">
        <f t="shared" si="245"/>
        <v>0</v>
      </c>
      <c r="DJ326" s="90">
        <f t="shared" si="245"/>
        <v>0</v>
      </c>
      <c r="DK326" s="90">
        <f t="shared" si="245"/>
        <v>0</v>
      </c>
      <c r="DL326" s="90">
        <f t="shared" si="245"/>
        <v>0</v>
      </c>
      <c r="DM326" s="90">
        <f t="shared" si="245"/>
        <v>0</v>
      </c>
      <c r="DN326" s="90">
        <f t="shared" si="245"/>
        <v>0</v>
      </c>
      <c r="DO326" s="90">
        <f t="shared" si="245"/>
        <v>0</v>
      </c>
      <c r="DP326" s="90">
        <f t="shared" si="245"/>
        <v>0</v>
      </c>
      <c r="DQ326" s="90">
        <f t="shared" si="245"/>
        <v>0</v>
      </c>
      <c r="DR326" s="90">
        <f t="shared" si="245"/>
        <v>0</v>
      </c>
      <c r="DS326" s="90">
        <f t="shared" si="245"/>
        <v>0</v>
      </c>
      <c r="DT326" s="90">
        <f t="shared" si="245"/>
        <v>0</v>
      </c>
      <c r="DU326" s="90">
        <f t="shared" si="245"/>
        <v>0</v>
      </c>
      <c r="DV326" s="90">
        <f t="shared" si="245"/>
        <v>0</v>
      </c>
      <c r="DW326" s="90">
        <f t="shared" si="245"/>
        <v>0</v>
      </c>
      <c r="DX326" s="90">
        <f t="shared" si="245"/>
        <v>0</v>
      </c>
      <c r="DY326" s="90">
        <f t="shared" si="245"/>
        <v>0</v>
      </c>
      <c r="DZ326" s="90">
        <f t="shared" si="245"/>
        <v>0</v>
      </c>
    </row>
    <row r="327">
      <c r="A327" s="89"/>
      <c r="B327" s="89"/>
      <c r="C327" s="240"/>
      <c r="D327" s="89"/>
      <c r="E327" s="150"/>
      <c r="F327" s="89"/>
      <c r="G327" s="89"/>
      <c r="H327" s="89"/>
      <c r="I327" s="88" t="s">
        <v>346</v>
      </c>
      <c r="J327" s="234"/>
      <c r="K327" s="90">
        <f t="shared" ref="K327:DZ327" si="246">(K$295-sum(K$323:K$324))*K316</f>
        <v>0</v>
      </c>
      <c r="L327" s="90">
        <f t="shared" si="246"/>
        <v>0</v>
      </c>
      <c r="M327" s="90">
        <f t="shared" si="246"/>
        <v>0</v>
      </c>
      <c r="N327" s="90">
        <f t="shared" si="246"/>
        <v>0</v>
      </c>
      <c r="O327" s="90">
        <f t="shared" si="246"/>
        <v>0</v>
      </c>
      <c r="P327" s="90">
        <f t="shared" si="246"/>
        <v>0</v>
      </c>
      <c r="Q327" s="90">
        <f t="shared" si="246"/>
        <v>0</v>
      </c>
      <c r="R327" s="90">
        <f t="shared" si="246"/>
        <v>0</v>
      </c>
      <c r="S327" s="90">
        <f t="shared" si="246"/>
        <v>0</v>
      </c>
      <c r="T327" s="90">
        <f t="shared" si="246"/>
        <v>0</v>
      </c>
      <c r="U327" s="90">
        <f t="shared" si="246"/>
        <v>0</v>
      </c>
      <c r="V327" s="90">
        <f t="shared" si="246"/>
        <v>0</v>
      </c>
      <c r="W327" s="90">
        <f t="shared" si="246"/>
        <v>0</v>
      </c>
      <c r="X327" s="90">
        <f t="shared" si="246"/>
        <v>0</v>
      </c>
      <c r="Y327" s="90">
        <f t="shared" si="246"/>
        <v>0</v>
      </c>
      <c r="Z327" s="90">
        <f t="shared" si="246"/>
        <v>0</v>
      </c>
      <c r="AA327" s="90">
        <f t="shared" si="246"/>
        <v>0</v>
      </c>
      <c r="AB327" s="90">
        <f t="shared" si="246"/>
        <v>0</v>
      </c>
      <c r="AC327" s="90">
        <f t="shared" si="246"/>
        <v>0</v>
      </c>
      <c r="AD327" s="90">
        <f t="shared" si="246"/>
        <v>0</v>
      </c>
      <c r="AE327" s="90">
        <f t="shared" si="246"/>
        <v>0</v>
      </c>
      <c r="AF327" s="90">
        <f t="shared" si="246"/>
        <v>0</v>
      </c>
      <c r="AG327" s="90">
        <f t="shared" si="246"/>
        <v>0</v>
      </c>
      <c r="AH327" s="90">
        <f t="shared" si="246"/>
        <v>0</v>
      </c>
      <c r="AI327" s="90">
        <f t="shared" si="246"/>
        <v>0</v>
      </c>
      <c r="AJ327" s="90">
        <f t="shared" si="246"/>
        <v>0</v>
      </c>
      <c r="AK327" s="90">
        <f t="shared" si="246"/>
        <v>0</v>
      </c>
      <c r="AL327" s="90">
        <f t="shared" si="246"/>
        <v>0</v>
      </c>
      <c r="AM327" s="90">
        <f t="shared" si="246"/>
        <v>0</v>
      </c>
      <c r="AN327" s="90">
        <f t="shared" si="246"/>
        <v>0</v>
      </c>
      <c r="AO327" s="90">
        <f t="shared" si="246"/>
        <v>0</v>
      </c>
      <c r="AP327" s="90">
        <f t="shared" si="246"/>
        <v>0</v>
      </c>
      <c r="AQ327" s="90">
        <f t="shared" si="246"/>
        <v>0</v>
      </c>
      <c r="AR327" s="90">
        <f t="shared" si="246"/>
        <v>0</v>
      </c>
      <c r="AS327" s="90">
        <f t="shared" si="246"/>
        <v>0</v>
      </c>
      <c r="AT327" s="90">
        <f t="shared" si="246"/>
        <v>0</v>
      </c>
      <c r="AU327" s="90">
        <f t="shared" si="246"/>
        <v>0</v>
      </c>
      <c r="AV327" s="90">
        <f t="shared" si="246"/>
        <v>0</v>
      </c>
      <c r="AW327" s="90">
        <f t="shared" si="246"/>
        <v>0</v>
      </c>
      <c r="AX327" s="90">
        <f t="shared" si="246"/>
        <v>0</v>
      </c>
      <c r="AY327" s="90">
        <f t="shared" si="246"/>
        <v>0</v>
      </c>
      <c r="AZ327" s="90">
        <f t="shared" si="246"/>
        <v>0</v>
      </c>
      <c r="BA327" s="90">
        <f t="shared" si="246"/>
        <v>0</v>
      </c>
      <c r="BB327" s="90">
        <f t="shared" si="246"/>
        <v>0</v>
      </c>
      <c r="BC327" s="90">
        <f t="shared" si="246"/>
        <v>0</v>
      </c>
      <c r="BD327" s="90">
        <f t="shared" si="246"/>
        <v>0</v>
      </c>
      <c r="BE327" s="90">
        <f t="shared" si="246"/>
        <v>0</v>
      </c>
      <c r="BF327" s="90">
        <f t="shared" si="246"/>
        <v>0</v>
      </c>
      <c r="BG327" s="90">
        <f t="shared" si="246"/>
        <v>0</v>
      </c>
      <c r="BH327" s="90">
        <f t="shared" si="246"/>
        <v>0</v>
      </c>
      <c r="BI327" s="90">
        <f t="shared" si="246"/>
        <v>0</v>
      </c>
      <c r="BJ327" s="90">
        <f t="shared" si="246"/>
        <v>0</v>
      </c>
      <c r="BK327" s="90">
        <f t="shared" si="246"/>
        <v>0</v>
      </c>
      <c r="BL327" s="90">
        <f t="shared" si="246"/>
        <v>0</v>
      </c>
      <c r="BM327" s="90">
        <f t="shared" si="246"/>
        <v>0</v>
      </c>
      <c r="BN327" s="90">
        <f t="shared" si="246"/>
        <v>0</v>
      </c>
      <c r="BO327" s="90">
        <f t="shared" si="246"/>
        <v>0</v>
      </c>
      <c r="BP327" s="90">
        <f t="shared" si="246"/>
        <v>0</v>
      </c>
      <c r="BQ327" s="90">
        <f t="shared" si="246"/>
        <v>0</v>
      </c>
      <c r="BR327" s="90">
        <f t="shared" si="246"/>
        <v>1755490.911</v>
      </c>
      <c r="BS327" s="90">
        <f t="shared" si="246"/>
        <v>0</v>
      </c>
      <c r="BT327" s="90">
        <f t="shared" si="246"/>
        <v>0</v>
      </c>
      <c r="BU327" s="90">
        <f t="shared" si="246"/>
        <v>0</v>
      </c>
      <c r="BV327" s="90">
        <f t="shared" si="246"/>
        <v>0</v>
      </c>
      <c r="BW327" s="90">
        <f t="shared" si="246"/>
        <v>0</v>
      </c>
      <c r="BX327" s="90">
        <f t="shared" si="246"/>
        <v>0</v>
      </c>
      <c r="BY327" s="90">
        <f t="shared" si="246"/>
        <v>0</v>
      </c>
      <c r="BZ327" s="90">
        <f t="shared" si="246"/>
        <v>0</v>
      </c>
      <c r="CA327" s="90">
        <f t="shared" si="246"/>
        <v>0</v>
      </c>
      <c r="CB327" s="90">
        <f t="shared" si="246"/>
        <v>0</v>
      </c>
      <c r="CC327" s="90">
        <f t="shared" si="246"/>
        <v>0</v>
      </c>
      <c r="CD327" s="90">
        <f t="shared" si="246"/>
        <v>0</v>
      </c>
      <c r="CE327" s="90">
        <f t="shared" si="246"/>
        <v>0</v>
      </c>
      <c r="CF327" s="90">
        <f t="shared" si="246"/>
        <v>0</v>
      </c>
      <c r="CG327" s="90">
        <f t="shared" si="246"/>
        <v>0</v>
      </c>
      <c r="CH327" s="90">
        <f t="shared" si="246"/>
        <v>0</v>
      </c>
      <c r="CI327" s="90">
        <f t="shared" si="246"/>
        <v>0</v>
      </c>
      <c r="CJ327" s="90">
        <f t="shared" si="246"/>
        <v>0</v>
      </c>
      <c r="CK327" s="90">
        <f t="shared" si="246"/>
        <v>0</v>
      </c>
      <c r="CL327" s="90">
        <f t="shared" si="246"/>
        <v>0</v>
      </c>
      <c r="CM327" s="90">
        <f t="shared" si="246"/>
        <v>0</v>
      </c>
      <c r="CN327" s="90">
        <f t="shared" si="246"/>
        <v>0</v>
      </c>
      <c r="CO327" s="90">
        <f t="shared" si="246"/>
        <v>0</v>
      </c>
      <c r="CP327" s="90">
        <f t="shared" si="246"/>
        <v>0</v>
      </c>
      <c r="CQ327" s="90">
        <f t="shared" si="246"/>
        <v>0</v>
      </c>
      <c r="CR327" s="90">
        <f t="shared" si="246"/>
        <v>0</v>
      </c>
      <c r="CS327" s="90">
        <f t="shared" si="246"/>
        <v>0</v>
      </c>
      <c r="CT327" s="90">
        <f t="shared" si="246"/>
        <v>0</v>
      </c>
      <c r="CU327" s="90">
        <f t="shared" si="246"/>
        <v>0</v>
      </c>
      <c r="CV327" s="90">
        <f t="shared" si="246"/>
        <v>0</v>
      </c>
      <c r="CW327" s="90">
        <f t="shared" si="246"/>
        <v>0</v>
      </c>
      <c r="CX327" s="90">
        <f t="shared" si="246"/>
        <v>0</v>
      </c>
      <c r="CY327" s="90">
        <f t="shared" si="246"/>
        <v>0</v>
      </c>
      <c r="CZ327" s="90">
        <f t="shared" si="246"/>
        <v>0</v>
      </c>
      <c r="DA327" s="90">
        <f t="shared" si="246"/>
        <v>0</v>
      </c>
      <c r="DB327" s="90">
        <f t="shared" si="246"/>
        <v>0</v>
      </c>
      <c r="DC327" s="90">
        <f t="shared" si="246"/>
        <v>0</v>
      </c>
      <c r="DD327" s="90">
        <f t="shared" si="246"/>
        <v>0</v>
      </c>
      <c r="DE327" s="90">
        <f t="shared" si="246"/>
        <v>0</v>
      </c>
      <c r="DF327" s="90">
        <f t="shared" si="246"/>
        <v>0</v>
      </c>
      <c r="DG327" s="90">
        <f t="shared" si="246"/>
        <v>0</v>
      </c>
      <c r="DH327" s="90">
        <f t="shared" si="246"/>
        <v>0</v>
      </c>
      <c r="DI327" s="90">
        <f t="shared" si="246"/>
        <v>0</v>
      </c>
      <c r="DJ327" s="90">
        <f t="shared" si="246"/>
        <v>0</v>
      </c>
      <c r="DK327" s="90">
        <f t="shared" si="246"/>
        <v>0</v>
      </c>
      <c r="DL327" s="90">
        <f t="shared" si="246"/>
        <v>0</v>
      </c>
      <c r="DM327" s="90">
        <f t="shared" si="246"/>
        <v>0</v>
      </c>
      <c r="DN327" s="90">
        <f t="shared" si="246"/>
        <v>0</v>
      </c>
      <c r="DO327" s="90">
        <f t="shared" si="246"/>
        <v>0</v>
      </c>
      <c r="DP327" s="90">
        <f t="shared" si="246"/>
        <v>0</v>
      </c>
      <c r="DQ327" s="90">
        <f t="shared" si="246"/>
        <v>0</v>
      </c>
      <c r="DR327" s="90">
        <f t="shared" si="246"/>
        <v>0</v>
      </c>
      <c r="DS327" s="90">
        <f t="shared" si="246"/>
        <v>0</v>
      </c>
      <c r="DT327" s="90">
        <f t="shared" si="246"/>
        <v>0</v>
      </c>
      <c r="DU327" s="90">
        <f t="shared" si="246"/>
        <v>0</v>
      </c>
      <c r="DV327" s="90">
        <f t="shared" si="246"/>
        <v>0</v>
      </c>
      <c r="DW327" s="90">
        <f t="shared" si="246"/>
        <v>0</v>
      </c>
      <c r="DX327" s="90">
        <f t="shared" si="246"/>
        <v>0</v>
      </c>
      <c r="DY327" s="90">
        <f t="shared" si="246"/>
        <v>0</v>
      </c>
      <c r="DZ327" s="90">
        <f t="shared" si="246"/>
        <v>0</v>
      </c>
    </row>
    <row r="328">
      <c r="A328" s="89"/>
      <c r="B328" s="89"/>
      <c r="C328" s="89"/>
      <c r="D328" s="89"/>
      <c r="E328" s="89"/>
      <c r="F328" s="89"/>
      <c r="G328" s="89"/>
      <c r="H328" s="89"/>
      <c r="I328" s="88" t="s">
        <v>347</v>
      </c>
      <c r="J328" s="234"/>
      <c r="K328" s="90">
        <f t="shared" ref="K328:DZ328" si="247">K295-sum(K323:K327)</f>
        <v>0</v>
      </c>
      <c r="L328" s="90">
        <f t="shared" si="247"/>
        <v>0</v>
      </c>
      <c r="M328" s="90">
        <f t="shared" si="247"/>
        <v>0</v>
      </c>
      <c r="N328" s="90">
        <f t="shared" si="247"/>
        <v>0</v>
      </c>
      <c r="O328" s="90">
        <f t="shared" si="247"/>
        <v>0</v>
      </c>
      <c r="P328" s="90">
        <f t="shared" si="247"/>
        <v>0</v>
      </c>
      <c r="Q328" s="90">
        <f t="shared" si="247"/>
        <v>0</v>
      </c>
      <c r="R328" s="90">
        <f t="shared" si="247"/>
        <v>0</v>
      </c>
      <c r="S328" s="90">
        <f t="shared" si="247"/>
        <v>0</v>
      </c>
      <c r="T328" s="90">
        <f t="shared" si="247"/>
        <v>0</v>
      </c>
      <c r="U328" s="90">
        <f t="shared" si="247"/>
        <v>0</v>
      </c>
      <c r="V328" s="90">
        <f t="shared" si="247"/>
        <v>0</v>
      </c>
      <c r="W328" s="90">
        <f t="shared" si="247"/>
        <v>0</v>
      </c>
      <c r="X328" s="90">
        <f t="shared" si="247"/>
        <v>0</v>
      </c>
      <c r="Y328" s="90">
        <f t="shared" si="247"/>
        <v>0</v>
      </c>
      <c r="Z328" s="90">
        <f t="shared" si="247"/>
        <v>0</v>
      </c>
      <c r="AA328" s="90">
        <f t="shared" si="247"/>
        <v>0</v>
      </c>
      <c r="AB328" s="90">
        <f t="shared" si="247"/>
        <v>0</v>
      </c>
      <c r="AC328" s="90">
        <f t="shared" si="247"/>
        <v>0</v>
      </c>
      <c r="AD328" s="90">
        <f t="shared" si="247"/>
        <v>0</v>
      </c>
      <c r="AE328" s="90">
        <f t="shared" si="247"/>
        <v>0</v>
      </c>
      <c r="AF328" s="90">
        <f t="shared" si="247"/>
        <v>0</v>
      </c>
      <c r="AG328" s="90">
        <f t="shared" si="247"/>
        <v>0</v>
      </c>
      <c r="AH328" s="90">
        <f t="shared" si="247"/>
        <v>0</v>
      </c>
      <c r="AI328" s="90">
        <f t="shared" si="247"/>
        <v>0</v>
      </c>
      <c r="AJ328" s="90">
        <f t="shared" si="247"/>
        <v>0</v>
      </c>
      <c r="AK328" s="90">
        <f t="shared" si="247"/>
        <v>0</v>
      </c>
      <c r="AL328" s="90">
        <f t="shared" si="247"/>
        <v>0</v>
      </c>
      <c r="AM328" s="90">
        <f t="shared" si="247"/>
        <v>0</v>
      </c>
      <c r="AN328" s="90">
        <f t="shared" si="247"/>
        <v>0</v>
      </c>
      <c r="AO328" s="90">
        <f t="shared" si="247"/>
        <v>0</v>
      </c>
      <c r="AP328" s="90">
        <f t="shared" si="247"/>
        <v>0</v>
      </c>
      <c r="AQ328" s="90">
        <f t="shared" si="247"/>
        <v>0</v>
      </c>
      <c r="AR328" s="90">
        <f t="shared" si="247"/>
        <v>0</v>
      </c>
      <c r="AS328" s="90">
        <f t="shared" si="247"/>
        <v>0</v>
      </c>
      <c r="AT328" s="90">
        <f t="shared" si="247"/>
        <v>0</v>
      </c>
      <c r="AU328" s="90">
        <f t="shared" si="247"/>
        <v>0</v>
      </c>
      <c r="AV328" s="90">
        <f t="shared" si="247"/>
        <v>0</v>
      </c>
      <c r="AW328" s="90">
        <f t="shared" si="247"/>
        <v>0</v>
      </c>
      <c r="AX328" s="90">
        <f t="shared" si="247"/>
        <v>0</v>
      </c>
      <c r="AY328" s="90">
        <f t="shared" si="247"/>
        <v>0</v>
      </c>
      <c r="AZ328" s="90">
        <f t="shared" si="247"/>
        <v>0</v>
      </c>
      <c r="BA328" s="90">
        <f t="shared" si="247"/>
        <v>0</v>
      </c>
      <c r="BB328" s="90">
        <f t="shared" si="247"/>
        <v>0</v>
      </c>
      <c r="BC328" s="90">
        <f t="shared" si="247"/>
        <v>0</v>
      </c>
      <c r="BD328" s="90">
        <f t="shared" si="247"/>
        <v>0</v>
      </c>
      <c r="BE328" s="90">
        <f t="shared" si="247"/>
        <v>0</v>
      </c>
      <c r="BF328" s="90">
        <f t="shared" si="247"/>
        <v>0</v>
      </c>
      <c r="BG328" s="90">
        <f t="shared" si="247"/>
        <v>0</v>
      </c>
      <c r="BH328" s="90">
        <f t="shared" si="247"/>
        <v>0</v>
      </c>
      <c r="BI328" s="90">
        <f t="shared" si="247"/>
        <v>0</v>
      </c>
      <c r="BJ328" s="90">
        <f t="shared" si="247"/>
        <v>0</v>
      </c>
      <c r="BK328" s="90">
        <f t="shared" si="247"/>
        <v>0</v>
      </c>
      <c r="BL328" s="90">
        <f t="shared" si="247"/>
        <v>0</v>
      </c>
      <c r="BM328" s="90">
        <f t="shared" si="247"/>
        <v>0</v>
      </c>
      <c r="BN328" s="90">
        <f t="shared" si="247"/>
        <v>0</v>
      </c>
      <c r="BO328" s="90">
        <f t="shared" si="247"/>
        <v>0</v>
      </c>
      <c r="BP328" s="90">
        <f t="shared" si="247"/>
        <v>0</v>
      </c>
      <c r="BQ328" s="90">
        <f t="shared" si="247"/>
        <v>0</v>
      </c>
      <c r="BR328" s="90">
        <f t="shared" si="247"/>
        <v>2486945.457</v>
      </c>
      <c r="BS328" s="90">
        <f t="shared" si="247"/>
        <v>0</v>
      </c>
      <c r="BT328" s="90">
        <f t="shared" si="247"/>
        <v>0</v>
      </c>
      <c r="BU328" s="90">
        <f t="shared" si="247"/>
        <v>0</v>
      </c>
      <c r="BV328" s="90">
        <f t="shared" si="247"/>
        <v>0</v>
      </c>
      <c r="BW328" s="90">
        <f t="shared" si="247"/>
        <v>0</v>
      </c>
      <c r="BX328" s="90">
        <f t="shared" si="247"/>
        <v>0</v>
      </c>
      <c r="BY328" s="90">
        <f t="shared" si="247"/>
        <v>0</v>
      </c>
      <c r="BZ328" s="90">
        <f t="shared" si="247"/>
        <v>0</v>
      </c>
      <c r="CA328" s="90">
        <f t="shared" si="247"/>
        <v>0</v>
      </c>
      <c r="CB328" s="90">
        <f t="shared" si="247"/>
        <v>0</v>
      </c>
      <c r="CC328" s="90">
        <f t="shared" si="247"/>
        <v>0</v>
      </c>
      <c r="CD328" s="90">
        <f t="shared" si="247"/>
        <v>0</v>
      </c>
      <c r="CE328" s="90">
        <f t="shared" si="247"/>
        <v>0</v>
      </c>
      <c r="CF328" s="90">
        <f t="shared" si="247"/>
        <v>0</v>
      </c>
      <c r="CG328" s="90">
        <f t="shared" si="247"/>
        <v>0</v>
      </c>
      <c r="CH328" s="90">
        <f t="shared" si="247"/>
        <v>0</v>
      </c>
      <c r="CI328" s="90">
        <f t="shared" si="247"/>
        <v>0</v>
      </c>
      <c r="CJ328" s="90">
        <f t="shared" si="247"/>
        <v>0</v>
      </c>
      <c r="CK328" s="90">
        <f t="shared" si="247"/>
        <v>0</v>
      </c>
      <c r="CL328" s="90">
        <f t="shared" si="247"/>
        <v>0</v>
      </c>
      <c r="CM328" s="90">
        <f t="shared" si="247"/>
        <v>0</v>
      </c>
      <c r="CN328" s="90">
        <f t="shared" si="247"/>
        <v>0</v>
      </c>
      <c r="CO328" s="90">
        <f t="shared" si="247"/>
        <v>0</v>
      </c>
      <c r="CP328" s="90">
        <f t="shared" si="247"/>
        <v>0</v>
      </c>
      <c r="CQ328" s="90">
        <f t="shared" si="247"/>
        <v>0</v>
      </c>
      <c r="CR328" s="90">
        <f t="shared" si="247"/>
        <v>0</v>
      </c>
      <c r="CS328" s="90">
        <f t="shared" si="247"/>
        <v>0</v>
      </c>
      <c r="CT328" s="90">
        <f t="shared" si="247"/>
        <v>0</v>
      </c>
      <c r="CU328" s="90">
        <f t="shared" si="247"/>
        <v>0</v>
      </c>
      <c r="CV328" s="90">
        <f t="shared" si="247"/>
        <v>0</v>
      </c>
      <c r="CW328" s="90">
        <f t="shared" si="247"/>
        <v>0</v>
      </c>
      <c r="CX328" s="90">
        <f t="shared" si="247"/>
        <v>0</v>
      </c>
      <c r="CY328" s="90">
        <f t="shared" si="247"/>
        <v>0</v>
      </c>
      <c r="CZ328" s="90">
        <f t="shared" si="247"/>
        <v>0</v>
      </c>
      <c r="DA328" s="90">
        <f t="shared" si="247"/>
        <v>0</v>
      </c>
      <c r="DB328" s="90">
        <f t="shared" si="247"/>
        <v>0</v>
      </c>
      <c r="DC328" s="90">
        <f t="shared" si="247"/>
        <v>0</v>
      </c>
      <c r="DD328" s="90">
        <f t="shared" si="247"/>
        <v>0</v>
      </c>
      <c r="DE328" s="90">
        <f t="shared" si="247"/>
        <v>0</v>
      </c>
      <c r="DF328" s="90">
        <f t="shared" si="247"/>
        <v>0</v>
      </c>
      <c r="DG328" s="90">
        <f t="shared" si="247"/>
        <v>0</v>
      </c>
      <c r="DH328" s="90">
        <f t="shared" si="247"/>
        <v>0</v>
      </c>
      <c r="DI328" s="90">
        <f t="shared" si="247"/>
        <v>0</v>
      </c>
      <c r="DJ328" s="90">
        <f t="shared" si="247"/>
        <v>0</v>
      </c>
      <c r="DK328" s="90">
        <f t="shared" si="247"/>
        <v>0</v>
      </c>
      <c r="DL328" s="90">
        <f t="shared" si="247"/>
        <v>0</v>
      </c>
      <c r="DM328" s="90">
        <f t="shared" si="247"/>
        <v>0</v>
      </c>
      <c r="DN328" s="90">
        <f t="shared" si="247"/>
        <v>0</v>
      </c>
      <c r="DO328" s="90">
        <f t="shared" si="247"/>
        <v>0</v>
      </c>
      <c r="DP328" s="90">
        <f t="shared" si="247"/>
        <v>0</v>
      </c>
      <c r="DQ328" s="90">
        <f t="shared" si="247"/>
        <v>0</v>
      </c>
      <c r="DR328" s="90">
        <f t="shared" si="247"/>
        <v>0</v>
      </c>
      <c r="DS328" s="90">
        <f t="shared" si="247"/>
        <v>0</v>
      </c>
      <c r="DT328" s="90">
        <f t="shared" si="247"/>
        <v>0</v>
      </c>
      <c r="DU328" s="90">
        <f t="shared" si="247"/>
        <v>0</v>
      </c>
      <c r="DV328" s="90">
        <f t="shared" si="247"/>
        <v>0</v>
      </c>
      <c r="DW328" s="90">
        <f t="shared" si="247"/>
        <v>0</v>
      </c>
      <c r="DX328" s="90">
        <f t="shared" si="247"/>
        <v>0</v>
      </c>
      <c r="DY328" s="90">
        <f t="shared" si="247"/>
        <v>0</v>
      </c>
      <c r="DZ328" s="90">
        <f t="shared" si="247"/>
        <v>0</v>
      </c>
    </row>
    <row r="329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  <c r="BK329" s="89"/>
      <c r="BL329" s="89"/>
      <c r="BM329" s="89"/>
      <c r="BN329" s="89"/>
      <c r="BO329" s="89"/>
      <c r="BP329" s="89"/>
      <c r="BQ329" s="89"/>
      <c r="BR329" s="89"/>
      <c r="BS329" s="89"/>
      <c r="BT329" s="89"/>
      <c r="BU329" s="89"/>
      <c r="BV329" s="89"/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89"/>
      <c r="CW329" s="89"/>
      <c r="CX329" s="89"/>
      <c r="CY329" s="89"/>
      <c r="CZ329" s="89"/>
      <c r="DA329" s="89"/>
      <c r="DB329" s="89"/>
      <c r="DC329" s="89"/>
      <c r="DD329" s="89"/>
      <c r="DE329" s="89"/>
      <c r="DF329" s="89"/>
      <c r="DG329" s="89"/>
      <c r="DH329" s="89"/>
      <c r="DI329" s="89"/>
      <c r="DJ329" s="89"/>
      <c r="DK329" s="89"/>
      <c r="DL329" s="89"/>
      <c r="DM329" s="89"/>
      <c r="DN329" s="89"/>
      <c r="DO329" s="89"/>
      <c r="DP329" s="89"/>
      <c r="DQ329" s="89"/>
      <c r="DR329" s="89"/>
      <c r="DS329" s="89"/>
      <c r="DT329" s="89"/>
      <c r="DU329" s="89"/>
      <c r="DV329" s="89"/>
      <c r="DW329" s="89"/>
      <c r="DX329" s="89"/>
      <c r="DY329" s="89"/>
      <c r="DZ329" s="89"/>
    </row>
    <row r="330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3" t="s">
        <v>111</v>
      </c>
      <c r="L330" s="83" t="s">
        <v>112</v>
      </c>
      <c r="M330" s="83" t="s">
        <v>113</v>
      </c>
      <c r="N330" s="83" t="s">
        <v>114</v>
      </c>
      <c r="O330" s="83" t="s">
        <v>115</v>
      </c>
      <c r="P330" s="83" t="s">
        <v>116</v>
      </c>
      <c r="Q330" s="83" t="s">
        <v>117</v>
      </c>
      <c r="R330" s="83" t="s">
        <v>118</v>
      </c>
      <c r="S330" s="83" t="s">
        <v>119</v>
      </c>
      <c r="T330" s="83" t="s">
        <v>120</v>
      </c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89"/>
      <c r="CW330" s="89"/>
      <c r="CX330" s="89"/>
      <c r="CY330" s="89"/>
      <c r="CZ330" s="89"/>
      <c r="DA330" s="89"/>
      <c r="DB330" s="89"/>
      <c r="DC330" s="89"/>
      <c r="DD330" s="89"/>
      <c r="DE330" s="89"/>
      <c r="DF330" s="89"/>
      <c r="DG330" s="89"/>
      <c r="DH330" s="89"/>
      <c r="DI330" s="89"/>
      <c r="DJ330" s="89"/>
      <c r="DK330" s="89"/>
      <c r="DL330" s="89"/>
      <c r="DM330" s="89"/>
      <c r="DN330" s="89"/>
      <c r="DO330" s="89"/>
      <c r="DP330" s="89"/>
      <c r="DQ330" s="89"/>
      <c r="DR330" s="89"/>
      <c r="DS330" s="89"/>
      <c r="DT330" s="89"/>
      <c r="DU330" s="89"/>
      <c r="DV330" s="89"/>
      <c r="DW330" s="89"/>
      <c r="DX330" s="89"/>
      <c r="DY330" s="89"/>
      <c r="DZ330" s="89"/>
    </row>
    <row r="331">
      <c r="A331" s="89"/>
      <c r="B331" s="89"/>
      <c r="C331" s="89"/>
      <c r="D331" s="89"/>
      <c r="E331" s="89"/>
      <c r="F331" s="89"/>
      <c r="G331" s="89"/>
      <c r="H331" s="89"/>
      <c r="I331" s="196" t="s">
        <v>160</v>
      </c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89"/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/>
      <c r="CY331" s="89"/>
      <c r="CZ331" s="89"/>
      <c r="DA331" s="89"/>
      <c r="DB331" s="89"/>
      <c r="DC331" s="89"/>
      <c r="DD331" s="89"/>
      <c r="DE331" s="89"/>
      <c r="DF331" s="89"/>
      <c r="DG331" s="89"/>
      <c r="DH331" s="89"/>
      <c r="DI331" s="89"/>
      <c r="DJ331" s="89"/>
      <c r="DK331" s="89"/>
      <c r="DL331" s="89"/>
      <c r="DM331" s="89"/>
      <c r="DN331" s="89"/>
      <c r="DO331" s="89"/>
      <c r="DP331" s="89"/>
      <c r="DQ331" s="89"/>
      <c r="DR331" s="89"/>
      <c r="DS331" s="89"/>
      <c r="DT331" s="89"/>
      <c r="DU331" s="89"/>
      <c r="DV331" s="89"/>
      <c r="DW331" s="89"/>
      <c r="DX331" s="89"/>
      <c r="DY331" s="89"/>
      <c r="DZ331" s="89"/>
    </row>
    <row r="332">
      <c r="A332" s="89"/>
      <c r="B332" s="89"/>
      <c r="C332" s="89"/>
      <c r="D332" s="89"/>
      <c r="E332" s="107" t="s">
        <v>168</v>
      </c>
      <c r="F332" s="89"/>
      <c r="G332" s="89"/>
      <c r="H332" s="89"/>
      <c r="I332" s="196" t="s">
        <v>53</v>
      </c>
      <c r="J332" s="217" t="str">
        <f>J293</f>
        <v/>
      </c>
      <c r="K332" s="217">
        <f t="shared" ref="K332:T332" si="248">sumif($K$1:$DZ$1,K$153,$K293:$DZ293)</f>
        <v>500000</v>
      </c>
      <c r="L332" s="217">
        <f t="shared" si="248"/>
        <v>0</v>
      </c>
      <c r="M332" s="217">
        <f t="shared" si="248"/>
        <v>0</v>
      </c>
      <c r="N332" s="217">
        <f t="shared" si="248"/>
        <v>0</v>
      </c>
      <c r="O332" s="217">
        <f t="shared" si="248"/>
        <v>0</v>
      </c>
      <c r="P332" s="217">
        <f t="shared" si="248"/>
        <v>0</v>
      </c>
      <c r="Q332" s="217">
        <f t="shared" si="248"/>
        <v>0</v>
      </c>
      <c r="R332" s="217">
        <f t="shared" si="248"/>
        <v>0</v>
      </c>
      <c r="S332" s="217">
        <f t="shared" si="248"/>
        <v>0</v>
      </c>
      <c r="T332" s="217">
        <f t="shared" si="248"/>
        <v>0</v>
      </c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89"/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/>
      <c r="CY332" s="89"/>
      <c r="CZ332" s="89"/>
      <c r="DA332" s="89"/>
      <c r="DB332" s="89"/>
      <c r="DC332" s="89"/>
      <c r="DD332" s="89"/>
      <c r="DE332" s="89"/>
      <c r="DF332" s="89"/>
      <c r="DG332" s="89"/>
      <c r="DH332" s="89"/>
      <c r="DI332" s="89"/>
      <c r="DJ332" s="89"/>
      <c r="DK332" s="89"/>
      <c r="DL332" s="89"/>
      <c r="DM332" s="89"/>
      <c r="DN332" s="89"/>
      <c r="DO332" s="89"/>
      <c r="DP332" s="89"/>
      <c r="DQ332" s="89"/>
      <c r="DR332" s="89"/>
      <c r="DS332" s="89"/>
      <c r="DT332" s="89"/>
      <c r="DU332" s="89"/>
      <c r="DV332" s="89"/>
      <c r="DW332" s="89"/>
      <c r="DX332" s="89"/>
      <c r="DY332" s="89"/>
      <c r="DZ332" s="89"/>
    </row>
    <row r="333">
      <c r="A333" s="89"/>
      <c r="B333" s="89"/>
      <c r="C333" s="89"/>
      <c r="D333" s="89"/>
      <c r="E333" s="89"/>
      <c r="F333" s="89"/>
      <c r="G333" s="89"/>
      <c r="H333" s="89"/>
      <c r="I333" s="196" t="s">
        <v>162</v>
      </c>
      <c r="J333" s="89"/>
      <c r="K333" s="217">
        <f t="shared" ref="K333:T333" si="249">sumif($K$1:$DZ$1,K$153,$K294:$DZ294)</f>
        <v>0</v>
      </c>
      <c r="L333" s="217">
        <f t="shared" si="249"/>
        <v>0</v>
      </c>
      <c r="M333" s="217">
        <f t="shared" si="249"/>
        <v>3000000</v>
      </c>
      <c r="N333" s="217">
        <f t="shared" si="249"/>
        <v>0</v>
      </c>
      <c r="O333" s="217">
        <f t="shared" si="249"/>
        <v>0</v>
      </c>
      <c r="P333" s="217">
        <f t="shared" si="249"/>
        <v>0</v>
      </c>
      <c r="Q333" s="217">
        <f t="shared" si="249"/>
        <v>0</v>
      </c>
      <c r="R333" s="217">
        <f t="shared" si="249"/>
        <v>0</v>
      </c>
      <c r="S333" s="217">
        <f t="shared" si="249"/>
        <v>0</v>
      </c>
      <c r="T333" s="217">
        <f t="shared" si="249"/>
        <v>0</v>
      </c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89"/>
      <c r="DB333" s="89"/>
      <c r="DC333" s="89"/>
      <c r="DD333" s="89"/>
      <c r="DE333" s="89"/>
      <c r="DF333" s="89"/>
      <c r="DG333" s="89"/>
      <c r="DH333" s="89"/>
      <c r="DI333" s="89"/>
      <c r="DJ333" s="89"/>
      <c r="DK333" s="89"/>
      <c r="DL333" s="89"/>
      <c r="DM333" s="89"/>
      <c r="DN333" s="89"/>
      <c r="DO333" s="89"/>
      <c r="DP333" s="89"/>
      <c r="DQ333" s="89"/>
      <c r="DR333" s="89"/>
      <c r="DS333" s="89"/>
      <c r="DT333" s="89"/>
      <c r="DU333" s="89"/>
      <c r="DV333" s="89"/>
      <c r="DW333" s="89"/>
      <c r="DX333" s="89"/>
      <c r="DY333" s="89"/>
      <c r="DZ333" s="89"/>
    </row>
    <row r="334">
      <c r="A334" s="89"/>
      <c r="B334" s="235"/>
      <c r="C334" s="89"/>
      <c r="D334" s="89"/>
      <c r="E334" s="89"/>
      <c r="F334" s="89"/>
      <c r="G334" s="89"/>
      <c r="H334" s="89"/>
      <c r="I334" s="88" t="s">
        <v>163</v>
      </c>
      <c r="J334" s="89"/>
      <c r="K334" s="217">
        <f t="shared" ref="K334:T334" si="250">sumif($K$1:$DZ$1,K$153,$K295:$DZ295)</f>
        <v>0</v>
      </c>
      <c r="L334" s="217">
        <f t="shared" si="250"/>
        <v>0</v>
      </c>
      <c r="M334" s="217">
        <f t="shared" si="250"/>
        <v>0</v>
      </c>
      <c r="N334" s="217">
        <f t="shared" si="250"/>
        <v>0</v>
      </c>
      <c r="O334" s="217">
        <f t="shared" si="250"/>
        <v>10000000</v>
      </c>
      <c r="P334" s="217">
        <f t="shared" si="250"/>
        <v>0</v>
      </c>
      <c r="Q334" s="217">
        <f t="shared" si="250"/>
        <v>0</v>
      </c>
      <c r="R334" s="217">
        <f t="shared" si="250"/>
        <v>0</v>
      </c>
      <c r="S334" s="217">
        <f t="shared" si="250"/>
        <v>0</v>
      </c>
      <c r="T334" s="217">
        <f t="shared" si="250"/>
        <v>0</v>
      </c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89"/>
      <c r="BM334" s="89"/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89"/>
      <c r="CW334" s="89"/>
      <c r="CX334" s="89"/>
      <c r="CY334" s="89"/>
      <c r="CZ334" s="89"/>
      <c r="DA334" s="89"/>
      <c r="DB334" s="89"/>
      <c r="DC334" s="89"/>
      <c r="DD334" s="89"/>
      <c r="DE334" s="89"/>
      <c r="DF334" s="89"/>
      <c r="DG334" s="89"/>
      <c r="DH334" s="89"/>
      <c r="DI334" s="89"/>
      <c r="DJ334" s="89"/>
      <c r="DK334" s="89"/>
      <c r="DL334" s="89"/>
      <c r="DM334" s="89"/>
      <c r="DN334" s="89"/>
      <c r="DO334" s="89"/>
      <c r="DP334" s="89"/>
      <c r="DQ334" s="89"/>
      <c r="DR334" s="89"/>
      <c r="DS334" s="89"/>
      <c r="DT334" s="89"/>
      <c r="DU334" s="89"/>
      <c r="DV334" s="89"/>
      <c r="DW334" s="89"/>
      <c r="DX334" s="89"/>
      <c r="DY334" s="89"/>
      <c r="DZ334" s="89"/>
    </row>
    <row r="335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89"/>
      <c r="CW335" s="89"/>
      <c r="CX335" s="89"/>
      <c r="CY335" s="89"/>
      <c r="CZ335" s="89"/>
      <c r="DA335" s="89"/>
      <c r="DB335" s="89"/>
      <c r="DC335" s="89"/>
      <c r="DD335" s="89"/>
      <c r="DE335" s="89"/>
      <c r="DF335" s="89"/>
      <c r="DG335" s="89"/>
      <c r="DH335" s="89"/>
      <c r="DI335" s="89"/>
      <c r="DJ335" s="89"/>
      <c r="DK335" s="89"/>
      <c r="DL335" s="89"/>
      <c r="DM335" s="89"/>
      <c r="DN335" s="89"/>
      <c r="DO335" s="89"/>
      <c r="DP335" s="89"/>
      <c r="DQ335" s="89"/>
      <c r="DR335" s="89"/>
      <c r="DS335" s="89"/>
      <c r="DT335" s="89"/>
      <c r="DU335" s="89"/>
      <c r="DV335" s="89"/>
      <c r="DW335" s="89"/>
      <c r="DX335" s="89"/>
      <c r="DY335" s="89"/>
      <c r="DZ335" s="89"/>
    </row>
    <row r="336">
      <c r="A336" s="89"/>
      <c r="B336" s="89"/>
      <c r="C336" s="89"/>
      <c r="D336" s="89"/>
      <c r="E336" s="89"/>
      <c r="F336" s="89"/>
      <c r="G336" s="89"/>
      <c r="H336" s="89"/>
      <c r="I336" s="89"/>
      <c r="J336" s="83" t="s">
        <v>348</v>
      </c>
      <c r="K336" s="83" t="s">
        <v>111</v>
      </c>
      <c r="L336" s="83" t="s">
        <v>112</v>
      </c>
      <c r="M336" s="83" t="s">
        <v>113</v>
      </c>
      <c r="N336" s="83" t="s">
        <v>114</v>
      </c>
      <c r="O336" s="83" t="s">
        <v>115</v>
      </c>
      <c r="P336" s="83" t="s">
        <v>116</v>
      </c>
      <c r="Q336" s="83" t="s">
        <v>117</v>
      </c>
      <c r="R336" s="83" t="s">
        <v>118</v>
      </c>
      <c r="S336" s="83" t="s">
        <v>119</v>
      </c>
      <c r="T336" s="83" t="s">
        <v>120</v>
      </c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89"/>
      <c r="DB336" s="89"/>
      <c r="DC336" s="89"/>
      <c r="DD336" s="89"/>
      <c r="DE336" s="89"/>
      <c r="DF336" s="89"/>
      <c r="DG336" s="89"/>
      <c r="DH336" s="89"/>
      <c r="DI336" s="89"/>
      <c r="DJ336" s="89"/>
      <c r="DK336" s="89"/>
      <c r="DL336" s="89"/>
      <c r="DM336" s="89"/>
      <c r="DN336" s="89"/>
      <c r="DO336" s="89"/>
      <c r="DP336" s="89"/>
      <c r="DQ336" s="89"/>
      <c r="DR336" s="89"/>
      <c r="DS336" s="89"/>
      <c r="DT336" s="89"/>
      <c r="DU336" s="89"/>
      <c r="DV336" s="89"/>
      <c r="DW336" s="89"/>
      <c r="DX336" s="89"/>
      <c r="DY336" s="89"/>
      <c r="DZ336" s="89"/>
    </row>
    <row r="337">
      <c r="A337" s="89"/>
      <c r="B337" s="150" t="s">
        <v>349</v>
      </c>
      <c r="C337" s="89"/>
      <c r="D337" s="89"/>
      <c r="E337" s="107" t="s">
        <v>335</v>
      </c>
      <c r="F337" s="89"/>
      <c r="G337" s="89"/>
      <c r="H337" s="89"/>
      <c r="I337" s="196" t="s">
        <v>167</v>
      </c>
      <c r="J337" s="236">
        <f t="shared" ref="J337:J339" si="251">J309</f>
        <v>1</v>
      </c>
      <c r="K337" s="220">
        <f t="shared" ref="K337:K339" si="252">V309</f>
        <v>1</v>
      </c>
      <c r="L337" s="220">
        <f t="shared" ref="L337:L339" si="253">AH309</f>
        <v>1</v>
      </c>
      <c r="M337" s="220">
        <f t="shared" ref="M337:M339" si="254">AT309</f>
        <v>0.5151515152</v>
      </c>
      <c r="N337" s="220">
        <f t="shared" ref="N337:N339" si="255">BF309</f>
        <v>0.5151515152</v>
      </c>
      <c r="O337" s="220">
        <f t="shared" ref="O337:O339" si="256">BR309</f>
        <v>0.5151515152</v>
      </c>
      <c r="P337" s="220">
        <f t="shared" ref="P337:P339" si="257">CD309</f>
        <v>0.5151515152</v>
      </c>
      <c r="Q337" s="220">
        <f t="shared" ref="Q337:Q339" si="258">CP309</f>
        <v>0.5151515152</v>
      </c>
      <c r="R337" s="220">
        <f t="shared" ref="R337:R339" si="259">DB309</f>
        <v>0.5151515152</v>
      </c>
      <c r="S337" s="220">
        <f t="shared" ref="S337:S339" si="260">DN309</f>
        <v>0.5151515152</v>
      </c>
      <c r="T337" s="220">
        <f t="shared" ref="T337:T339" si="261">DZ309</f>
        <v>0.5151515152</v>
      </c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89"/>
      <c r="DB337" s="89"/>
      <c r="DC337" s="89"/>
      <c r="DD337" s="89"/>
      <c r="DE337" s="89"/>
      <c r="DF337" s="89"/>
      <c r="DG337" s="89"/>
      <c r="DH337" s="89"/>
      <c r="DI337" s="89"/>
      <c r="DJ337" s="89"/>
      <c r="DK337" s="89"/>
      <c r="DL337" s="89"/>
      <c r="DM337" s="89"/>
      <c r="DN337" s="89"/>
      <c r="DO337" s="89"/>
      <c r="DP337" s="89"/>
      <c r="DQ337" s="89"/>
      <c r="DR337" s="89"/>
      <c r="DS337" s="89"/>
      <c r="DT337" s="89"/>
      <c r="DU337" s="89"/>
      <c r="DV337" s="89"/>
      <c r="DW337" s="89"/>
      <c r="DX337" s="89"/>
      <c r="DY337" s="89"/>
      <c r="DZ337" s="89"/>
    </row>
    <row r="338">
      <c r="A338" s="89"/>
      <c r="B338" s="89"/>
      <c r="C338" s="89"/>
      <c r="D338" s="89"/>
      <c r="E338" s="89"/>
      <c r="F338" s="89"/>
      <c r="G338" s="89"/>
      <c r="H338" s="89"/>
      <c r="I338" s="196" t="s">
        <v>53</v>
      </c>
      <c r="J338" s="236">
        <f t="shared" si="251"/>
        <v>0</v>
      </c>
      <c r="K338" s="220">
        <f t="shared" si="252"/>
        <v>0</v>
      </c>
      <c r="L338" s="220">
        <f t="shared" si="253"/>
        <v>0</v>
      </c>
      <c r="M338" s="220">
        <f t="shared" si="254"/>
        <v>0.1212121212</v>
      </c>
      <c r="N338" s="220">
        <f t="shared" si="255"/>
        <v>0.1212121212</v>
      </c>
      <c r="O338" s="220">
        <f t="shared" si="256"/>
        <v>0.1212121212</v>
      </c>
      <c r="P338" s="220">
        <f t="shared" si="257"/>
        <v>0.1212121212</v>
      </c>
      <c r="Q338" s="220">
        <f t="shared" si="258"/>
        <v>0.1212121212</v>
      </c>
      <c r="R338" s="220">
        <f t="shared" si="259"/>
        <v>0.1212121212</v>
      </c>
      <c r="S338" s="220">
        <f t="shared" si="260"/>
        <v>0.1212121212</v>
      </c>
      <c r="T338" s="220">
        <f t="shared" si="261"/>
        <v>0.1212121212</v>
      </c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89"/>
      <c r="CW338" s="89"/>
      <c r="CX338" s="89"/>
      <c r="CY338" s="89"/>
      <c r="CZ338" s="89"/>
      <c r="DA338" s="89"/>
      <c r="DB338" s="89"/>
      <c r="DC338" s="89"/>
      <c r="DD338" s="89"/>
      <c r="DE338" s="89"/>
      <c r="DF338" s="89"/>
      <c r="DG338" s="89"/>
      <c r="DH338" s="89"/>
      <c r="DI338" s="89"/>
      <c r="DJ338" s="89"/>
      <c r="DK338" s="89"/>
      <c r="DL338" s="89"/>
      <c r="DM338" s="89"/>
      <c r="DN338" s="89"/>
      <c r="DO338" s="89"/>
      <c r="DP338" s="89"/>
      <c r="DQ338" s="89"/>
      <c r="DR338" s="89"/>
      <c r="DS338" s="89"/>
      <c r="DT338" s="89"/>
      <c r="DU338" s="89"/>
      <c r="DV338" s="89"/>
      <c r="DW338" s="89"/>
      <c r="DX338" s="89"/>
      <c r="DY338" s="89"/>
      <c r="DZ338" s="89"/>
    </row>
    <row r="339">
      <c r="A339" s="89"/>
      <c r="B339" s="89"/>
      <c r="C339" s="89"/>
      <c r="D339" s="89"/>
      <c r="E339" s="89"/>
      <c r="F339" s="89"/>
      <c r="G339" s="89"/>
      <c r="H339" s="89"/>
      <c r="I339" s="88" t="s">
        <v>162</v>
      </c>
      <c r="J339" s="236">
        <f t="shared" si="251"/>
        <v>0</v>
      </c>
      <c r="K339" s="220">
        <f t="shared" si="252"/>
        <v>0</v>
      </c>
      <c r="L339" s="220">
        <f t="shared" si="253"/>
        <v>0</v>
      </c>
      <c r="M339" s="220">
        <f t="shared" si="254"/>
        <v>0.3636363636</v>
      </c>
      <c r="N339" s="220">
        <f t="shared" si="255"/>
        <v>0.3636363636</v>
      </c>
      <c r="O339" s="220">
        <f t="shared" si="256"/>
        <v>0.3636363636</v>
      </c>
      <c r="P339" s="220">
        <f t="shared" si="257"/>
        <v>0.3636363636</v>
      </c>
      <c r="Q339" s="220">
        <f t="shared" si="258"/>
        <v>0.3636363636</v>
      </c>
      <c r="R339" s="220">
        <f t="shared" si="259"/>
        <v>0.3636363636</v>
      </c>
      <c r="S339" s="220">
        <f t="shared" si="260"/>
        <v>0.3636363636</v>
      </c>
      <c r="T339" s="220">
        <f t="shared" si="261"/>
        <v>0.3636363636</v>
      </c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/>
      <c r="BT339" s="89"/>
      <c r="BU339" s="89"/>
      <c r="BV339" s="89"/>
      <c r="BW339" s="89"/>
      <c r="BX339" s="89"/>
      <c r="BY339" s="89"/>
      <c r="BZ339" s="89"/>
      <c r="CA339" s="89"/>
      <c r="CB339" s="89"/>
      <c r="CC339" s="89"/>
      <c r="CD339" s="89"/>
      <c r="CE339" s="89"/>
      <c r="CF339" s="89"/>
      <c r="CG339" s="89"/>
      <c r="CH339" s="89"/>
      <c r="CI339" s="89"/>
      <c r="CJ339" s="89"/>
      <c r="CK339" s="89"/>
      <c r="CL339" s="89"/>
      <c r="CM339" s="89"/>
      <c r="CN339" s="89"/>
      <c r="CO339" s="89"/>
      <c r="CP339" s="89"/>
      <c r="CQ339" s="89"/>
      <c r="CR339" s="89"/>
      <c r="CS339" s="89"/>
      <c r="CT339" s="89"/>
      <c r="CU339" s="89"/>
      <c r="CV339" s="89"/>
      <c r="CW339" s="89"/>
      <c r="CX339" s="89"/>
      <c r="CY339" s="89"/>
      <c r="CZ339" s="89"/>
      <c r="DA339" s="89"/>
      <c r="DB339" s="89"/>
      <c r="DC339" s="89"/>
      <c r="DD339" s="89"/>
      <c r="DE339" s="89"/>
      <c r="DF339" s="89"/>
      <c r="DG339" s="89"/>
      <c r="DH339" s="89"/>
      <c r="DI339" s="89"/>
      <c r="DJ339" s="89"/>
      <c r="DK339" s="89"/>
      <c r="DL339" s="89"/>
      <c r="DM339" s="89"/>
      <c r="DN339" s="89"/>
      <c r="DO339" s="89"/>
      <c r="DP339" s="89"/>
      <c r="DQ339" s="89"/>
      <c r="DR339" s="89"/>
      <c r="DS339" s="89"/>
      <c r="DT339" s="89"/>
      <c r="DU339" s="89"/>
      <c r="DV339" s="89"/>
      <c r="DW339" s="89"/>
      <c r="DX339" s="89"/>
      <c r="DY339" s="89"/>
      <c r="DZ339" s="89"/>
    </row>
    <row r="340">
      <c r="A340" s="89"/>
      <c r="B340" s="89"/>
      <c r="C340" s="89"/>
      <c r="D340" s="89"/>
      <c r="E340" s="89"/>
      <c r="F340" s="89"/>
      <c r="G340" s="89"/>
      <c r="H340" s="89"/>
      <c r="I340" s="78"/>
      <c r="J340" s="83" t="s">
        <v>348</v>
      </c>
      <c r="K340" s="83" t="s">
        <v>111</v>
      </c>
      <c r="L340" s="83" t="s">
        <v>112</v>
      </c>
      <c r="M340" s="83" t="s">
        <v>113</v>
      </c>
      <c r="N340" s="83" t="s">
        <v>114</v>
      </c>
      <c r="O340" s="83" t="s">
        <v>115</v>
      </c>
      <c r="P340" s="83" t="s">
        <v>116</v>
      </c>
      <c r="Q340" s="83" t="s">
        <v>117</v>
      </c>
      <c r="R340" s="83" t="s">
        <v>118</v>
      </c>
      <c r="S340" s="83" t="s">
        <v>119</v>
      </c>
      <c r="T340" s="83" t="s">
        <v>120</v>
      </c>
      <c r="U340" s="78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89"/>
      <c r="BM340" s="89"/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89"/>
      <c r="CW340" s="89"/>
      <c r="CX340" s="89"/>
      <c r="CY340" s="89"/>
      <c r="CZ340" s="89"/>
      <c r="DA340" s="89"/>
      <c r="DB340" s="89"/>
      <c r="DC340" s="89"/>
      <c r="DD340" s="89"/>
      <c r="DE340" s="89"/>
      <c r="DF340" s="89"/>
      <c r="DG340" s="89"/>
      <c r="DH340" s="89"/>
      <c r="DI340" s="89"/>
      <c r="DJ340" s="89"/>
      <c r="DK340" s="89"/>
      <c r="DL340" s="89"/>
      <c r="DM340" s="89"/>
      <c r="DN340" s="89"/>
      <c r="DO340" s="89"/>
      <c r="DP340" s="89"/>
      <c r="DQ340" s="89"/>
      <c r="DR340" s="89"/>
      <c r="DS340" s="89"/>
      <c r="DT340" s="89"/>
      <c r="DU340" s="89"/>
      <c r="DV340" s="89"/>
      <c r="DW340" s="89"/>
      <c r="DX340" s="89"/>
      <c r="DY340" s="89"/>
      <c r="DZ340" s="89"/>
    </row>
    <row r="341">
      <c r="A341" s="89"/>
      <c r="B341" s="89"/>
      <c r="C341" s="89"/>
      <c r="D341" s="89"/>
      <c r="E341" s="92" t="s">
        <v>336</v>
      </c>
      <c r="F341" s="89"/>
      <c r="G341" s="89"/>
      <c r="H341" s="89"/>
      <c r="I341" s="196" t="s">
        <v>167</v>
      </c>
      <c r="J341" s="236">
        <f t="shared" ref="J341:J345" si="262">J313</f>
        <v>0.85</v>
      </c>
      <c r="K341" s="220">
        <f t="shared" ref="K341:K345" si="263">V313</f>
        <v>0.85</v>
      </c>
      <c r="L341" s="220">
        <f t="shared" ref="L341:L345" si="264">AH313</f>
        <v>0.85</v>
      </c>
      <c r="M341" s="220">
        <f t="shared" ref="M341:M345" si="265">AT313</f>
        <v>0.425</v>
      </c>
      <c r="N341" s="220">
        <f t="shared" ref="N341:N345" si="266">BF313</f>
        <v>0.425</v>
      </c>
      <c r="O341" s="220">
        <f t="shared" ref="O341:O345" si="267">BR313</f>
        <v>0.425</v>
      </c>
      <c r="P341" s="220">
        <f t="shared" ref="P341:P345" si="268">CD313</f>
        <v>0.425</v>
      </c>
      <c r="Q341" s="220">
        <f t="shared" ref="Q341:Q345" si="269">CP313</f>
        <v>0.425</v>
      </c>
      <c r="R341" s="220">
        <f t="shared" ref="R341:R345" si="270">DB313</f>
        <v>0.425</v>
      </c>
      <c r="S341" s="220">
        <f t="shared" ref="S341:S345" si="271">DN313</f>
        <v>0.425</v>
      </c>
      <c r="T341" s="220">
        <f t="shared" ref="T341:T345" si="272">DZ313</f>
        <v>0.425</v>
      </c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89"/>
      <c r="DB341" s="89"/>
      <c r="DC341" s="89"/>
      <c r="DD341" s="89"/>
      <c r="DE341" s="89"/>
      <c r="DF341" s="89"/>
      <c r="DG341" s="89"/>
      <c r="DH341" s="89"/>
      <c r="DI341" s="89"/>
      <c r="DJ341" s="89"/>
      <c r="DK341" s="89"/>
      <c r="DL341" s="89"/>
      <c r="DM341" s="89"/>
      <c r="DN341" s="89"/>
      <c r="DO341" s="89"/>
      <c r="DP341" s="89"/>
      <c r="DQ341" s="89"/>
      <c r="DR341" s="89"/>
      <c r="DS341" s="89"/>
      <c r="DT341" s="89"/>
      <c r="DU341" s="89"/>
      <c r="DV341" s="89"/>
      <c r="DW341" s="89"/>
      <c r="DX341" s="89"/>
      <c r="DY341" s="89"/>
      <c r="DZ341" s="89"/>
    </row>
    <row r="342">
      <c r="A342" s="89"/>
      <c r="B342" s="89"/>
      <c r="C342" s="89"/>
      <c r="D342" s="89"/>
      <c r="E342" s="89"/>
      <c r="F342" s="89"/>
      <c r="G342" s="89"/>
      <c r="H342" s="89"/>
      <c r="I342" s="196" t="s">
        <v>166</v>
      </c>
      <c r="J342" s="236">
        <f t="shared" si="262"/>
        <v>0.15</v>
      </c>
      <c r="K342" s="220">
        <f t="shared" si="263"/>
        <v>0.15</v>
      </c>
      <c r="L342" s="220">
        <f t="shared" si="264"/>
        <v>0.15</v>
      </c>
      <c r="M342" s="220">
        <f t="shared" si="265"/>
        <v>0.075</v>
      </c>
      <c r="N342" s="220">
        <f t="shared" si="266"/>
        <v>0.075</v>
      </c>
      <c r="O342" s="220">
        <f t="shared" si="267"/>
        <v>0.075</v>
      </c>
      <c r="P342" s="220">
        <f t="shared" si="268"/>
        <v>0.075</v>
      </c>
      <c r="Q342" s="220">
        <f t="shared" si="269"/>
        <v>0.075</v>
      </c>
      <c r="R342" s="220">
        <f t="shared" si="270"/>
        <v>0.075</v>
      </c>
      <c r="S342" s="220">
        <f t="shared" si="271"/>
        <v>0.075</v>
      </c>
      <c r="T342" s="220">
        <f t="shared" si="272"/>
        <v>0.075</v>
      </c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89"/>
      <c r="BM342" s="89"/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89"/>
      <c r="CW342" s="89"/>
      <c r="CX342" s="89"/>
      <c r="CY342" s="89"/>
      <c r="CZ342" s="89"/>
      <c r="DA342" s="89"/>
      <c r="DB342" s="89"/>
      <c r="DC342" s="89"/>
      <c r="DD342" s="89"/>
      <c r="DE342" s="89"/>
      <c r="DF342" s="89"/>
      <c r="DG342" s="89"/>
      <c r="DH342" s="89"/>
      <c r="DI342" s="89"/>
      <c r="DJ342" s="89"/>
      <c r="DK342" s="89"/>
      <c r="DL342" s="89"/>
      <c r="DM342" s="89"/>
      <c r="DN342" s="89"/>
      <c r="DO342" s="89"/>
      <c r="DP342" s="89"/>
      <c r="DQ342" s="89"/>
      <c r="DR342" s="89"/>
      <c r="DS342" s="89"/>
      <c r="DT342" s="89"/>
      <c r="DU342" s="89"/>
      <c r="DV342" s="89"/>
      <c r="DW342" s="89"/>
      <c r="DX342" s="89"/>
      <c r="DY342" s="89"/>
      <c r="DZ342" s="89"/>
    </row>
    <row r="343">
      <c r="A343" s="89"/>
      <c r="B343" s="89"/>
      <c r="C343" s="89"/>
      <c r="D343" s="89"/>
      <c r="E343" s="89"/>
      <c r="F343" s="89"/>
      <c r="G343" s="89"/>
      <c r="H343" s="89"/>
      <c r="I343" s="196" t="s">
        <v>53</v>
      </c>
      <c r="J343" s="236">
        <f t="shared" si="262"/>
        <v>0</v>
      </c>
      <c r="K343" s="220">
        <f t="shared" si="263"/>
        <v>0</v>
      </c>
      <c r="L343" s="220">
        <f t="shared" si="264"/>
        <v>0</v>
      </c>
      <c r="M343" s="220">
        <f t="shared" si="265"/>
        <v>0.1</v>
      </c>
      <c r="N343" s="220">
        <f t="shared" si="266"/>
        <v>0.1</v>
      </c>
      <c r="O343" s="220">
        <f t="shared" si="267"/>
        <v>0.1</v>
      </c>
      <c r="P343" s="220">
        <f t="shared" si="268"/>
        <v>0.1</v>
      </c>
      <c r="Q343" s="220">
        <f t="shared" si="269"/>
        <v>0.1</v>
      </c>
      <c r="R343" s="220">
        <f t="shared" si="270"/>
        <v>0.1</v>
      </c>
      <c r="S343" s="220">
        <f t="shared" si="271"/>
        <v>0.1</v>
      </c>
      <c r="T343" s="220">
        <f t="shared" si="272"/>
        <v>0.1</v>
      </c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/>
      <c r="BT343" s="89"/>
      <c r="BU343" s="89"/>
      <c r="BV343" s="89"/>
      <c r="BW343" s="89"/>
      <c r="BX343" s="89"/>
      <c r="BY343" s="89"/>
      <c r="BZ343" s="89"/>
      <c r="CA343" s="89"/>
      <c r="CB343" s="89"/>
      <c r="CC343" s="89"/>
      <c r="CD343" s="89"/>
      <c r="CE343" s="89"/>
      <c r="CF343" s="89"/>
      <c r="CG343" s="89"/>
      <c r="CH343" s="89"/>
      <c r="CI343" s="89"/>
      <c r="CJ343" s="89"/>
      <c r="CK343" s="89"/>
      <c r="CL343" s="89"/>
      <c r="CM343" s="89"/>
      <c r="CN343" s="89"/>
      <c r="CO343" s="89"/>
      <c r="CP343" s="89"/>
      <c r="CQ343" s="89"/>
      <c r="CR343" s="89"/>
      <c r="CS343" s="89"/>
      <c r="CT343" s="89"/>
      <c r="CU343" s="89"/>
      <c r="CV343" s="89"/>
      <c r="CW343" s="89"/>
      <c r="CX343" s="89"/>
      <c r="CY343" s="89"/>
      <c r="CZ343" s="89"/>
      <c r="DA343" s="89"/>
      <c r="DB343" s="89"/>
      <c r="DC343" s="89"/>
      <c r="DD343" s="89"/>
      <c r="DE343" s="89"/>
      <c r="DF343" s="89"/>
      <c r="DG343" s="89"/>
      <c r="DH343" s="89"/>
      <c r="DI343" s="89"/>
      <c r="DJ343" s="89"/>
      <c r="DK343" s="89"/>
      <c r="DL343" s="89"/>
      <c r="DM343" s="89"/>
      <c r="DN343" s="89"/>
      <c r="DO343" s="89"/>
      <c r="DP343" s="89"/>
      <c r="DQ343" s="89"/>
      <c r="DR343" s="89"/>
      <c r="DS343" s="89"/>
      <c r="DT343" s="89"/>
      <c r="DU343" s="89"/>
      <c r="DV343" s="89"/>
      <c r="DW343" s="89"/>
      <c r="DX343" s="89"/>
      <c r="DY343" s="89"/>
      <c r="DZ343" s="89"/>
    </row>
    <row r="344">
      <c r="A344" s="89"/>
      <c r="B344" s="89"/>
      <c r="C344" s="89"/>
      <c r="D344" s="89"/>
      <c r="E344" s="89"/>
      <c r="F344" s="89"/>
      <c r="G344" s="89"/>
      <c r="H344" s="89"/>
      <c r="I344" s="88" t="s">
        <v>162</v>
      </c>
      <c r="J344" s="236">
        <f t="shared" si="262"/>
        <v>0</v>
      </c>
      <c r="K344" s="220">
        <f t="shared" si="263"/>
        <v>0</v>
      </c>
      <c r="L344" s="220">
        <f t="shared" si="264"/>
        <v>0</v>
      </c>
      <c r="M344" s="220">
        <f t="shared" si="265"/>
        <v>0.3</v>
      </c>
      <c r="N344" s="220">
        <f t="shared" si="266"/>
        <v>0.3</v>
      </c>
      <c r="O344" s="220">
        <f t="shared" si="267"/>
        <v>0.3</v>
      </c>
      <c r="P344" s="220">
        <f t="shared" si="268"/>
        <v>0.3</v>
      </c>
      <c r="Q344" s="220">
        <f t="shared" si="269"/>
        <v>0.3</v>
      </c>
      <c r="R344" s="220">
        <f t="shared" si="270"/>
        <v>0.3</v>
      </c>
      <c r="S344" s="220">
        <f t="shared" si="271"/>
        <v>0.3</v>
      </c>
      <c r="T344" s="220">
        <f t="shared" si="272"/>
        <v>0.3</v>
      </c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89"/>
      <c r="CC344" s="89"/>
      <c r="CD344" s="89"/>
      <c r="CE344" s="89"/>
      <c r="CF344" s="89"/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/>
      <c r="CR344" s="89"/>
      <c r="CS344" s="89"/>
      <c r="CT344" s="89"/>
      <c r="CU344" s="89"/>
      <c r="CV344" s="89"/>
      <c r="CW344" s="89"/>
      <c r="CX344" s="89"/>
      <c r="CY344" s="89"/>
      <c r="CZ344" s="89"/>
      <c r="DA344" s="89"/>
      <c r="DB344" s="89"/>
      <c r="DC344" s="89"/>
      <c r="DD344" s="89"/>
      <c r="DE344" s="89"/>
      <c r="DF344" s="89"/>
      <c r="DG344" s="89"/>
      <c r="DH344" s="89"/>
      <c r="DI344" s="89"/>
      <c r="DJ344" s="89"/>
      <c r="DK344" s="89"/>
      <c r="DL344" s="89"/>
      <c r="DM344" s="89"/>
      <c r="DN344" s="89"/>
      <c r="DO344" s="89"/>
      <c r="DP344" s="89"/>
      <c r="DQ344" s="89"/>
      <c r="DR344" s="89"/>
      <c r="DS344" s="89"/>
      <c r="DT344" s="89"/>
      <c r="DU344" s="89"/>
      <c r="DV344" s="89"/>
      <c r="DW344" s="89"/>
      <c r="DX344" s="89"/>
      <c r="DY344" s="89"/>
      <c r="DZ344" s="89"/>
    </row>
    <row r="345">
      <c r="A345" s="89"/>
      <c r="B345" s="89"/>
      <c r="C345" s="89"/>
      <c r="D345" s="89"/>
      <c r="E345" s="89"/>
      <c r="F345" s="89"/>
      <c r="G345" s="89"/>
      <c r="H345" s="89"/>
      <c r="I345" s="88" t="s">
        <v>334</v>
      </c>
      <c r="J345" s="236">
        <f t="shared" si="262"/>
        <v>0</v>
      </c>
      <c r="K345" s="220">
        <f t="shared" si="263"/>
        <v>0</v>
      </c>
      <c r="L345" s="220">
        <f t="shared" si="264"/>
        <v>0</v>
      </c>
      <c r="M345" s="220">
        <f t="shared" si="265"/>
        <v>0.1</v>
      </c>
      <c r="N345" s="220">
        <f t="shared" si="266"/>
        <v>0.1</v>
      </c>
      <c r="O345" s="220">
        <f t="shared" si="267"/>
        <v>0.1</v>
      </c>
      <c r="P345" s="220">
        <f t="shared" si="268"/>
        <v>0.1</v>
      </c>
      <c r="Q345" s="220">
        <f t="shared" si="269"/>
        <v>0.1</v>
      </c>
      <c r="R345" s="220">
        <f t="shared" si="270"/>
        <v>0.1</v>
      </c>
      <c r="S345" s="220">
        <f t="shared" si="271"/>
        <v>0.1</v>
      </c>
      <c r="T345" s="220">
        <f t="shared" si="272"/>
        <v>0.1</v>
      </c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89"/>
      <c r="CW345" s="89"/>
      <c r="CX345" s="89"/>
      <c r="CY345" s="89"/>
      <c r="CZ345" s="89"/>
      <c r="DA345" s="89"/>
      <c r="DB345" s="89"/>
      <c r="DC345" s="89"/>
      <c r="DD345" s="89"/>
      <c r="DE345" s="89"/>
      <c r="DF345" s="89"/>
      <c r="DG345" s="89"/>
      <c r="DH345" s="89"/>
      <c r="DI345" s="89"/>
      <c r="DJ345" s="89"/>
      <c r="DK345" s="89"/>
      <c r="DL345" s="89"/>
      <c r="DM345" s="89"/>
      <c r="DN345" s="89"/>
      <c r="DO345" s="89"/>
      <c r="DP345" s="89"/>
      <c r="DQ345" s="89"/>
      <c r="DR345" s="89"/>
      <c r="DS345" s="89"/>
      <c r="DT345" s="89"/>
      <c r="DU345" s="89"/>
      <c r="DV345" s="89"/>
      <c r="DW345" s="89"/>
      <c r="DX345" s="89"/>
      <c r="DY345" s="89"/>
      <c r="DZ345" s="89"/>
    </row>
    <row r="346">
      <c r="A346" s="89"/>
      <c r="B346" s="89"/>
      <c r="C346" s="89"/>
      <c r="D346" s="89"/>
      <c r="F346" s="89"/>
      <c r="G346" s="89"/>
      <c r="H346" s="89"/>
      <c r="I346" s="88"/>
      <c r="J346" s="89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  <c r="BK346" s="89"/>
      <c r="BL346" s="89"/>
      <c r="BM346" s="89"/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89"/>
      <c r="CW346" s="89"/>
      <c r="CX346" s="89"/>
      <c r="CY346" s="89"/>
      <c r="CZ346" s="89"/>
      <c r="DA346" s="89"/>
      <c r="DB346" s="89"/>
      <c r="DC346" s="89"/>
      <c r="DD346" s="89"/>
      <c r="DE346" s="89"/>
      <c r="DF346" s="89"/>
      <c r="DG346" s="89"/>
      <c r="DH346" s="89"/>
      <c r="DI346" s="89"/>
      <c r="DJ346" s="89"/>
      <c r="DK346" s="89"/>
      <c r="DL346" s="89"/>
      <c r="DM346" s="89"/>
      <c r="DN346" s="89"/>
      <c r="DO346" s="89"/>
      <c r="DP346" s="89"/>
      <c r="DQ346" s="89"/>
      <c r="DR346" s="89"/>
      <c r="DS346" s="89"/>
      <c r="DT346" s="89"/>
      <c r="DU346" s="89"/>
      <c r="DV346" s="89"/>
      <c r="DW346" s="89"/>
      <c r="DX346" s="89"/>
      <c r="DY346" s="89"/>
      <c r="DZ346" s="89"/>
    </row>
    <row r="347">
      <c r="A347" s="89"/>
      <c r="B347" s="89"/>
      <c r="C347" s="89"/>
      <c r="D347" s="89"/>
      <c r="E347" s="107" t="s">
        <v>337</v>
      </c>
      <c r="F347" s="89"/>
      <c r="G347" s="89"/>
      <c r="H347" s="89"/>
      <c r="I347" s="88" t="s">
        <v>327</v>
      </c>
      <c r="J347" s="89"/>
      <c r="K347" s="217">
        <f t="shared" ref="K347:T347" si="273">sumif($K$1:$DZ$1,K$153,$K319:$DZ319)</f>
        <v>0</v>
      </c>
      <c r="L347" s="217">
        <f t="shared" si="273"/>
        <v>8453.023109</v>
      </c>
      <c r="M347" s="217">
        <f t="shared" si="273"/>
        <v>31906.31915</v>
      </c>
      <c r="N347" s="217">
        <f t="shared" si="273"/>
        <v>60206.24829</v>
      </c>
      <c r="O347" s="217">
        <f t="shared" si="273"/>
        <v>114635.5295</v>
      </c>
      <c r="P347" s="217">
        <f t="shared" si="273"/>
        <v>423962.3898</v>
      </c>
      <c r="Q347" s="217">
        <f t="shared" si="273"/>
        <v>763665.4913</v>
      </c>
      <c r="R347" s="217">
        <f t="shared" si="273"/>
        <v>1353044.638</v>
      </c>
      <c r="S347" s="217">
        <f t="shared" si="273"/>
        <v>2362841.848</v>
      </c>
      <c r="T347" s="217">
        <f t="shared" si="273"/>
        <v>4082799.917</v>
      </c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89"/>
      <c r="BM347" s="89"/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89"/>
      <c r="CW347" s="89"/>
      <c r="CX347" s="89"/>
      <c r="CY347" s="89"/>
      <c r="CZ347" s="89"/>
      <c r="DA347" s="89"/>
      <c r="DB347" s="89"/>
      <c r="DC347" s="89"/>
      <c r="DD347" s="89"/>
      <c r="DE347" s="89"/>
      <c r="DF347" s="89"/>
      <c r="DG347" s="89"/>
      <c r="DH347" s="89"/>
      <c r="DI347" s="89"/>
      <c r="DJ347" s="89"/>
      <c r="DK347" s="89"/>
      <c r="DL347" s="89"/>
      <c r="DM347" s="89"/>
      <c r="DN347" s="89"/>
      <c r="DO347" s="89"/>
      <c r="DP347" s="89"/>
      <c r="DQ347" s="89"/>
      <c r="DR347" s="89"/>
      <c r="DS347" s="89"/>
      <c r="DT347" s="89"/>
      <c r="DU347" s="89"/>
      <c r="DV347" s="89"/>
      <c r="DW347" s="89"/>
      <c r="DX347" s="89"/>
      <c r="DY347" s="89"/>
      <c r="DZ347" s="89"/>
    </row>
    <row r="348">
      <c r="A348" s="89"/>
      <c r="B348" s="89"/>
      <c r="C348" s="89"/>
      <c r="D348" s="89"/>
      <c r="E348" s="89"/>
      <c r="F348" s="89"/>
      <c r="G348" s="89"/>
      <c r="H348" s="89"/>
      <c r="I348" s="88" t="s">
        <v>338</v>
      </c>
      <c r="K348" s="217">
        <f t="shared" ref="K348:T348" si="274">sumif($K$1:$DZ$1,K$153,$K320:$DZ320)</f>
        <v>0</v>
      </c>
      <c r="L348" s="217">
        <f t="shared" si="274"/>
        <v>8453.023109</v>
      </c>
      <c r="M348" s="217">
        <f t="shared" si="274"/>
        <v>16436.58865</v>
      </c>
      <c r="N348" s="217">
        <f t="shared" si="274"/>
        <v>31015.34003</v>
      </c>
      <c r="O348" s="217">
        <f t="shared" si="274"/>
        <v>59054.66673</v>
      </c>
      <c r="P348" s="217">
        <f t="shared" si="274"/>
        <v>218404.8675</v>
      </c>
      <c r="Q348" s="217">
        <f t="shared" si="274"/>
        <v>393403.4349</v>
      </c>
      <c r="R348" s="217">
        <f t="shared" si="274"/>
        <v>697022.9953</v>
      </c>
      <c r="S348" s="217">
        <f t="shared" si="274"/>
        <v>1217221.558</v>
      </c>
      <c r="T348" s="217">
        <f t="shared" si="274"/>
        <v>2103260.563</v>
      </c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89"/>
      <c r="BM348" s="89"/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89"/>
      <c r="CW348" s="89"/>
      <c r="CX348" s="89"/>
      <c r="CY348" s="89"/>
      <c r="CZ348" s="89"/>
      <c r="DA348" s="89"/>
      <c r="DB348" s="89"/>
      <c r="DC348" s="89"/>
      <c r="DD348" s="89"/>
      <c r="DE348" s="89"/>
      <c r="DF348" s="89"/>
      <c r="DG348" s="89"/>
      <c r="DH348" s="89"/>
      <c r="DI348" s="89"/>
      <c r="DJ348" s="89"/>
      <c r="DK348" s="89"/>
      <c r="DL348" s="89"/>
      <c r="DM348" s="89"/>
      <c r="DN348" s="89"/>
      <c r="DO348" s="89"/>
      <c r="DP348" s="89"/>
      <c r="DQ348" s="89"/>
      <c r="DR348" s="89"/>
      <c r="DS348" s="89"/>
      <c r="DT348" s="89"/>
      <c r="DU348" s="89"/>
      <c r="DV348" s="89"/>
      <c r="DW348" s="89"/>
      <c r="DX348" s="89"/>
      <c r="DY348" s="89"/>
      <c r="DZ348" s="89"/>
    </row>
    <row r="349">
      <c r="A349" s="89"/>
      <c r="B349" s="89"/>
      <c r="C349" s="89"/>
      <c r="D349" s="89"/>
      <c r="E349" s="89"/>
      <c r="F349" s="89"/>
      <c r="G349" s="89"/>
      <c r="H349" s="89"/>
      <c r="I349" s="88" t="s">
        <v>357</v>
      </c>
      <c r="K349" s="217">
        <f t="shared" ref="K349:T349" si="275">sumif($K$1:$DZ$1,K$153,$K321:$DZ321)</f>
        <v>0</v>
      </c>
      <c r="L349" s="217">
        <f t="shared" si="275"/>
        <v>0</v>
      </c>
      <c r="M349" s="217">
        <f t="shared" si="275"/>
        <v>3867.432624</v>
      </c>
      <c r="N349" s="217">
        <f t="shared" si="275"/>
        <v>7297.727066</v>
      </c>
      <c r="O349" s="217">
        <f t="shared" si="275"/>
        <v>13895.2157</v>
      </c>
      <c r="P349" s="217">
        <f t="shared" si="275"/>
        <v>51389.38058</v>
      </c>
      <c r="Q349" s="217">
        <f t="shared" si="275"/>
        <v>92565.5141</v>
      </c>
      <c r="R349" s="217">
        <f t="shared" si="275"/>
        <v>164005.4107</v>
      </c>
      <c r="S349" s="217">
        <f t="shared" si="275"/>
        <v>286405.0725</v>
      </c>
      <c r="T349" s="217">
        <f t="shared" si="275"/>
        <v>494884.8384</v>
      </c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89"/>
      <c r="BM349" s="89"/>
      <c r="BN349" s="89"/>
      <c r="BO349" s="89"/>
      <c r="BP349" s="89"/>
      <c r="BQ349" s="89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89"/>
      <c r="CW349" s="89"/>
      <c r="CX349" s="89"/>
      <c r="CY349" s="89"/>
      <c r="CZ349" s="89"/>
      <c r="DA349" s="89"/>
      <c r="DB349" s="89"/>
      <c r="DC349" s="89"/>
      <c r="DD349" s="89"/>
      <c r="DE349" s="89"/>
      <c r="DF349" s="89"/>
      <c r="DG349" s="89"/>
      <c r="DH349" s="89"/>
      <c r="DI349" s="89"/>
      <c r="DJ349" s="89"/>
      <c r="DK349" s="89"/>
      <c r="DL349" s="89"/>
      <c r="DM349" s="89"/>
      <c r="DN349" s="89"/>
      <c r="DO349" s="89"/>
      <c r="DP349" s="89"/>
      <c r="DQ349" s="89"/>
      <c r="DR349" s="89"/>
      <c r="DS349" s="89"/>
      <c r="DT349" s="89"/>
      <c r="DU349" s="89"/>
      <c r="DV349" s="89"/>
      <c r="DW349" s="89"/>
      <c r="DX349" s="89"/>
      <c r="DY349" s="89"/>
      <c r="DZ349" s="89"/>
    </row>
    <row r="350">
      <c r="A350" s="89"/>
      <c r="B350" s="89"/>
      <c r="C350" s="89"/>
      <c r="D350" s="89"/>
      <c r="E350" s="89"/>
      <c r="F350" s="89"/>
      <c r="G350" s="89"/>
      <c r="H350" s="89"/>
      <c r="I350" s="88" t="s">
        <v>342</v>
      </c>
      <c r="J350" s="89"/>
      <c r="K350" s="217">
        <f t="shared" ref="K350:T350" si="276">sumif($K$1:$DZ$1,K$153,$K322:$DZ322)</f>
        <v>0</v>
      </c>
      <c r="L350" s="217">
        <f t="shared" si="276"/>
        <v>0</v>
      </c>
      <c r="M350" s="217">
        <f t="shared" si="276"/>
        <v>11602.29787</v>
      </c>
      <c r="N350" s="217">
        <f t="shared" si="276"/>
        <v>21893.1812</v>
      </c>
      <c r="O350" s="217">
        <f t="shared" si="276"/>
        <v>41685.6471</v>
      </c>
      <c r="P350" s="217">
        <f t="shared" si="276"/>
        <v>154168.1417</v>
      </c>
      <c r="Q350" s="217">
        <f t="shared" si="276"/>
        <v>277696.5423</v>
      </c>
      <c r="R350" s="217">
        <f t="shared" si="276"/>
        <v>492016.232</v>
      </c>
      <c r="S350" s="217">
        <f t="shared" si="276"/>
        <v>859215.2174</v>
      </c>
      <c r="T350" s="217">
        <f t="shared" si="276"/>
        <v>1484654.515</v>
      </c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  <c r="BK350" s="89"/>
      <c r="BL350" s="89"/>
      <c r="BM350" s="89"/>
      <c r="BN350" s="89"/>
      <c r="BO350" s="89"/>
      <c r="BP350" s="89"/>
      <c r="BQ350" s="89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89"/>
      <c r="CW350" s="89"/>
      <c r="CX350" s="89"/>
      <c r="CY350" s="89"/>
      <c r="CZ350" s="89"/>
      <c r="DA350" s="89"/>
      <c r="DB350" s="89"/>
      <c r="DC350" s="89"/>
      <c r="DD350" s="89"/>
      <c r="DE350" s="89"/>
      <c r="DF350" s="89"/>
      <c r="DG350" s="89"/>
      <c r="DH350" s="89"/>
      <c r="DI350" s="89"/>
      <c r="DJ350" s="89"/>
      <c r="DK350" s="89"/>
      <c r="DL350" s="89"/>
      <c r="DM350" s="89"/>
      <c r="DN350" s="89"/>
      <c r="DO350" s="89"/>
      <c r="DP350" s="89"/>
      <c r="DQ350" s="89"/>
      <c r="DR350" s="89"/>
      <c r="DS350" s="89"/>
      <c r="DT350" s="89"/>
      <c r="DU350" s="89"/>
      <c r="DV350" s="89"/>
      <c r="DW350" s="89"/>
      <c r="DX350" s="89"/>
      <c r="DY350" s="89"/>
      <c r="DZ350" s="89"/>
    </row>
    <row r="351">
      <c r="A351" s="89"/>
      <c r="B351" s="89"/>
      <c r="C351" s="89"/>
      <c r="D351" s="89"/>
      <c r="E351" s="89"/>
      <c r="F351" s="89"/>
      <c r="G351" s="89"/>
      <c r="H351" s="89"/>
      <c r="I351" s="88" t="s">
        <v>358</v>
      </c>
      <c r="J351" s="89"/>
      <c r="K351" s="217">
        <f t="shared" ref="K351:T351" si="277">sumif($K$1:$DZ$1,K$153,$K323:$DZ323)</f>
        <v>0</v>
      </c>
      <c r="L351" s="217">
        <f t="shared" si="277"/>
        <v>0</v>
      </c>
      <c r="M351" s="217">
        <f t="shared" si="277"/>
        <v>0</v>
      </c>
      <c r="N351" s="217">
        <f t="shared" si="277"/>
        <v>0</v>
      </c>
      <c r="O351" s="217">
        <f t="shared" si="277"/>
        <v>592623.3758</v>
      </c>
      <c r="P351" s="217">
        <f t="shared" si="277"/>
        <v>0</v>
      </c>
      <c r="Q351" s="217">
        <f t="shared" si="277"/>
        <v>0</v>
      </c>
      <c r="R351" s="217">
        <f t="shared" si="277"/>
        <v>0</v>
      </c>
      <c r="S351" s="217">
        <f t="shared" si="277"/>
        <v>0</v>
      </c>
      <c r="T351" s="217">
        <f t="shared" si="277"/>
        <v>0</v>
      </c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89"/>
      <c r="CW351" s="89"/>
      <c r="CX351" s="89"/>
      <c r="CY351" s="89"/>
      <c r="CZ351" s="89"/>
      <c r="DA351" s="89"/>
      <c r="DB351" s="89"/>
      <c r="DC351" s="89"/>
      <c r="DD351" s="89"/>
      <c r="DE351" s="89"/>
      <c r="DF351" s="89"/>
      <c r="DG351" s="89"/>
      <c r="DH351" s="89"/>
      <c r="DI351" s="89"/>
      <c r="DJ351" s="89"/>
      <c r="DK351" s="89"/>
      <c r="DL351" s="89"/>
      <c r="DM351" s="89"/>
      <c r="DN351" s="89"/>
      <c r="DO351" s="89"/>
      <c r="DP351" s="89"/>
      <c r="DQ351" s="89"/>
      <c r="DR351" s="89"/>
      <c r="DS351" s="89"/>
      <c r="DT351" s="89"/>
      <c r="DU351" s="89"/>
      <c r="DV351" s="89"/>
      <c r="DW351" s="89"/>
      <c r="DX351" s="89"/>
      <c r="DY351" s="89"/>
      <c r="DZ351" s="89"/>
    </row>
    <row r="352">
      <c r="A352" s="89"/>
      <c r="B352" s="89"/>
      <c r="C352" s="89"/>
      <c r="D352" s="89"/>
      <c r="E352" s="89"/>
      <c r="F352" s="89"/>
      <c r="G352" s="89"/>
      <c r="H352" s="89"/>
      <c r="I352" s="88" t="s">
        <v>344</v>
      </c>
      <c r="J352" s="89"/>
      <c r="K352" s="217">
        <f t="shared" ref="K352:T352" si="278">sumif($K$1:$DZ$1,K$153,$K324:$DZ324)</f>
        <v>0</v>
      </c>
      <c r="L352" s="217">
        <f t="shared" si="278"/>
        <v>0</v>
      </c>
      <c r="M352" s="217">
        <f t="shared" si="278"/>
        <v>0</v>
      </c>
      <c r="N352" s="217">
        <f t="shared" si="278"/>
        <v>0</v>
      </c>
      <c r="O352" s="217">
        <f t="shared" si="278"/>
        <v>3555740.255</v>
      </c>
      <c r="P352" s="217">
        <f t="shared" si="278"/>
        <v>0</v>
      </c>
      <c r="Q352" s="217">
        <f t="shared" si="278"/>
        <v>0</v>
      </c>
      <c r="R352" s="217">
        <f t="shared" si="278"/>
        <v>0</v>
      </c>
      <c r="S352" s="217">
        <f t="shared" si="278"/>
        <v>0</v>
      </c>
      <c r="T352" s="217">
        <f t="shared" si="278"/>
        <v>0</v>
      </c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  <c r="DD352" s="89"/>
      <c r="DE352" s="89"/>
      <c r="DF352" s="89"/>
      <c r="DG352" s="89"/>
      <c r="DH352" s="89"/>
      <c r="DI352" s="89"/>
      <c r="DJ352" s="89"/>
      <c r="DK352" s="89"/>
      <c r="DL352" s="89"/>
      <c r="DM352" s="89"/>
      <c r="DN352" s="89"/>
      <c r="DO352" s="89"/>
      <c r="DP352" s="89"/>
      <c r="DQ352" s="89"/>
      <c r="DR352" s="89"/>
      <c r="DS352" s="89"/>
      <c r="DT352" s="89"/>
      <c r="DU352" s="89"/>
      <c r="DV352" s="89"/>
      <c r="DW352" s="89"/>
      <c r="DX352" s="89"/>
      <c r="DY352" s="89"/>
      <c r="DZ352" s="89"/>
    </row>
    <row r="353">
      <c r="A353" s="89"/>
      <c r="B353" s="89"/>
      <c r="C353" s="89"/>
      <c r="D353" s="89"/>
      <c r="E353" s="89"/>
      <c r="F353" s="89"/>
      <c r="G353" s="89"/>
      <c r="H353" s="89"/>
      <c r="I353" s="196" t="s">
        <v>166</v>
      </c>
      <c r="J353" s="89"/>
      <c r="K353" s="217">
        <f t="shared" ref="K353:T353" si="279">sumif($K$1:$DZ$1,K$153,$K325:$DZ325)</f>
        <v>0</v>
      </c>
      <c r="L353" s="217">
        <f t="shared" si="279"/>
        <v>0</v>
      </c>
      <c r="M353" s="217">
        <f t="shared" si="279"/>
        <v>0</v>
      </c>
      <c r="N353" s="217">
        <f t="shared" si="279"/>
        <v>0</v>
      </c>
      <c r="O353" s="217">
        <f t="shared" si="279"/>
        <v>1024036.365</v>
      </c>
      <c r="P353" s="217">
        <f t="shared" si="279"/>
        <v>0</v>
      </c>
      <c r="Q353" s="217">
        <f t="shared" si="279"/>
        <v>0</v>
      </c>
      <c r="R353" s="217">
        <f t="shared" si="279"/>
        <v>0</v>
      </c>
      <c r="S353" s="217">
        <f t="shared" si="279"/>
        <v>0</v>
      </c>
      <c r="T353" s="217">
        <f t="shared" si="279"/>
        <v>0</v>
      </c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  <c r="DY353" s="89"/>
      <c r="DZ353" s="89"/>
    </row>
    <row r="354">
      <c r="A354" s="89"/>
      <c r="B354" s="89"/>
      <c r="C354" s="89"/>
      <c r="D354" s="89"/>
      <c r="E354" s="89"/>
      <c r="F354" s="89"/>
      <c r="G354" s="89"/>
      <c r="H354" s="89"/>
      <c r="I354" s="88" t="s">
        <v>359</v>
      </c>
      <c r="J354" s="89"/>
      <c r="K354" s="217">
        <f t="shared" ref="K354:T354" si="280">sumif($K$1:$DZ$1,K$153,$K326:$DZ326)</f>
        <v>0</v>
      </c>
      <c r="L354" s="217">
        <f t="shared" si="280"/>
        <v>0</v>
      </c>
      <c r="M354" s="217">
        <f t="shared" si="280"/>
        <v>0</v>
      </c>
      <c r="N354" s="217">
        <f t="shared" si="280"/>
        <v>0</v>
      </c>
      <c r="O354" s="217">
        <f t="shared" si="280"/>
        <v>585163.637</v>
      </c>
      <c r="P354" s="217">
        <f t="shared" si="280"/>
        <v>0</v>
      </c>
      <c r="Q354" s="217">
        <f t="shared" si="280"/>
        <v>0</v>
      </c>
      <c r="R354" s="217">
        <f t="shared" si="280"/>
        <v>0</v>
      </c>
      <c r="S354" s="217">
        <f t="shared" si="280"/>
        <v>0</v>
      </c>
      <c r="T354" s="217">
        <f t="shared" si="280"/>
        <v>0</v>
      </c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89"/>
      <c r="CC354" s="89"/>
      <c r="CD354" s="89"/>
      <c r="CE354" s="89"/>
      <c r="CF354" s="89"/>
      <c r="CG354" s="89"/>
      <c r="CH354" s="89"/>
      <c r="CI354" s="89"/>
      <c r="CJ354" s="89"/>
      <c r="CK354" s="89"/>
      <c r="CL354" s="89"/>
      <c r="CM354" s="89"/>
      <c r="CN354" s="89"/>
      <c r="CO354" s="89"/>
      <c r="CP354" s="89"/>
      <c r="CQ354" s="89"/>
      <c r="CR354" s="89"/>
      <c r="CS354" s="89"/>
      <c r="CT354" s="89"/>
      <c r="CU354" s="89"/>
      <c r="CV354" s="89"/>
      <c r="CW354" s="89"/>
      <c r="CX354" s="89"/>
      <c r="CY354" s="89"/>
      <c r="CZ354" s="89"/>
      <c r="DA354" s="89"/>
      <c r="DB354" s="89"/>
      <c r="DC354" s="89"/>
      <c r="DD354" s="89"/>
      <c r="DE354" s="89"/>
      <c r="DF354" s="89"/>
      <c r="DG354" s="89"/>
      <c r="DH354" s="89"/>
      <c r="DI354" s="89"/>
      <c r="DJ354" s="89"/>
      <c r="DK354" s="89"/>
      <c r="DL354" s="89"/>
      <c r="DM354" s="89"/>
      <c r="DN354" s="89"/>
      <c r="DO354" s="89"/>
      <c r="DP354" s="89"/>
      <c r="DQ354" s="89"/>
      <c r="DR354" s="89"/>
      <c r="DS354" s="89"/>
      <c r="DT354" s="89"/>
      <c r="DU354" s="89"/>
      <c r="DV354" s="89"/>
      <c r="DW354" s="89"/>
      <c r="DX354" s="89"/>
      <c r="DY354" s="89"/>
      <c r="DZ354" s="89"/>
    </row>
    <row r="355">
      <c r="A355" s="89"/>
      <c r="B355" s="89"/>
      <c r="C355" s="89"/>
      <c r="D355" s="89"/>
      <c r="E355" s="89"/>
      <c r="F355" s="89"/>
      <c r="G355" s="89"/>
      <c r="H355" s="89"/>
      <c r="I355" s="88" t="s">
        <v>346</v>
      </c>
      <c r="J355" s="89"/>
      <c r="K355" s="217">
        <f t="shared" ref="K355:T355" si="281">sumif($K$1:$DZ$1,K$153,$K327:$DZ327)</f>
        <v>0</v>
      </c>
      <c r="L355" s="217">
        <f t="shared" si="281"/>
        <v>0</v>
      </c>
      <c r="M355" s="217">
        <f t="shared" si="281"/>
        <v>0</v>
      </c>
      <c r="N355" s="217">
        <f t="shared" si="281"/>
        <v>0</v>
      </c>
      <c r="O355" s="217">
        <f t="shared" si="281"/>
        <v>1755490.911</v>
      </c>
      <c r="P355" s="217">
        <f t="shared" si="281"/>
        <v>0</v>
      </c>
      <c r="Q355" s="217">
        <f t="shared" si="281"/>
        <v>0</v>
      </c>
      <c r="R355" s="217">
        <f t="shared" si="281"/>
        <v>0</v>
      </c>
      <c r="S355" s="217">
        <f t="shared" si="281"/>
        <v>0</v>
      </c>
      <c r="T355" s="217">
        <f t="shared" si="281"/>
        <v>0</v>
      </c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9"/>
      <c r="CC355" s="89"/>
      <c r="CD355" s="89"/>
      <c r="CE355" s="89"/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/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89"/>
      <c r="DB355" s="89"/>
      <c r="DC355" s="89"/>
      <c r="DD355" s="89"/>
      <c r="DE355" s="89"/>
      <c r="DF355" s="89"/>
      <c r="DG355" s="89"/>
      <c r="DH355" s="89"/>
      <c r="DI355" s="89"/>
      <c r="DJ355" s="89"/>
      <c r="DK355" s="89"/>
      <c r="DL355" s="89"/>
      <c r="DM355" s="89"/>
      <c r="DN355" s="89"/>
      <c r="DO355" s="89"/>
      <c r="DP355" s="89"/>
      <c r="DQ355" s="89"/>
      <c r="DR355" s="89"/>
      <c r="DS355" s="89"/>
      <c r="DT355" s="89"/>
      <c r="DU355" s="89"/>
      <c r="DV355" s="89"/>
      <c r="DW355" s="89"/>
      <c r="DX355" s="89"/>
      <c r="DY355" s="89"/>
      <c r="DZ355" s="89"/>
    </row>
    <row r="356">
      <c r="A356" s="89"/>
      <c r="B356" s="89"/>
      <c r="C356" s="89"/>
      <c r="D356" s="89"/>
      <c r="E356" s="89"/>
      <c r="F356" s="89"/>
      <c r="G356" s="89"/>
      <c r="H356" s="89"/>
      <c r="I356" s="88" t="s">
        <v>347</v>
      </c>
      <c r="J356" s="89"/>
      <c r="K356" s="217">
        <f t="shared" ref="K356:T356" si="282">sumif($K$1:$DZ$1,K$153,$K328:$DZ328)</f>
        <v>0</v>
      </c>
      <c r="L356" s="217">
        <f t="shared" si="282"/>
        <v>0</v>
      </c>
      <c r="M356" s="217">
        <f t="shared" si="282"/>
        <v>0</v>
      </c>
      <c r="N356" s="217">
        <f t="shared" si="282"/>
        <v>0</v>
      </c>
      <c r="O356" s="217">
        <f t="shared" si="282"/>
        <v>2486945.457</v>
      </c>
      <c r="P356" s="217">
        <f t="shared" si="282"/>
        <v>0</v>
      </c>
      <c r="Q356" s="217">
        <f t="shared" si="282"/>
        <v>0</v>
      </c>
      <c r="R356" s="217">
        <f t="shared" si="282"/>
        <v>0</v>
      </c>
      <c r="S356" s="217">
        <f t="shared" si="282"/>
        <v>0</v>
      </c>
      <c r="T356" s="217">
        <f t="shared" si="282"/>
        <v>0</v>
      </c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9"/>
      <c r="CC356" s="89"/>
      <c r="CD356" s="89"/>
      <c r="CE356" s="89"/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/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89"/>
      <c r="DB356" s="89"/>
      <c r="DC356" s="89"/>
      <c r="DD356" s="89"/>
      <c r="DE356" s="89"/>
      <c r="DF356" s="89"/>
      <c r="DG356" s="89"/>
      <c r="DH356" s="89"/>
      <c r="DI356" s="89"/>
      <c r="DJ356" s="89"/>
      <c r="DK356" s="89"/>
      <c r="DL356" s="89"/>
      <c r="DM356" s="89"/>
      <c r="DN356" s="89"/>
      <c r="DO356" s="89"/>
      <c r="DP356" s="89"/>
      <c r="DQ356" s="89"/>
      <c r="DR356" s="89"/>
      <c r="DS356" s="89"/>
      <c r="DT356" s="89"/>
      <c r="DU356" s="89"/>
      <c r="DV356" s="89"/>
      <c r="DW356" s="89"/>
      <c r="DX356" s="89"/>
      <c r="DY356" s="89"/>
      <c r="DZ356" s="89"/>
    </row>
    <row r="357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/>
      <c r="CY357" s="89"/>
      <c r="CZ357" s="89"/>
      <c r="DA357" s="89"/>
      <c r="DB357" s="89"/>
      <c r="DC357" s="89"/>
      <c r="DD357" s="89"/>
      <c r="DE357" s="89"/>
      <c r="DF357" s="89"/>
      <c r="DG357" s="89"/>
      <c r="DH357" s="89"/>
      <c r="DI357" s="89"/>
      <c r="DJ357" s="89"/>
      <c r="DK357" s="89"/>
      <c r="DL357" s="89"/>
      <c r="DM357" s="89"/>
      <c r="DN357" s="89"/>
      <c r="DO357" s="89"/>
      <c r="DP357" s="89"/>
      <c r="DQ357" s="89"/>
      <c r="DR357" s="89"/>
      <c r="DS357" s="89"/>
      <c r="DT357" s="89"/>
      <c r="DU357" s="89"/>
      <c r="DV357" s="89"/>
      <c r="DW357" s="89"/>
      <c r="DX357" s="89"/>
      <c r="DY357" s="89"/>
      <c r="DZ357" s="89"/>
    </row>
    <row r="358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3" t="s">
        <v>111</v>
      </c>
      <c r="L358" s="83" t="s">
        <v>112</v>
      </c>
      <c r="M358" s="83" t="s">
        <v>113</v>
      </c>
      <c r="N358" s="83" t="s">
        <v>114</v>
      </c>
      <c r="O358" s="83" t="s">
        <v>115</v>
      </c>
      <c r="P358" s="83" t="s">
        <v>116</v>
      </c>
      <c r="Q358" s="83" t="s">
        <v>117</v>
      </c>
      <c r="R358" s="83" t="s">
        <v>118</v>
      </c>
      <c r="S358" s="83" t="s">
        <v>119</v>
      </c>
      <c r="T358" s="83" t="s">
        <v>120</v>
      </c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89"/>
      <c r="CC358" s="89"/>
      <c r="CD358" s="89"/>
      <c r="CE358" s="89"/>
      <c r="CF358" s="89"/>
      <c r="CG358" s="89"/>
      <c r="CH358" s="89"/>
      <c r="CI358" s="89"/>
      <c r="CJ358" s="89"/>
      <c r="CK358" s="89"/>
      <c r="CL358" s="89"/>
      <c r="CM358" s="89"/>
      <c r="CN358" s="89"/>
      <c r="CO358" s="89"/>
      <c r="CP358" s="89"/>
      <c r="CQ358" s="89"/>
      <c r="CR358" s="89"/>
      <c r="CS358" s="89"/>
      <c r="CT358" s="89"/>
      <c r="CU358" s="89"/>
      <c r="CV358" s="89"/>
      <c r="CW358" s="89"/>
      <c r="CX358" s="89"/>
      <c r="CY358" s="89"/>
      <c r="CZ358" s="89"/>
      <c r="DA358" s="89"/>
      <c r="DB358" s="89"/>
      <c r="DC358" s="89"/>
      <c r="DD358" s="89"/>
      <c r="DE358" s="89"/>
      <c r="DF358" s="89"/>
      <c r="DG358" s="89"/>
      <c r="DH358" s="89"/>
      <c r="DI358" s="89"/>
      <c r="DJ358" s="89"/>
      <c r="DK358" s="89"/>
      <c r="DL358" s="89"/>
      <c r="DM358" s="89"/>
      <c r="DN358" s="89"/>
      <c r="DO358" s="89"/>
      <c r="DP358" s="89"/>
      <c r="DQ358" s="89"/>
      <c r="DR358" s="89"/>
      <c r="DS358" s="89"/>
      <c r="DT358" s="89"/>
      <c r="DU358" s="89"/>
      <c r="DV358" s="89"/>
      <c r="DW358" s="89"/>
      <c r="DX358" s="89"/>
      <c r="DY358" s="89"/>
      <c r="DZ358" s="89"/>
    </row>
    <row r="359">
      <c r="A359" s="89"/>
      <c r="B359" s="89"/>
      <c r="C359" s="89"/>
      <c r="D359" s="89"/>
      <c r="E359" s="107" t="s">
        <v>350</v>
      </c>
      <c r="F359" s="89"/>
      <c r="G359" s="89"/>
      <c r="H359" s="89"/>
      <c r="I359" s="150" t="s">
        <v>167</v>
      </c>
      <c r="J359" s="89"/>
      <c r="K359" s="237">
        <f t="shared" ref="K359:T359" si="283">sum(K348)</f>
        <v>0</v>
      </c>
      <c r="L359" s="237">
        <f t="shared" si="283"/>
        <v>8453.023109</v>
      </c>
      <c r="M359" s="237">
        <f t="shared" si="283"/>
        <v>16436.58865</v>
      </c>
      <c r="N359" s="237">
        <f t="shared" si="283"/>
        <v>31015.34003</v>
      </c>
      <c r="O359" s="237">
        <f t="shared" si="283"/>
        <v>59054.66673</v>
      </c>
      <c r="P359" s="237">
        <f t="shared" si="283"/>
        <v>218404.8675</v>
      </c>
      <c r="Q359" s="237">
        <f t="shared" si="283"/>
        <v>393403.4349</v>
      </c>
      <c r="R359" s="237">
        <f t="shared" si="283"/>
        <v>697022.9953</v>
      </c>
      <c r="S359" s="237">
        <f t="shared" si="283"/>
        <v>1217221.558</v>
      </c>
      <c r="T359" s="237">
        <f t="shared" si="283"/>
        <v>2103260.563</v>
      </c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</row>
    <row r="360">
      <c r="A360" s="89"/>
      <c r="B360" s="89"/>
      <c r="C360" s="89"/>
      <c r="D360" s="89"/>
      <c r="E360" s="89"/>
      <c r="F360" s="89"/>
      <c r="G360" s="89"/>
      <c r="H360" s="89"/>
      <c r="I360" s="150" t="s">
        <v>351</v>
      </c>
      <c r="J360" s="89"/>
      <c r="K360" s="237">
        <f t="shared" ref="K360:T360" si="284">sum(K349,K350)</f>
        <v>0</v>
      </c>
      <c r="L360" s="237">
        <f t="shared" si="284"/>
        <v>0</v>
      </c>
      <c r="M360" s="237">
        <f t="shared" si="284"/>
        <v>15469.7305</v>
      </c>
      <c r="N360" s="237">
        <f t="shared" si="284"/>
        <v>29190.90826</v>
      </c>
      <c r="O360" s="237">
        <f t="shared" si="284"/>
        <v>55580.8628</v>
      </c>
      <c r="P360" s="237">
        <f t="shared" si="284"/>
        <v>205557.5223</v>
      </c>
      <c r="Q360" s="237">
        <f t="shared" si="284"/>
        <v>370262.0564</v>
      </c>
      <c r="R360" s="237">
        <f t="shared" si="284"/>
        <v>656021.6426</v>
      </c>
      <c r="S360" s="237">
        <f t="shared" si="284"/>
        <v>1145620.29</v>
      </c>
      <c r="T360" s="237">
        <f t="shared" si="284"/>
        <v>1979539.354</v>
      </c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</row>
    <row r="361">
      <c r="A361" s="89"/>
      <c r="B361" s="89"/>
      <c r="C361" s="89"/>
      <c r="D361" s="89"/>
      <c r="E361" s="89"/>
      <c r="F361" s="89"/>
      <c r="G361" s="89"/>
      <c r="H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</row>
    <row r="36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</row>
    <row r="363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189" t="s">
        <v>352</v>
      </c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</row>
    <row r="364">
      <c r="A364" s="89"/>
      <c r="B364" s="89"/>
      <c r="C364" s="89"/>
      <c r="D364" s="89"/>
      <c r="E364" s="107" t="s">
        <v>353</v>
      </c>
      <c r="F364" s="89"/>
      <c r="G364" s="89"/>
      <c r="H364" s="89"/>
      <c r="I364" s="150" t="s">
        <v>167</v>
      </c>
      <c r="J364" s="89"/>
      <c r="K364" s="237">
        <f t="shared" ref="K364:T364" si="285">K356</f>
        <v>0</v>
      </c>
      <c r="L364" s="237">
        <f t="shared" si="285"/>
        <v>0</v>
      </c>
      <c r="M364" s="237">
        <f t="shared" si="285"/>
        <v>0</v>
      </c>
      <c r="N364" s="237">
        <f t="shared" si="285"/>
        <v>0</v>
      </c>
      <c r="O364" s="237">
        <f t="shared" si="285"/>
        <v>2486945.457</v>
      </c>
      <c r="P364" s="237">
        <f t="shared" si="285"/>
        <v>0</v>
      </c>
      <c r="Q364" s="237">
        <f t="shared" si="285"/>
        <v>0</v>
      </c>
      <c r="R364" s="237">
        <f t="shared" si="285"/>
        <v>0</v>
      </c>
      <c r="S364" s="237">
        <f t="shared" si="285"/>
        <v>0</v>
      </c>
      <c r="T364" s="237">
        <f t="shared" si="285"/>
        <v>0</v>
      </c>
      <c r="U364" s="89"/>
      <c r="V364" s="237">
        <f t="shared" ref="V364:V366" si="287">max(K364:T364)</f>
        <v>2486945.457</v>
      </c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/>
      <c r="DL364" s="89"/>
      <c r="DM364" s="89"/>
      <c r="DN364" s="89"/>
      <c r="DO364" s="89"/>
      <c r="DP364" s="89"/>
      <c r="DQ364" s="89"/>
      <c r="DR364" s="89"/>
      <c r="DS364" s="89"/>
      <c r="DT364" s="89"/>
      <c r="DU364" s="89"/>
      <c r="DV364" s="89"/>
      <c r="DW364" s="89"/>
      <c r="DX364" s="89"/>
      <c r="DY364" s="89"/>
      <c r="DZ364" s="89"/>
    </row>
    <row r="365">
      <c r="A365" s="89"/>
      <c r="B365" s="89"/>
      <c r="C365" s="89"/>
      <c r="D365" s="89"/>
      <c r="E365" s="89"/>
      <c r="F365" s="89"/>
      <c r="G365" s="89"/>
      <c r="H365" s="89"/>
      <c r="I365" s="196" t="s">
        <v>166</v>
      </c>
      <c r="J365" s="89"/>
      <c r="K365" s="237">
        <f t="shared" ref="K365:T365" si="286">K353</f>
        <v>0</v>
      </c>
      <c r="L365" s="237">
        <f t="shared" si="286"/>
        <v>0</v>
      </c>
      <c r="M365" s="237">
        <f t="shared" si="286"/>
        <v>0</v>
      </c>
      <c r="N365" s="237">
        <f t="shared" si="286"/>
        <v>0</v>
      </c>
      <c r="O365" s="237">
        <f t="shared" si="286"/>
        <v>1024036.365</v>
      </c>
      <c r="P365" s="237">
        <f t="shared" si="286"/>
        <v>0</v>
      </c>
      <c r="Q365" s="237">
        <f t="shared" si="286"/>
        <v>0</v>
      </c>
      <c r="R365" s="237">
        <f t="shared" si="286"/>
        <v>0</v>
      </c>
      <c r="S365" s="237">
        <f t="shared" si="286"/>
        <v>0</v>
      </c>
      <c r="T365" s="237">
        <f t="shared" si="286"/>
        <v>0</v>
      </c>
      <c r="U365" s="89"/>
      <c r="V365" s="237">
        <f t="shared" si="287"/>
        <v>1024036.365</v>
      </c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</row>
    <row r="366">
      <c r="A366" s="89"/>
      <c r="B366" s="89"/>
      <c r="C366" s="89"/>
      <c r="D366" s="89"/>
      <c r="E366" s="89"/>
      <c r="F366" s="89"/>
      <c r="G366" s="89"/>
      <c r="H366" s="89"/>
      <c r="I366" s="150" t="s">
        <v>351</v>
      </c>
      <c r="J366" s="89"/>
      <c r="K366" s="237">
        <f t="shared" ref="K366:T366" si="288">sum(K351,K352,K354,K355)</f>
        <v>0</v>
      </c>
      <c r="L366" s="237">
        <f t="shared" si="288"/>
        <v>0</v>
      </c>
      <c r="M366" s="237">
        <f t="shared" si="288"/>
        <v>0</v>
      </c>
      <c r="N366" s="237">
        <f t="shared" si="288"/>
        <v>0</v>
      </c>
      <c r="O366" s="237">
        <f t="shared" si="288"/>
        <v>6489018.178</v>
      </c>
      <c r="P366" s="237">
        <f t="shared" si="288"/>
        <v>0</v>
      </c>
      <c r="Q366" s="237">
        <f t="shared" si="288"/>
        <v>0</v>
      </c>
      <c r="R366" s="237">
        <f t="shared" si="288"/>
        <v>0</v>
      </c>
      <c r="S366" s="237">
        <f t="shared" si="288"/>
        <v>0</v>
      </c>
      <c r="T366" s="237">
        <f t="shared" si="288"/>
        <v>0</v>
      </c>
      <c r="U366" s="89"/>
      <c r="V366" s="237">
        <f t="shared" si="287"/>
        <v>6489018.178</v>
      </c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</row>
    <row r="367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</row>
    <row r="368">
      <c r="A368" s="89"/>
      <c r="B368" s="89"/>
      <c r="C368" s="89"/>
      <c r="D368" s="89"/>
      <c r="E368" s="89"/>
      <c r="F368" s="89"/>
      <c r="G368" s="89"/>
      <c r="H368" s="89"/>
      <c r="I368" s="241" t="s">
        <v>360</v>
      </c>
      <c r="J368" s="242">
        <f>G302</f>
        <v>10000</v>
      </c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</row>
    <row r="369">
      <c r="A369" s="89"/>
      <c r="B369" s="89"/>
      <c r="C369" s="89"/>
      <c r="D369" s="89"/>
      <c r="E369" s="189" t="s">
        <v>361</v>
      </c>
      <c r="F369" s="89"/>
      <c r="H369" s="89"/>
      <c r="I369" s="243" t="s">
        <v>167</v>
      </c>
      <c r="J369" s="244">
        <f t="shared" ref="J369:J370" si="289">J302</f>
        <v>8500</v>
      </c>
      <c r="K369" s="245"/>
      <c r="L369" s="245"/>
      <c r="M369" s="246"/>
      <c r="N369" s="247">
        <f t="shared" ref="N369:N370" si="290">J369</f>
        <v>8500</v>
      </c>
      <c r="O369" s="248">
        <f t="shared" ref="O369:O373" si="291">N369/N$374</f>
        <v>0.425</v>
      </c>
      <c r="P369" s="89"/>
      <c r="Q369" s="89"/>
      <c r="S369" s="249">
        <f>SAFE!C$11</f>
        <v>0.2</v>
      </c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/>
      <c r="DK369" s="89"/>
      <c r="DL369" s="89"/>
      <c r="DM369" s="89"/>
      <c r="DN369" s="89"/>
      <c r="DO369" s="89"/>
      <c r="DP369" s="89"/>
      <c r="DQ369" s="89"/>
      <c r="DR369" s="89"/>
      <c r="DS369" s="89"/>
      <c r="DT369" s="89"/>
      <c r="DU369" s="89"/>
      <c r="DV369" s="89"/>
      <c r="DW369" s="89"/>
      <c r="DX369" s="89"/>
      <c r="DY369" s="89"/>
      <c r="DZ369" s="89"/>
    </row>
    <row r="370">
      <c r="A370" s="89"/>
      <c r="B370" s="89"/>
      <c r="C370" s="89"/>
      <c r="D370" s="89"/>
      <c r="H370" s="89"/>
      <c r="I370" s="243" t="s">
        <v>166</v>
      </c>
      <c r="J370" s="244">
        <f t="shared" si="289"/>
        <v>1500</v>
      </c>
      <c r="K370" s="250"/>
      <c r="L370" s="245"/>
      <c r="M370" s="246"/>
      <c r="N370" s="247">
        <f t="shared" si="290"/>
        <v>1500</v>
      </c>
      <c r="O370" s="248">
        <f t="shared" si="291"/>
        <v>0.075</v>
      </c>
      <c r="P370" s="89"/>
      <c r="Q370" s="89"/>
      <c r="R370" s="251" t="s">
        <v>354</v>
      </c>
      <c r="S370" s="252" t="s">
        <v>362</v>
      </c>
      <c r="U370" s="237">
        <f>Q371/S371</f>
        <v>1250</v>
      </c>
      <c r="V370" s="150" t="s">
        <v>363</v>
      </c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</row>
    <row r="371">
      <c r="A371" s="89"/>
      <c r="B371" s="89"/>
      <c r="C371" s="89"/>
      <c r="D371" s="89"/>
      <c r="E371" s="150" t="s">
        <v>364</v>
      </c>
      <c r="F371" s="89"/>
      <c r="G371" s="253">
        <f>SAFE!C$8/SAFE!C$9</f>
        <v>0.1666666667</v>
      </c>
      <c r="H371" s="89"/>
      <c r="I371" s="254" t="s">
        <v>53</v>
      </c>
      <c r="J371" s="255"/>
      <c r="K371" s="256">
        <f>G302*G371/(1-G371)</f>
        <v>2000</v>
      </c>
      <c r="L371" s="255"/>
      <c r="M371" s="255"/>
      <c r="N371" s="257">
        <f>round(K371,0)</f>
        <v>2000</v>
      </c>
      <c r="O371" s="258">
        <f t="shared" si="291"/>
        <v>0.1</v>
      </c>
      <c r="P371" s="89"/>
      <c r="Q371" s="234">
        <f>SAFE!$C$8</f>
        <v>500000</v>
      </c>
      <c r="R371" s="259">
        <f>Q371/K371</f>
        <v>250</v>
      </c>
      <c r="S371" s="259">
        <f>R372*(1-S369)</f>
        <v>400</v>
      </c>
      <c r="U371" s="237">
        <f>U370-K371</f>
        <v>-750</v>
      </c>
      <c r="V371" s="150" t="s">
        <v>365</v>
      </c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</row>
    <row r="372">
      <c r="A372" s="89"/>
      <c r="B372" s="89"/>
      <c r="C372" s="89"/>
      <c r="D372" s="89"/>
      <c r="E372" s="150" t="s">
        <v>366</v>
      </c>
      <c r="F372" s="89"/>
      <c r="G372" s="253">
        <f>SAFE!C$21/SAFE!C$22</f>
        <v>0.3</v>
      </c>
      <c r="H372" s="89"/>
      <c r="I372" s="260" t="s">
        <v>162</v>
      </c>
      <c r="J372" s="261">
        <f>sum(J368,K371)*(G372+G373)/(1-sum(G372,G373))</f>
        <v>8000</v>
      </c>
      <c r="K372" s="143"/>
      <c r="L372" s="261">
        <f>G372/sum(G372:G373)*J372</f>
        <v>6000</v>
      </c>
      <c r="M372" s="262"/>
      <c r="N372" s="263">
        <f t="shared" ref="N372:N373" si="292">round(L372,0)</f>
        <v>6000</v>
      </c>
      <c r="O372" s="264">
        <f t="shared" si="291"/>
        <v>0.3</v>
      </c>
      <c r="P372" s="89"/>
      <c r="Q372" s="234">
        <f>SAFE!$C$21</f>
        <v>3000000</v>
      </c>
      <c r="R372" s="234">
        <f>Q372/L372</f>
        <v>500</v>
      </c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</row>
    <row r="373">
      <c r="A373" s="89"/>
      <c r="B373" s="89"/>
      <c r="C373" s="89"/>
      <c r="D373" s="89"/>
      <c r="E373" s="150"/>
      <c r="F373" s="89"/>
      <c r="G373" s="265">
        <f>SAFE!C$24</f>
        <v>0.1</v>
      </c>
      <c r="H373" s="89"/>
      <c r="I373" s="260" t="s">
        <v>334</v>
      </c>
      <c r="J373" s="261"/>
      <c r="K373" s="143"/>
      <c r="L373" s="261">
        <f>G373/sum(G372:G373)*J372</f>
        <v>2000</v>
      </c>
      <c r="M373" s="266"/>
      <c r="N373" s="267">
        <f t="shared" si="292"/>
        <v>2000</v>
      </c>
      <c r="O373" s="268">
        <f t="shared" si="291"/>
        <v>0.1</v>
      </c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</row>
    <row r="374">
      <c r="A374" s="89"/>
      <c r="B374" s="89"/>
      <c r="C374" s="89"/>
      <c r="D374" s="89"/>
      <c r="E374" s="89"/>
      <c r="F374" s="89"/>
      <c r="H374" s="89"/>
      <c r="I374" s="150" t="s">
        <v>333</v>
      </c>
      <c r="J374" s="90"/>
      <c r="K374" s="89"/>
      <c r="L374" s="89"/>
      <c r="M374" s="89"/>
      <c r="N374" s="242">
        <f t="shared" ref="N374:O374" si="293">sum(N369:N373)</f>
        <v>20000</v>
      </c>
      <c r="O374" s="226">
        <f t="shared" si="293"/>
        <v>1</v>
      </c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</row>
    <row r="37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</row>
    <row r="376">
      <c r="A376" s="89"/>
      <c r="B376" s="89"/>
      <c r="C376" s="89"/>
      <c r="D376" s="89"/>
      <c r="F376" s="89"/>
      <c r="H376" s="89"/>
      <c r="I376" s="243" t="s">
        <v>167</v>
      </c>
      <c r="J376" s="269"/>
      <c r="K376" s="89"/>
      <c r="L376" s="89"/>
      <c r="M376" s="89"/>
      <c r="N376" s="247">
        <f t="shared" ref="N376:N377" si="294">N369</f>
        <v>8500</v>
      </c>
      <c r="O376" s="248">
        <f t="shared" ref="O376:O380" si="295">N376/N$381</f>
        <v>0.425</v>
      </c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</row>
    <row r="377">
      <c r="A377" s="89"/>
      <c r="B377" s="89"/>
      <c r="C377" s="89"/>
      <c r="D377" s="89"/>
      <c r="E377" s="89"/>
      <c r="F377" s="89"/>
      <c r="G377" s="89"/>
      <c r="H377" s="89"/>
      <c r="I377" s="243" t="s">
        <v>166</v>
      </c>
      <c r="J377" s="89"/>
      <c r="K377" s="89"/>
      <c r="L377" s="89"/>
      <c r="M377" s="89"/>
      <c r="N377" s="247">
        <f t="shared" si="294"/>
        <v>1500</v>
      </c>
      <c r="O377" s="248">
        <f t="shared" si="295"/>
        <v>0.075</v>
      </c>
      <c r="P377" s="89"/>
      <c r="Q377" s="89"/>
      <c r="R377" s="89"/>
      <c r="S377" s="89"/>
      <c r="T377" s="150">
        <v>100.0</v>
      </c>
      <c r="U377" s="150">
        <v>10.0</v>
      </c>
      <c r="V377" s="150">
        <v>10.0</v>
      </c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</row>
    <row r="378">
      <c r="A378" s="89"/>
      <c r="B378" s="89"/>
      <c r="C378" s="89"/>
      <c r="D378" s="89"/>
      <c r="E378" s="150" t="s">
        <v>367</v>
      </c>
      <c r="F378" s="89"/>
      <c r="G378" s="89"/>
      <c r="H378" s="89"/>
      <c r="I378" s="254" t="s">
        <v>53</v>
      </c>
      <c r="J378" s="89"/>
      <c r="K378" s="242">
        <f>N371</f>
        <v>2000</v>
      </c>
      <c r="M378" s="237">
        <f>U371</f>
        <v>-750</v>
      </c>
      <c r="N378" s="257">
        <f>if(S371&lt;R371,sum(K378,M378),K378)</f>
        <v>2000</v>
      </c>
      <c r="O378" s="258">
        <f t="shared" si="295"/>
        <v>0.1</v>
      </c>
      <c r="Q378" s="89"/>
      <c r="R378" s="89"/>
      <c r="S378" s="89"/>
      <c r="T378" s="89"/>
      <c r="U378" s="150">
        <v>9.0</v>
      </c>
      <c r="V378" s="89">
        <f>T377/U378</f>
        <v>11.11111111</v>
      </c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</row>
    <row r="379">
      <c r="A379" s="89"/>
      <c r="B379" s="89"/>
      <c r="C379" s="89"/>
      <c r="D379" s="89"/>
      <c r="E379" s="89"/>
      <c r="F379" s="89"/>
      <c r="G379" s="89"/>
      <c r="H379" s="89"/>
      <c r="I379" s="260" t="s">
        <v>162</v>
      </c>
      <c r="J379" s="242">
        <f>sum(J368,N378)*(G372+G373)/(1-sum(G372,G373))</f>
        <v>8000</v>
      </c>
      <c r="K379" s="89"/>
      <c r="L379" s="89"/>
      <c r="M379" s="226">
        <f t="shared" ref="M379:M380" si="296">G372</f>
        <v>0.3</v>
      </c>
      <c r="N379" s="263">
        <f>round(M379/sum(M379:M380)*J379,0)</f>
        <v>6000</v>
      </c>
      <c r="O379" s="264">
        <f t="shared" si="295"/>
        <v>0.3</v>
      </c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/>
      <c r="DK379" s="89"/>
      <c r="DL379" s="89"/>
      <c r="DM379" s="89"/>
      <c r="DN379" s="89"/>
      <c r="DO379" s="89"/>
      <c r="DP379" s="89"/>
      <c r="DQ379" s="89"/>
      <c r="DR379" s="89"/>
      <c r="DS379" s="89"/>
      <c r="DT379" s="89"/>
      <c r="DU379" s="89"/>
      <c r="DV379" s="89"/>
      <c r="DW379" s="89"/>
      <c r="DX379" s="89"/>
      <c r="DY379" s="89"/>
      <c r="DZ379" s="89"/>
    </row>
    <row r="380">
      <c r="A380" s="89"/>
      <c r="B380" s="89"/>
      <c r="C380" s="89"/>
      <c r="D380" s="89"/>
      <c r="E380" s="89"/>
      <c r="F380" s="89"/>
      <c r="G380" s="89"/>
      <c r="H380" s="89"/>
      <c r="I380" s="260" t="s">
        <v>334</v>
      </c>
      <c r="J380" s="89"/>
      <c r="K380" s="89"/>
      <c r="L380" s="89"/>
      <c r="M380" s="226">
        <f t="shared" si="296"/>
        <v>0.1</v>
      </c>
      <c r="N380" s="267">
        <f>round(M380/sum(M379:M380)*J379,0)</f>
        <v>2000</v>
      </c>
      <c r="O380" s="268">
        <f t="shared" si="295"/>
        <v>0.1</v>
      </c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</row>
    <row r="381">
      <c r="A381" s="89"/>
      <c r="B381" s="89"/>
      <c r="C381" s="89"/>
      <c r="D381" s="89"/>
      <c r="E381" s="89"/>
      <c r="F381" s="89"/>
      <c r="G381" s="89"/>
      <c r="H381" s="89"/>
      <c r="I381" s="150" t="s">
        <v>333</v>
      </c>
      <c r="J381" s="89"/>
      <c r="K381" s="89"/>
      <c r="L381" s="89"/>
      <c r="N381" s="242">
        <f t="shared" ref="N381:O381" si="297">sum(N376:N380)</f>
        <v>20000</v>
      </c>
      <c r="O381" s="226">
        <f t="shared" si="297"/>
        <v>1</v>
      </c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89"/>
      <c r="CW381" s="89"/>
      <c r="CX381" s="89"/>
      <c r="CY381" s="89"/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/>
      <c r="DK381" s="89"/>
      <c r="DL381" s="89"/>
      <c r="DM381" s="89"/>
      <c r="DN381" s="89"/>
      <c r="DO381" s="89"/>
      <c r="DP381" s="89"/>
      <c r="DQ381" s="89"/>
      <c r="DR381" s="89"/>
      <c r="DS381" s="89"/>
      <c r="DT381" s="89"/>
      <c r="DU381" s="89"/>
      <c r="DV381" s="89"/>
      <c r="DW381" s="89"/>
      <c r="DX381" s="89"/>
      <c r="DY381" s="89"/>
      <c r="DZ381" s="89"/>
    </row>
    <row r="38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</row>
    <row r="383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</row>
    <row r="384">
      <c r="A384" s="89"/>
      <c r="B384" s="89"/>
      <c r="C384" s="189" t="s">
        <v>54</v>
      </c>
      <c r="D384" s="89"/>
      <c r="E384" s="89"/>
      <c r="F384" s="89"/>
      <c r="G384" s="89"/>
      <c r="H384" s="89"/>
      <c r="I384" s="89"/>
      <c r="J384" s="89"/>
      <c r="K384" s="83" t="s">
        <v>99</v>
      </c>
      <c r="L384" s="83" t="s">
        <v>100</v>
      </c>
      <c r="M384" s="83" t="s">
        <v>101</v>
      </c>
      <c r="N384" s="83" t="s">
        <v>102</v>
      </c>
      <c r="O384" s="83" t="s">
        <v>103</v>
      </c>
      <c r="P384" s="83" t="s">
        <v>104</v>
      </c>
      <c r="Q384" s="83" t="s">
        <v>105</v>
      </c>
      <c r="R384" s="83" t="s">
        <v>106</v>
      </c>
      <c r="S384" s="83" t="s">
        <v>107</v>
      </c>
      <c r="T384" s="83" t="s">
        <v>108</v>
      </c>
      <c r="U384" s="83" t="s">
        <v>109</v>
      </c>
      <c r="V384" s="83" t="s">
        <v>110</v>
      </c>
      <c r="W384" s="83" t="s">
        <v>201</v>
      </c>
      <c r="X384" s="83" t="s">
        <v>202</v>
      </c>
      <c r="Y384" s="83" t="s">
        <v>203</v>
      </c>
      <c r="Z384" s="83" t="s">
        <v>204</v>
      </c>
      <c r="AA384" s="83" t="s">
        <v>205</v>
      </c>
      <c r="AB384" s="83" t="s">
        <v>206</v>
      </c>
      <c r="AC384" s="83" t="s">
        <v>207</v>
      </c>
      <c r="AD384" s="83" t="s">
        <v>208</v>
      </c>
      <c r="AE384" s="83" t="s">
        <v>209</v>
      </c>
      <c r="AF384" s="83" t="s">
        <v>210</v>
      </c>
      <c r="AG384" s="83" t="s">
        <v>211</v>
      </c>
      <c r="AH384" s="83" t="s">
        <v>212</v>
      </c>
      <c r="AI384" s="83" t="s">
        <v>213</v>
      </c>
      <c r="AJ384" s="83" t="s">
        <v>214</v>
      </c>
      <c r="AK384" s="83" t="s">
        <v>215</v>
      </c>
      <c r="AL384" s="83" t="s">
        <v>216</v>
      </c>
      <c r="AM384" s="83" t="s">
        <v>217</v>
      </c>
      <c r="AN384" s="83" t="s">
        <v>218</v>
      </c>
      <c r="AO384" s="83" t="s">
        <v>219</v>
      </c>
      <c r="AP384" s="83" t="s">
        <v>220</v>
      </c>
      <c r="AQ384" s="83" t="s">
        <v>221</v>
      </c>
      <c r="AR384" s="83" t="s">
        <v>222</v>
      </c>
      <c r="AS384" s="83" t="s">
        <v>223</v>
      </c>
      <c r="AT384" s="83" t="s">
        <v>224</v>
      </c>
      <c r="AU384" s="83" t="s">
        <v>225</v>
      </c>
      <c r="AV384" s="83" t="s">
        <v>226</v>
      </c>
      <c r="AW384" s="83" t="s">
        <v>227</v>
      </c>
      <c r="AX384" s="83" t="s">
        <v>228</v>
      </c>
      <c r="AY384" s="83" t="s">
        <v>229</v>
      </c>
      <c r="AZ384" s="83" t="s">
        <v>230</v>
      </c>
      <c r="BA384" s="83" t="s">
        <v>231</v>
      </c>
      <c r="BB384" s="83" t="s">
        <v>232</v>
      </c>
      <c r="BC384" s="83" t="s">
        <v>233</v>
      </c>
      <c r="BD384" s="83" t="s">
        <v>234</v>
      </c>
      <c r="BE384" s="83" t="s">
        <v>235</v>
      </c>
      <c r="BF384" s="83" t="s">
        <v>236</v>
      </c>
      <c r="BG384" s="83" t="s">
        <v>237</v>
      </c>
      <c r="BH384" s="83" t="s">
        <v>238</v>
      </c>
      <c r="BI384" s="83" t="s">
        <v>239</v>
      </c>
      <c r="BJ384" s="83" t="s">
        <v>240</v>
      </c>
      <c r="BK384" s="83" t="s">
        <v>241</v>
      </c>
      <c r="BL384" s="83" t="s">
        <v>242</v>
      </c>
      <c r="BM384" s="83" t="s">
        <v>243</v>
      </c>
      <c r="BN384" s="83" t="s">
        <v>244</v>
      </c>
      <c r="BO384" s="83" t="s">
        <v>245</v>
      </c>
      <c r="BP384" s="83" t="s">
        <v>246</v>
      </c>
      <c r="BQ384" s="83" t="s">
        <v>247</v>
      </c>
      <c r="BR384" s="83" t="s">
        <v>248</v>
      </c>
      <c r="BS384" s="83" t="s">
        <v>249</v>
      </c>
      <c r="BT384" s="83" t="s">
        <v>250</v>
      </c>
      <c r="BU384" s="83" t="s">
        <v>251</v>
      </c>
      <c r="BV384" s="83" t="s">
        <v>252</v>
      </c>
      <c r="BW384" s="83" t="s">
        <v>253</v>
      </c>
      <c r="BX384" s="83" t="s">
        <v>254</v>
      </c>
      <c r="BY384" s="83" t="s">
        <v>255</v>
      </c>
      <c r="BZ384" s="83" t="s">
        <v>256</v>
      </c>
      <c r="CA384" s="83" t="s">
        <v>257</v>
      </c>
      <c r="CB384" s="83" t="s">
        <v>258</v>
      </c>
      <c r="CC384" s="83" t="s">
        <v>259</v>
      </c>
      <c r="CD384" s="83" t="s">
        <v>260</v>
      </c>
      <c r="CE384" s="83" t="s">
        <v>261</v>
      </c>
      <c r="CF384" s="83" t="s">
        <v>262</v>
      </c>
      <c r="CG384" s="83" t="s">
        <v>263</v>
      </c>
      <c r="CH384" s="83" t="s">
        <v>264</v>
      </c>
      <c r="CI384" s="83" t="s">
        <v>265</v>
      </c>
      <c r="CJ384" s="83" t="s">
        <v>266</v>
      </c>
      <c r="CK384" s="83" t="s">
        <v>267</v>
      </c>
      <c r="CL384" s="83" t="s">
        <v>268</v>
      </c>
      <c r="CM384" s="83" t="s">
        <v>269</v>
      </c>
      <c r="CN384" s="83" t="s">
        <v>270</v>
      </c>
      <c r="CO384" s="83" t="s">
        <v>271</v>
      </c>
      <c r="CP384" s="83" t="s">
        <v>272</v>
      </c>
      <c r="CQ384" s="83" t="s">
        <v>273</v>
      </c>
      <c r="CR384" s="83" t="s">
        <v>274</v>
      </c>
      <c r="CS384" s="83" t="s">
        <v>275</v>
      </c>
      <c r="CT384" s="83" t="s">
        <v>276</v>
      </c>
      <c r="CU384" s="83" t="s">
        <v>277</v>
      </c>
      <c r="CV384" s="83" t="s">
        <v>278</v>
      </c>
      <c r="CW384" s="83" t="s">
        <v>279</v>
      </c>
      <c r="CX384" s="83" t="s">
        <v>280</v>
      </c>
      <c r="CY384" s="83" t="s">
        <v>281</v>
      </c>
      <c r="CZ384" s="83" t="s">
        <v>282</v>
      </c>
      <c r="DA384" s="83" t="s">
        <v>283</v>
      </c>
      <c r="DB384" s="83" t="s">
        <v>284</v>
      </c>
      <c r="DC384" s="83" t="s">
        <v>285</v>
      </c>
      <c r="DD384" s="83" t="s">
        <v>286</v>
      </c>
      <c r="DE384" s="83" t="s">
        <v>287</v>
      </c>
      <c r="DF384" s="83" t="s">
        <v>288</v>
      </c>
      <c r="DG384" s="83" t="s">
        <v>289</v>
      </c>
      <c r="DH384" s="83" t="s">
        <v>290</v>
      </c>
      <c r="DI384" s="83" t="s">
        <v>291</v>
      </c>
      <c r="DJ384" s="83" t="s">
        <v>292</v>
      </c>
      <c r="DK384" s="83" t="s">
        <v>293</v>
      </c>
      <c r="DL384" s="83" t="s">
        <v>294</v>
      </c>
      <c r="DM384" s="83" t="s">
        <v>295</v>
      </c>
      <c r="DN384" s="83" t="s">
        <v>296</v>
      </c>
      <c r="DO384" s="83" t="s">
        <v>297</v>
      </c>
      <c r="DP384" s="83" t="s">
        <v>298</v>
      </c>
      <c r="DQ384" s="83" t="s">
        <v>299</v>
      </c>
      <c r="DR384" s="83" t="s">
        <v>300</v>
      </c>
      <c r="DS384" s="83" t="s">
        <v>301</v>
      </c>
      <c r="DT384" s="83" t="s">
        <v>302</v>
      </c>
      <c r="DU384" s="83" t="s">
        <v>303</v>
      </c>
      <c r="DV384" s="83" t="s">
        <v>304</v>
      </c>
      <c r="DW384" s="83" t="s">
        <v>305</v>
      </c>
      <c r="DX384" s="83" t="s">
        <v>306</v>
      </c>
      <c r="DY384" s="83" t="s">
        <v>307</v>
      </c>
      <c r="DZ384" s="83" t="s">
        <v>308</v>
      </c>
    </row>
    <row r="385">
      <c r="A385" s="89"/>
      <c r="B385" s="89"/>
      <c r="C385" s="89"/>
      <c r="D385" s="89"/>
      <c r="E385" s="107" t="s">
        <v>168</v>
      </c>
      <c r="F385" s="89"/>
      <c r="G385" s="89"/>
      <c r="H385" s="89"/>
      <c r="I385" s="196" t="s">
        <v>368</v>
      </c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</row>
    <row r="386">
      <c r="A386" s="89"/>
      <c r="B386" s="89"/>
      <c r="C386" s="89"/>
      <c r="D386" s="89"/>
      <c r="E386" s="238" t="s">
        <v>354</v>
      </c>
      <c r="F386" s="89"/>
      <c r="G386" s="222">
        <f>if(ConvertibleNote!C$10="Post",(ConvertibleNote!C$9-ConvertibleNote!C$8),ConvertibleNote!C$9)</f>
        <v>3000000</v>
      </c>
      <c r="H386" s="89"/>
      <c r="I386" s="196" t="s">
        <v>369</v>
      </c>
      <c r="J386" s="90" t="str">
        <f>if(ConvertibleNote!$C$7=J$2,ConvertibleNote!$C$8,"")</f>
        <v/>
      </c>
      <c r="K386" s="89" t="str">
        <f>if(ConvertibleNote!$C$7=K$2,ConvertibleNote!$C$8,"")</f>
        <v/>
      </c>
      <c r="L386" s="90" t="str">
        <f>if(ConvertibleNote!$C$7=L$2,ConvertibleNote!$C$8,"")</f>
        <v/>
      </c>
      <c r="M386" s="90" t="str">
        <f>if(ConvertibleNote!$C$7=M$2,ConvertibleNote!$C$8,"")</f>
        <v/>
      </c>
      <c r="N386" s="90" t="str">
        <f>if(ConvertibleNote!$C$7=N$2,ConvertibleNote!$C$8,"")</f>
        <v/>
      </c>
      <c r="O386" s="90" t="str">
        <f>if(ConvertibleNote!$C$7=O$2,ConvertibleNote!$C$8,"")</f>
        <v/>
      </c>
      <c r="P386" s="90">
        <f>if(ConvertibleNote!$C$7=P$2,ConvertibleNote!$C$8,"")</f>
        <v>500000</v>
      </c>
      <c r="Q386" s="90" t="str">
        <f>if(ConvertibleNote!$C$7=Q$2,ConvertibleNote!$C$8,"")</f>
        <v/>
      </c>
      <c r="R386" s="90" t="str">
        <f>if(ConvertibleNote!$C$7=R$2,ConvertibleNote!$C$8,"")</f>
        <v/>
      </c>
      <c r="S386" s="90" t="str">
        <f>if(ConvertibleNote!$C$7=S$2,ConvertibleNote!$C$8,"")</f>
        <v/>
      </c>
      <c r="T386" s="90" t="str">
        <f>if(ConvertibleNote!$C$7=T$2,ConvertibleNote!$C$8,"")</f>
        <v/>
      </c>
      <c r="U386" s="90" t="str">
        <f>if(ConvertibleNote!$C$7=U$2,ConvertibleNote!$C$8,"")</f>
        <v/>
      </c>
      <c r="V386" s="90" t="str">
        <f>if(ConvertibleNote!$C$7=V$2,ConvertibleNote!$C$8,"")</f>
        <v/>
      </c>
      <c r="W386" s="90" t="str">
        <f>if(ConvertibleNote!$C$7=W$2,ConvertibleNote!$C$8,"")</f>
        <v/>
      </c>
      <c r="X386" s="90" t="str">
        <f>if(ConvertibleNote!$C$7=X$2,ConvertibleNote!$C$8,"")</f>
        <v/>
      </c>
      <c r="Y386" s="90" t="str">
        <f>if(ConvertibleNote!$C$7=Y$2,ConvertibleNote!$C$8,"")</f>
        <v/>
      </c>
      <c r="Z386" s="90" t="str">
        <f>if(ConvertibleNote!$C$7=Z$2,ConvertibleNote!$C$8,"")</f>
        <v/>
      </c>
      <c r="AA386" s="90" t="str">
        <f>if(ConvertibleNote!$C$7=AA$2,ConvertibleNote!$C$8,"")</f>
        <v/>
      </c>
      <c r="AB386" s="90" t="str">
        <f>if(ConvertibleNote!$C$7=AB$2,ConvertibleNote!$C$8,"")</f>
        <v/>
      </c>
      <c r="AC386" s="90" t="str">
        <f>if(ConvertibleNote!$C$7=AC$2,ConvertibleNote!$C$8,"")</f>
        <v/>
      </c>
      <c r="AD386" s="90" t="str">
        <f>if(ConvertibleNote!$C$7=AD$2,ConvertibleNote!$C$8,"")</f>
        <v/>
      </c>
      <c r="AE386" s="90" t="str">
        <f>if(ConvertibleNote!$C$7=AE$2,ConvertibleNote!$C$8,"")</f>
        <v/>
      </c>
      <c r="AF386" s="90" t="str">
        <f>if(ConvertibleNote!$C$7=AF$2,ConvertibleNote!$C$8,"")</f>
        <v/>
      </c>
      <c r="AG386" s="90" t="str">
        <f>if(ConvertibleNote!$C$7=AG$2,ConvertibleNote!$C$8,"")</f>
        <v/>
      </c>
      <c r="AH386" s="90" t="str">
        <f>if(ConvertibleNote!$C$7=AH$2,ConvertibleNote!$C$8,"")</f>
        <v/>
      </c>
      <c r="AI386" s="90" t="str">
        <f>if(ConvertibleNote!$C$7=AI$2,ConvertibleNote!$C$8,"")</f>
        <v/>
      </c>
      <c r="AJ386" s="90" t="str">
        <f>if(ConvertibleNote!$C$7=AJ$2,ConvertibleNote!$C$8,"")</f>
        <v/>
      </c>
      <c r="AK386" s="90" t="str">
        <f>if(ConvertibleNote!$C$7=AK$2,ConvertibleNote!$C$8,"")</f>
        <v/>
      </c>
      <c r="AL386" s="90" t="str">
        <f>if(ConvertibleNote!$C$7=AL$2,ConvertibleNote!$C$8,"")</f>
        <v/>
      </c>
      <c r="AM386" s="90" t="str">
        <f>if(ConvertibleNote!$C$7=AM$2,ConvertibleNote!$C$8,"")</f>
        <v/>
      </c>
      <c r="AN386" s="90" t="str">
        <f>if(ConvertibleNote!$C$7=AN$2,ConvertibleNote!$C$8,"")</f>
        <v/>
      </c>
      <c r="AO386" s="90" t="str">
        <f>if(ConvertibleNote!$C$7=AO$2,ConvertibleNote!$C$8,"")</f>
        <v/>
      </c>
      <c r="AP386" s="90" t="str">
        <f>if(ConvertibleNote!$C$7=AP$2,ConvertibleNote!$C$8,"")</f>
        <v/>
      </c>
      <c r="AQ386" s="90" t="str">
        <f>if(ConvertibleNote!$C$7=AQ$2,ConvertibleNote!$C$8,"")</f>
        <v/>
      </c>
      <c r="AR386" s="90" t="str">
        <f>if(ConvertibleNote!$C$7=AR$2,ConvertibleNote!$C$8,"")</f>
        <v/>
      </c>
      <c r="AS386" s="90" t="str">
        <f>if(ConvertibleNote!$C$7=AS$2,ConvertibleNote!$C$8,"")</f>
        <v/>
      </c>
      <c r="AT386" s="90" t="str">
        <f>if(ConvertibleNote!$C$7=AT$2,ConvertibleNote!$C$8,"")</f>
        <v/>
      </c>
      <c r="AU386" s="90" t="str">
        <f>if(ConvertibleNote!$C$7=AU$2,ConvertibleNote!$C$8,"")</f>
        <v/>
      </c>
      <c r="AV386" s="90" t="str">
        <f>if(ConvertibleNote!$C$7=AV$2,ConvertibleNote!$C$8,"")</f>
        <v/>
      </c>
      <c r="AW386" s="90" t="str">
        <f>if(ConvertibleNote!$C$7=AW$2,ConvertibleNote!$C$8,"")</f>
        <v/>
      </c>
      <c r="AX386" s="90" t="str">
        <f>if(ConvertibleNote!$C$7=AX$2,ConvertibleNote!$C$8,"")</f>
        <v/>
      </c>
      <c r="AY386" s="90" t="str">
        <f>if(ConvertibleNote!$C$7=AY$2,ConvertibleNote!$C$8,"")</f>
        <v/>
      </c>
      <c r="AZ386" s="90" t="str">
        <f>if(ConvertibleNote!$C$7=AZ$2,ConvertibleNote!$C$8,"")</f>
        <v/>
      </c>
      <c r="BA386" s="90" t="str">
        <f>if(ConvertibleNote!$C$7=BA$2,ConvertibleNote!$C$8,"")</f>
        <v/>
      </c>
      <c r="BB386" s="90" t="str">
        <f>if(ConvertibleNote!$C$7=BB$2,ConvertibleNote!$C$8,"")</f>
        <v/>
      </c>
      <c r="BC386" s="90" t="str">
        <f>if(ConvertibleNote!$C$7=BC$2,ConvertibleNote!$C$8,"")</f>
        <v/>
      </c>
      <c r="BD386" s="90" t="str">
        <f>if(ConvertibleNote!$C$7=BD$2,ConvertibleNote!$C$8,"")</f>
        <v/>
      </c>
      <c r="BE386" s="90" t="str">
        <f>if(ConvertibleNote!$C$7=BE$2,ConvertibleNote!$C$8,"")</f>
        <v/>
      </c>
      <c r="BF386" s="90" t="str">
        <f>if(ConvertibleNote!$C$7=BF$2,ConvertibleNote!$C$8,"")</f>
        <v/>
      </c>
      <c r="BG386" s="90" t="str">
        <f>if(ConvertibleNote!$C$7=BG$2,ConvertibleNote!$C$8,"")</f>
        <v/>
      </c>
      <c r="BH386" s="90" t="str">
        <f>if(ConvertibleNote!$C$7=BH$2,ConvertibleNote!$C$8,"")</f>
        <v/>
      </c>
      <c r="BI386" s="90" t="str">
        <f>if(ConvertibleNote!$C$7=BI$2,ConvertibleNote!$C$8,"")</f>
        <v/>
      </c>
      <c r="BJ386" s="90" t="str">
        <f>if(ConvertibleNote!$C$7=BJ$2,ConvertibleNote!$C$8,"")</f>
        <v/>
      </c>
      <c r="BK386" s="90" t="str">
        <f>if(ConvertibleNote!$C$7=BK$2,ConvertibleNote!$C$8,"")</f>
        <v/>
      </c>
      <c r="BL386" s="90" t="str">
        <f>if(ConvertibleNote!$C$7=BL$2,ConvertibleNote!$C$8,"")</f>
        <v/>
      </c>
      <c r="BM386" s="90" t="str">
        <f>if(ConvertibleNote!$C$7=BM$2,ConvertibleNote!$C$8,"")</f>
        <v/>
      </c>
      <c r="BN386" s="90" t="str">
        <f>if(ConvertibleNote!$C$7=BN$2,ConvertibleNote!$C$8,"")</f>
        <v/>
      </c>
      <c r="BO386" s="90" t="str">
        <f>if(ConvertibleNote!$C$7=BO$2,ConvertibleNote!$C$8,"")</f>
        <v/>
      </c>
      <c r="BP386" s="90" t="str">
        <f>if(ConvertibleNote!$C$7=BP$2,ConvertibleNote!$C$8,"")</f>
        <v/>
      </c>
      <c r="BQ386" s="90" t="str">
        <f>if(ConvertibleNote!$C$7=BQ$2,ConvertibleNote!$C$8,"")</f>
        <v/>
      </c>
      <c r="BR386" s="90" t="str">
        <f>if(ConvertibleNote!$C$7=BR$2,ConvertibleNote!$C$8,"")</f>
        <v/>
      </c>
      <c r="BS386" s="90" t="str">
        <f>if(ConvertibleNote!$C$7=BS$2,ConvertibleNote!$C$8,"")</f>
        <v/>
      </c>
      <c r="BT386" s="90" t="str">
        <f>if(ConvertibleNote!$C$7=BT$2,ConvertibleNote!$C$8,"")</f>
        <v/>
      </c>
      <c r="BU386" s="90" t="str">
        <f>if(ConvertibleNote!$C$7=BU$2,ConvertibleNote!$C$8,"")</f>
        <v/>
      </c>
      <c r="BV386" s="90" t="str">
        <f>if(ConvertibleNote!$C$7=BV$2,ConvertibleNote!$C$8,"")</f>
        <v/>
      </c>
      <c r="BW386" s="90" t="str">
        <f>if(ConvertibleNote!$C$7=BW$2,ConvertibleNote!$C$8,"")</f>
        <v/>
      </c>
      <c r="BX386" s="90" t="str">
        <f>if(ConvertibleNote!$C$7=BX$2,ConvertibleNote!$C$8,"")</f>
        <v/>
      </c>
      <c r="BY386" s="90" t="str">
        <f>if(ConvertibleNote!$C$7=BY$2,ConvertibleNote!$C$8,"")</f>
        <v/>
      </c>
      <c r="BZ386" s="90" t="str">
        <f>if(ConvertibleNote!$C$7=BZ$2,ConvertibleNote!$C$8,"")</f>
        <v/>
      </c>
      <c r="CA386" s="90" t="str">
        <f>if(ConvertibleNote!$C$7=CA$2,ConvertibleNote!$C$8,"")</f>
        <v/>
      </c>
      <c r="CB386" s="90" t="str">
        <f>if(ConvertibleNote!$C$7=CB$2,ConvertibleNote!$C$8,"")</f>
        <v/>
      </c>
      <c r="CC386" s="90" t="str">
        <f>if(ConvertibleNote!$C$7=CC$2,ConvertibleNote!$C$8,"")</f>
        <v/>
      </c>
      <c r="CD386" s="90" t="str">
        <f>if(ConvertibleNote!$C$7=CD$2,ConvertibleNote!$C$8,"")</f>
        <v/>
      </c>
      <c r="CE386" s="90" t="str">
        <f>if(ConvertibleNote!$C$7=CE$2,ConvertibleNote!$C$8,"")</f>
        <v/>
      </c>
      <c r="CF386" s="90" t="str">
        <f>if(ConvertibleNote!$C$7=CF$2,ConvertibleNote!$C$8,"")</f>
        <v/>
      </c>
      <c r="CG386" s="90" t="str">
        <f>if(ConvertibleNote!$C$7=CG$2,ConvertibleNote!$C$8,"")</f>
        <v/>
      </c>
      <c r="CH386" s="90" t="str">
        <f>if(ConvertibleNote!$C$7=CH$2,ConvertibleNote!$C$8,"")</f>
        <v/>
      </c>
      <c r="CI386" s="90" t="str">
        <f>if(ConvertibleNote!$C$7=CI$2,ConvertibleNote!$C$8,"")</f>
        <v/>
      </c>
      <c r="CJ386" s="90" t="str">
        <f>if(ConvertibleNote!$C$7=CJ$2,ConvertibleNote!$C$8,"")</f>
        <v/>
      </c>
      <c r="CK386" s="90" t="str">
        <f>if(ConvertibleNote!$C$7=CK$2,ConvertibleNote!$C$8,"")</f>
        <v/>
      </c>
      <c r="CL386" s="90" t="str">
        <f>if(ConvertibleNote!$C$7=CL$2,ConvertibleNote!$C$8,"")</f>
        <v/>
      </c>
      <c r="CM386" s="90" t="str">
        <f>if(ConvertibleNote!$C$7=CM$2,ConvertibleNote!$C$8,"")</f>
        <v/>
      </c>
      <c r="CN386" s="90" t="str">
        <f>if(ConvertibleNote!$C$7=CN$2,ConvertibleNote!$C$8,"")</f>
        <v/>
      </c>
      <c r="CO386" s="90" t="str">
        <f>if(ConvertibleNote!$C$7=CO$2,ConvertibleNote!$C$8,"")</f>
        <v/>
      </c>
      <c r="CP386" s="90" t="str">
        <f>if(ConvertibleNote!$C$7=CP$2,ConvertibleNote!$C$8,"")</f>
        <v/>
      </c>
      <c r="CQ386" s="90" t="str">
        <f>if(ConvertibleNote!$C$7=CQ$2,ConvertibleNote!$C$8,"")</f>
        <v/>
      </c>
      <c r="CR386" s="90" t="str">
        <f>if(ConvertibleNote!$C$7=CR$2,ConvertibleNote!$C$8,"")</f>
        <v/>
      </c>
      <c r="CS386" s="90" t="str">
        <f>if(ConvertibleNote!$C$7=CS$2,ConvertibleNote!$C$8,"")</f>
        <v/>
      </c>
      <c r="CT386" s="90" t="str">
        <f>if(ConvertibleNote!$C$7=CT$2,ConvertibleNote!$C$8,"")</f>
        <v/>
      </c>
      <c r="CU386" s="90" t="str">
        <f>if(ConvertibleNote!$C$7=CU$2,ConvertibleNote!$C$8,"")</f>
        <v/>
      </c>
      <c r="CV386" s="90" t="str">
        <f>if(ConvertibleNote!$C$7=CV$2,ConvertibleNote!$C$8,"")</f>
        <v/>
      </c>
      <c r="CW386" s="90" t="str">
        <f>if(ConvertibleNote!$C$7=CW$2,ConvertibleNote!$C$8,"")</f>
        <v/>
      </c>
      <c r="CX386" s="90" t="str">
        <f>if(ConvertibleNote!$C$7=CX$2,ConvertibleNote!$C$8,"")</f>
        <v/>
      </c>
      <c r="CY386" s="90" t="str">
        <f>if(ConvertibleNote!$C$7=CY$2,ConvertibleNote!$C$8,"")</f>
        <v/>
      </c>
      <c r="CZ386" s="90" t="str">
        <f>if(ConvertibleNote!$C$7=CZ$2,ConvertibleNote!$C$8,"")</f>
        <v/>
      </c>
      <c r="DA386" s="90" t="str">
        <f>if(ConvertibleNote!$C$7=DA$2,ConvertibleNote!$C$8,"")</f>
        <v/>
      </c>
      <c r="DB386" s="90" t="str">
        <f>if(ConvertibleNote!$C$7=DB$2,ConvertibleNote!$C$8,"")</f>
        <v/>
      </c>
      <c r="DC386" s="90" t="str">
        <f>if(ConvertibleNote!$C$7=DC$2,ConvertibleNote!$C$8,"")</f>
        <v/>
      </c>
      <c r="DD386" s="90" t="str">
        <f>if(ConvertibleNote!$C$7=DD$2,ConvertibleNote!$C$8,"")</f>
        <v/>
      </c>
      <c r="DE386" s="90" t="str">
        <f>if(ConvertibleNote!$C$7=DE$2,ConvertibleNote!$C$8,"")</f>
        <v/>
      </c>
      <c r="DF386" s="90" t="str">
        <f>if(ConvertibleNote!$C$7=DF$2,ConvertibleNote!$C$8,"")</f>
        <v/>
      </c>
      <c r="DG386" s="90" t="str">
        <f>if(ConvertibleNote!$C$7=DG$2,ConvertibleNote!$C$8,"")</f>
        <v/>
      </c>
      <c r="DH386" s="90" t="str">
        <f>if(ConvertibleNote!$C$7=DH$2,ConvertibleNote!$C$8,"")</f>
        <v/>
      </c>
      <c r="DI386" s="90" t="str">
        <f>if(ConvertibleNote!$C$7=DI$2,ConvertibleNote!$C$8,"")</f>
        <v/>
      </c>
      <c r="DJ386" s="90" t="str">
        <f>if(ConvertibleNote!$C$7=DJ$2,ConvertibleNote!$C$8,"")</f>
        <v/>
      </c>
      <c r="DK386" s="90" t="str">
        <f>if(ConvertibleNote!$C$7=DK$2,ConvertibleNote!$C$8,"")</f>
        <v/>
      </c>
      <c r="DL386" s="90" t="str">
        <f>if(ConvertibleNote!$C$7=DL$2,ConvertibleNote!$C$8,"")</f>
        <v/>
      </c>
      <c r="DM386" s="90" t="str">
        <f>if(ConvertibleNote!$C$7=DM$2,ConvertibleNote!$C$8,"")</f>
        <v/>
      </c>
      <c r="DN386" s="90" t="str">
        <f>if(ConvertibleNote!$C$7=DN$2,ConvertibleNote!$C$8,"")</f>
        <v/>
      </c>
      <c r="DO386" s="90" t="str">
        <f>if(ConvertibleNote!$C$7=DO$2,ConvertibleNote!$C$8,"")</f>
        <v/>
      </c>
      <c r="DP386" s="90" t="str">
        <f>if(ConvertibleNote!$C$7=DP$2,ConvertibleNote!$C$8,"")</f>
        <v/>
      </c>
      <c r="DQ386" s="90" t="str">
        <f>if(ConvertibleNote!$C$7=DQ$2,ConvertibleNote!$C$8,"")</f>
        <v/>
      </c>
      <c r="DR386" s="90" t="str">
        <f>if(ConvertibleNote!$C$7=DR$2,ConvertibleNote!$C$8,"")</f>
        <v/>
      </c>
      <c r="DS386" s="90" t="str">
        <f>if(ConvertibleNote!$C$7=DS$2,ConvertibleNote!$C$8,"")</f>
        <v/>
      </c>
      <c r="DT386" s="90" t="str">
        <f>if(ConvertibleNote!$C$7=DT$2,ConvertibleNote!$C$8,"")</f>
        <v/>
      </c>
      <c r="DU386" s="90" t="str">
        <f>if(ConvertibleNote!$C$7=DU$2,ConvertibleNote!$C$8,"")</f>
        <v/>
      </c>
      <c r="DV386" s="90" t="str">
        <f>if(ConvertibleNote!$C$7=DV$2,ConvertibleNote!$C$8,"")</f>
        <v/>
      </c>
      <c r="DW386" s="90" t="str">
        <f>if(ConvertibleNote!$C$7=DW$2,ConvertibleNote!$C$8,"")</f>
        <v/>
      </c>
      <c r="DX386" s="90" t="str">
        <f>if(ConvertibleNote!$C$7=DX$2,ConvertibleNote!$C$8,"")</f>
        <v/>
      </c>
      <c r="DY386" s="90" t="str">
        <f>if(ConvertibleNote!$C$7=DY$2,ConvertibleNote!$C$8,"")</f>
        <v/>
      </c>
      <c r="DZ386" s="90" t="str">
        <f>if(ConvertibleNote!$C$7=DZ$2,ConvertibleNote!$C$8,"")</f>
        <v/>
      </c>
    </row>
    <row r="387">
      <c r="A387" s="89"/>
      <c r="B387" s="89"/>
      <c r="C387" s="89"/>
      <c r="D387" s="89"/>
      <c r="E387" s="150" t="s">
        <v>330</v>
      </c>
      <c r="F387" s="89"/>
      <c r="G387" s="222">
        <f>if(ConvertibleNote!C$23="Post",(ConvertibleNote!C$22-ConvertibleNote!C$21),ConvertibleNote!C$22)</f>
        <v>10000000</v>
      </c>
      <c r="H387" s="89"/>
      <c r="I387" s="196" t="s">
        <v>162</v>
      </c>
      <c r="J387" s="90" t="str">
        <f>if(ConvertibleNote!$C$20=J$2,ConvertibleNote!$C$21,"")</f>
        <v/>
      </c>
      <c r="K387" s="90" t="str">
        <f>if(ConvertibleNote!$C$20=K$2,ConvertibleNote!$C$21,"")</f>
        <v/>
      </c>
      <c r="L387" s="90" t="str">
        <f>if(ConvertibleNote!$C$20=L$2,ConvertibleNote!$C$21,"")</f>
        <v/>
      </c>
      <c r="M387" s="90" t="str">
        <f>if(ConvertibleNote!$C$20=M$2,ConvertibleNote!$C$21,"")</f>
        <v/>
      </c>
      <c r="N387" s="90" t="str">
        <f>if(ConvertibleNote!$C$20=N$2,ConvertibleNote!$C$21,"")</f>
        <v/>
      </c>
      <c r="O387" s="90" t="str">
        <f>if(ConvertibleNote!$C$20=O$2,ConvertibleNote!$C$21,"")</f>
        <v/>
      </c>
      <c r="P387" s="90" t="str">
        <f>if(ConvertibleNote!$C$20=P$2,ConvertibleNote!$C$21,"")</f>
        <v/>
      </c>
      <c r="Q387" s="90" t="str">
        <f>if(ConvertibleNote!$C$20=Q$2,ConvertibleNote!$C$21,"")</f>
        <v/>
      </c>
      <c r="R387" s="90" t="str">
        <f>if(ConvertibleNote!$C$20=R$2,ConvertibleNote!$C$21,"")</f>
        <v/>
      </c>
      <c r="S387" s="90" t="str">
        <f>if(ConvertibleNote!$C$20=S$2,ConvertibleNote!$C$21,"")</f>
        <v/>
      </c>
      <c r="T387" s="90" t="str">
        <f>if(ConvertibleNote!$C$20=T$2,ConvertibleNote!$C$21,"")</f>
        <v/>
      </c>
      <c r="U387" s="90" t="str">
        <f>if(ConvertibleNote!$C$20=U$2,ConvertibleNote!$C$21,"")</f>
        <v/>
      </c>
      <c r="V387" s="90" t="str">
        <f>if(ConvertibleNote!$C$20=V$2,ConvertibleNote!$C$21,"")</f>
        <v/>
      </c>
      <c r="W387" s="90" t="str">
        <f>if(ConvertibleNote!$C$20=W$2,ConvertibleNote!$C$21,"")</f>
        <v/>
      </c>
      <c r="X387" s="90" t="str">
        <f>if(ConvertibleNote!$C$20=X$2,ConvertibleNote!$C$21,"")</f>
        <v/>
      </c>
      <c r="Y387" s="90" t="str">
        <f>if(ConvertibleNote!$C$20=Y$2,ConvertibleNote!$C$21,"")</f>
        <v/>
      </c>
      <c r="Z387" s="90" t="str">
        <f>if(ConvertibleNote!$C$20=Z$2,ConvertibleNote!$C$21,"")</f>
        <v/>
      </c>
      <c r="AA387" s="90" t="str">
        <f>if(ConvertibleNote!$C$20=AA$2,ConvertibleNote!$C$21,"")</f>
        <v/>
      </c>
      <c r="AB387" s="90" t="str">
        <f>if(ConvertibleNote!$C$20=AB$2,ConvertibleNote!$C$21,"")</f>
        <v/>
      </c>
      <c r="AC387" s="90" t="str">
        <f>if(ConvertibleNote!$C$20=AC$2,ConvertibleNote!$C$21,"")</f>
        <v/>
      </c>
      <c r="AD387" s="90" t="str">
        <f>if(ConvertibleNote!$C$20=AD$2,ConvertibleNote!$C$21,"")</f>
        <v/>
      </c>
      <c r="AE387" s="90" t="str">
        <f>if(ConvertibleNote!$C$20=AE$2,ConvertibleNote!$C$21,"")</f>
        <v/>
      </c>
      <c r="AF387" s="90" t="str">
        <f>if(ConvertibleNote!$C$20=AF$2,ConvertibleNote!$C$21,"")</f>
        <v/>
      </c>
      <c r="AG387" s="90" t="str">
        <f>if(ConvertibleNote!$C$20=AG$2,ConvertibleNote!$C$21,"")</f>
        <v/>
      </c>
      <c r="AH387" s="90" t="str">
        <f>if(ConvertibleNote!$C$20=AH$2,ConvertibleNote!$C$21,"")</f>
        <v/>
      </c>
      <c r="AI387" s="90">
        <f>if(ConvertibleNote!$C$20=AI$2,ConvertibleNote!$C$21,"")</f>
        <v>3000000</v>
      </c>
      <c r="AJ387" s="90" t="str">
        <f>if(ConvertibleNote!$C$20=AJ$2,ConvertibleNote!$C$21,"")</f>
        <v/>
      </c>
      <c r="AK387" s="90" t="str">
        <f>if(ConvertibleNote!$C$20=AK$2,ConvertibleNote!$C$21,"")</f>
        <v/>
      </c>
      <c r="AL387" s="90" t="str">
        <f>if(ConvertibleNote!$C$20=AL$2,ConvertibleNote!$C$21,"")</f>
        <v/>
      </c>
      <c r="AM387" s="90" t="str">
        <f>if(ConvertibleNote!$C$20=AM$2,ConvertibleNote!$C$21,"")</f>
        <v/>
      </c>
      <c r="AN387" s="90" t="str">
        <f>if(ConvertibleNote!$C$20=AN$2,ConvertibleNote!$C$21,"")</f>
        <v/>
      </c>
      <c r="AO387" s="90" t="str">
        <f>if(ConvertibleNote!$C$20=AO$2,ConvertibleNote!$C$21,"")</f>
        <v/>
      </c>
      <c r="AP387" s="90" t="str">
        <f>if(ConvertibleNote!$C$20=AP$2,ConvertibleNote!$C$21,"")</f>
        <v/>
      </c>
      <c r="AQ387" s="90" t="str">
        <f>if(ConvertibleNote!$C$20=AQ$2,ConvertibleNote!$C$21,"")</f>
        <v/>
      </c>
      <c r="AR387" s="90" t="str">
        <f>if(ConvertibleNote!$C$20=AR$2,ConvertibleNote!$C$21,"")</f>
        <v/>
      </c>
      <c r="AS387" s="90" t="str">
        <f>if(ConvertibleNote!$C$20=AS$2,ConvertibleNote!$C$21,"")</f>
        <v/>
      </c>
      <c r="AT387" s="90" t="str">
        <f>if(ConvertibleNote!$C$20=AT$2,ConvertibleNote!$C$21,"")</f>
        <v/>
      </c>
      <c r="AU387" s="90" t="str">
        <f>if(ConvertibleNote!$C$20=AU$2,ConvertibleNote!$C$21,"")</f>
        <v/>
      </c>
      <c r="AV387" s="90" t="str">
        <f>if(ConvertibleNote!$C$20=AV$2,ConvertibleNote!$C$21,"")</f>
        <v/>
      </c>
      <c r="AW387" s="90" t="str">
        <f>if(ConvertibleNote!$C$20=AW$2,ConvertibleNote!$C$21,"")</f>
        <v/>
      </c>
      <c r="AX387" s="90" t="str">
        <f>if(ConvertibleNote!$C$20=AX$2,ConvertibleNote!$C$21,"")</f>
        <v/>
      </c>
      <c r="AY387" s="90" t="str">
        <f>if(ConvertibleNote!$C$20=AY$2,ConvertibleNote!$C$21,"")</f>
        <v/>
      </c>
      <c r="AZ387" s="90" t="str">
        <f>if(ConvertibleNote!$C$20=AZ$2,ConvertibleNote!$C$21,"")</f>
        <v/>
      </c>
      <c r="BA387" s="90" t="str">
        <f>if(ConvertibleNote!$C$20=BA$2,ConvertibleNote!$C$21,"")</f>
        <v/>
      </c>
      <c r="BB387" s="90" t="str">
        <f>if(ConvertibleNote!$C$20=BB$2,ConvertibleNote!$C$21,"")</f>
        <v/>
      </c>
      <c r="BC387" s="90" t="str">
        <f>if(ConvertibleNote!$C$20=BC$2,ConvertibleNote!$C$21,"")</f>
        <v/>
      </c>
      <c r="BD387" s="90" t="str">
        <f>if(ConvertibleNote!$C$20=BD$2,ConvertibleNote!$C$21,"")</f>
        <v/>
      </c>
      <c r="BE387" s="90" t="str">
        <f>if(ConvertibleNote!$C$20=BE$2,ConvertibleNote!$C$21,"")</f>
        <v/>
      </c>
      <c r="BF387" s="90" t="str">
        <f>if(ConvertibleNote!$C$20=BF$2,ConvertibleNote!$C$21,"")</f>
        <v/>
      </c>
      <c r="BG387" s="90" t="str">
        <f>if(ConvertibleNote!$C$20=BG$2,ConvertibleNote!$C$21,"")</f>
        <v/>
      </c>
      <c r="BH387" s="90" t="str">
        <f>if(ConvertibleNote!$C$20=BH$2,ConvertibleNote!$C$21,"")</f>
        <v/>
      </c>
      <c r="BI387" s="90" t="str">
        <f>if(ConvertibleNote!$C$20=BI$2,ConvertibleNote!$C$21,"")</f>
        <v/>
      </c>
      <c r="BJ387" s="90" t="str">
        <f>if(ConvertibleNote!$C$20=BJ$2,ConvertibleNote!$C$21,"")</f>
        <v/>
      </c>
      <c r="BK387" s="90" t="str">
        <f>if(ConvertibleNote!$C$20=BK$2,ConvertibleNote!$C$21,"")</f>
        <v/>
      </c>
      <c r="BL387" s="90" t="str">
        <f>if(ConvertibleNote!$C$20=BL$2,ConvertibleNote!$C$21,"")</f>
        <v/>
      </c>
      <c r="BM387" s="90" t="str">
        <f>if(ConvertibleNote!$C$20=BM$2,ConvertibleNote!$C$21,"")</f>
        <v/>
      </c>
      <c r="BN387" s="90" t="str">
        <f>if(ConvertibleNote!$C$20=BN$2,ConvertibleNote!$C$21,"")</f>
        <v/>
      </c>
      <c r="BO387" s="90" t="str">
        <f>if(ConvertibleNote!$C$20=BO$2,ConvertibleNote!$C$21,"")</f>
        <v/>
      </c>
      <c r="BP387" s="90" t="str">
        <f>if(ConvertibleNote!$C$20=BP$2,ConvertibleNote!$C$21,"")</f>
        <v/>
      </c>
      <c r="BQ387" s="90" t="str">
        <f>if(ConvertibleNote!$C$20=BQ$2,ConvertibleNote!$C$21,"")</f>
        <v/>
      </c>
      <c r="BR387" s="90" t="str">
        <f>if(ConvertibleNote!$C$20=BR$2,ConvertibleNote!$C$21,"")</f>
        <v/>
      </c>
      <c r="BS387" s="90" t="str">
        <f>if(ConvertibleNote!$C$20=BS$2,ConvertibleNote!$C$21,"")</f>
        <v/>
      </c>
      <c r="BT387" s="90" t="str">
        <f>if(ConvertibleNote!$C$20=BT$2,ConvertibleNote!$C$21,"")</f>
        <v/>
      </c>
      <c r="BU387" s="90" t="str">
        <f>if(ConvertibleNote!$C$20=BU$2,ConvertibleNote!$C$21,"")</f>
        <v/>
      </c>
      <c r="BV387" s="90" t="str">
        <f>if(ConvertibleNote!$C$20=BV$2,ConvertibleNote!$C$21,"")</f>
        <v/>
      </c>
      <c r="BW387" s="90" t="str">
        <f>if(ConvertibleNote!$C$20=BW$2,ConvertibleNote!$C$21,"")</f>
        <v/>
      </c>
      <c r="BX387" s="90" t="str">
        <f>if(ConvertibleNote!$C$20=BX$2,ConvertibleNote!$C$21,"")</f>
        <v/>
      </c>
      <c r="BY387" s="90" t="str">
        <f>if(ConvertibleNote!$C$20=BY$2,ConvertibleNote!$C$21,"")</f>
        <v/>
      </c>
      <c r="BZ387" s="90" t="str">
        <f>if(ConvertibleNote!$C$20=BZ$2,ConvertibleNote!$C$21,"")</f>
        <v/>
      </c>
      <c r="CA387" s="90" t="str">
        <f>if(ConvertibleNote!$C$20=CA$2,ConvertibleNote!$C$21,"")</f>
        <v/>
      </c>
      <c r="CB387" s="90" t="str">
        <f>if(ConvertibleNote!$C$20=CB$2,ConvertibleNote!$C$21,"")</f>
        <v/>
      </c>
      <c r="CC387" s="90" t="str">
        <f>if(ConvertibleNote!$C$20=CC$2,ConvertibleNote!$C$21,"")</f>
        <v/>
      </c>
      <c r="CD387" s="90" t="str">
        <f>if(ConvertibleNote!$C$20=CD$2,ConvertibleNote!$C$21,"")</f>
        <v/>
      </c>
      <c r="CE387" s="90" t="str">
        <f>if(ConvertibleNote!$C$20=CE$2,ConvertibleNote!$C$21,"")</f>
        <v/>
      </c>
      <c r="CF387" s="90" t="str">
        <f>if(ConvertibleNote!$C$20=CF$2,ConvertibleNote!$C$21,"")</f>
        <v/>
      </c>
      <c r="CG387" s="90" t="str">
        <f>if(ConvertibleNote!$C$20=CG$2,ConvertibleNote!$C$21,"")</f>
        <v/>
      </c>
      <c r="CH387" s="90" t="str">
        <f>if(ConvertibleNote!$C$20=CH$2,ConvertibleNote!$C$21,"")</f>
        <v/>
      </c>
      <c r="CI387" s="90" t="str">
        <f>if(ConvertibleNote!$C$20=CI$2,ConvertibleNote!$C$21,"")</f>
        <v/>
      </c>
      <c r="CJ387" s="90" t="str">
        <f>if(ConvertibleNote!$C$20=CJ$2,ConvertibleNote!$C$21,"")</f>
        <v/>
      </c>
      <c r="CK387" s="90" t="str">
        <f>if(ConvertibleNote!$C$20=CK$2,ConvertibleNote!$C$21,"")</f>
        <v/>
      </c>
      <c r="CL387" s="90" t="str">
        <f>if(ConvertibleNote!$C$20=CL$2,ConvertibleNote!$C$21,"")</f>
        <v/>
      </c>
      <c r="CM387" s="90" t="str">
        <f>if(ConvertibleNote!$C$20=CM$2,ConvertibleNote!$C$21,"")</f>
        <v/>
      </c>
      <c r="CN387" s="90" t="str">
        <f>if(ConvertibleNote!$C$20=CN$2,ConvertibleNote!$C$21,"")</f>
        <v/>
      </c>
      <c r="CO387" s="90" t="str">
        <f>if(ConvertibleNote!$C$20=CO$2,ConvertibleNote!$C$21,"")</f>
        <v/>
      </c>
      <c r="CP387" s="90" t="str">
        <f>if(ConvertibleNote!$C$20=CP$2,ConvertibleNote!$C$21,"")</f>
        <v/>
      </c>
      <c r="CQ387" s="90" t="str">
        <f>if(ConvertibleNote!$C$20=CQ$2,ConvertibleNote!$C$21,"")</f>
        <v/>
      </c>
      <c r="CR387" s="90" t="str">
        <f>if(ConvertibleNote!$C$20=CR$2,ConvertibleNote!$C$21,"")</f>
        <v/>
      </c>
      <c r="CS387" s="90" t="str">
        <f>if(ConvertibleNote!$C$20=CS$2,ConvertibleNote!$C$21,"")</f>
        <v/>
      </c>
      <c r="CT387" s="90" t="str">
        <f>if(ConvertibleNote!$C$20=CT$2,ConvertibleNote!$C$21,"")</f>
        <v/>
      </c>
      <c r="CU387" s="90" t="str">
        <f>if(ConvertibleNote!$C$20=CU$2,ConvertibleNote!$C$21,"")</f>
        <v/>
      </c>
      <c r="CV387" s="90" t="str">
        <f>if(ConvertibleNote!$C$20=CV$2,ConvertibleNote!$C$21,"")</f>
        <v/>
      </c>
      <c r="CW387" s="90" t="str">
        <f>if(ConvertibleNote!$C$20=CW$2,ConvertibleNote!$C$21,"")</f>
        <v/>
      </c>
      <c r="CX387" s="90" t="str">
        <f>if(ConvertibleNote!$C$20=CX$2,ConvertibleNote!$C$21,"")</f>
        <v/>
      </c>
      <c r="CY387" s="90" t="str">
        <f>if(ConvertibleNote!$C$20=CY$2,ConvertibleNote!$C$21,"")</f>
        <v/>
      </c>
      <c r="CZ387" s="90" t="str">
        <f>if(ConvertibleNote!$C$20=CZ$2,ConvertibleNote!$C$21,"")</f>
        <v/>
      </c>
      <c r="DA387" s="90" t="str">
        <f>if(ConvertibleNote!$C$20=DA$2,ConvertibleNote!$C$21,"")</f>
        <v/>
      </c>
      <c r="DB387" s="90" t="str">
        <f>if(ConvertibleNote!$C$20=DB$2,ConvertibleNote!$C$21,"")</f>
        <v/>
      </c>
      <c r="DC387" s="90" t="str">
        <f>if(ConvertibleNote!$C$20=DC$2,ConvertibleNote!$C$21,"")</f>
        <v/>
      </c>
      <c r="DD387" s="90" t="str">
        <f>if(ConvertibleNote!$C$20=DD$2,ConvertibleNote!$C$21,"")</f>
        <v/>
      </c>
      <c r="DE387" s="90" t="str">
        <f>if(ConvertibleNote!$C$20=DE$2,ConvertibleNote!$C$21,"")</f>
        <v/>
      </c>
      <c r="DF387" s="90" t="str">
        <f>if(ConvertibleNote!$C$20=DF$2,ConvertibleNote!$C$21,"")</f>
        <v/>
      </c>
      <c r="DG387" s="90" t="str">
        <f>if(ConvertibleNote!$C$20=DG$2,ConvertibleNote!$C$21,"")</f>
        <v/>
      </c>
      <c r="DH387" s="90" t="str">
        <f>if(ConvertibleNote!$C$20=DH$2,ConvertibleNote!$C$21,"")</f>
        <v/>
      </c>
      <c r="DI387" s="90" t="str">
        <f>if(ConvertibleNote!$C$20=DI$2,ConvertibleNote!$C$21,"")</f>
        <v/>
      </c>
      <c r="DJ387" s="90" t="str">
        <f>if(ConvertibleNote!$C$20=DJ$2,ConvertibleNote!$C$21,"")</f>
        <v/>
      </c>
      <c r="DK387" s="90" t="str">
        <f>if(ConvertibleNote!$C$20=DK$2,ConvertibleNote!$C$21,"")</f>
        <v/>
      </c>
      <c r="DL387" s="90" t="str">
        <f>if(ConvertibleNote!$C$20=DL$2,ConvertibleNote!$C$21,"")</f>
        <v/>
      </c>
      <c r="DM387" s="90" t="str">
        <f>if(ConvertibleNote!$C$20=DM$2,ConvertibleNote!$C$21,"")</f>
        <v/>
      </c>
      <c r="DN387" s="90" t="str">
        <f>if(ConvertibleNote!$C$20=DN$2,ConvertibleNote!$C$21,"")</f>
        <v/>
      </c>
      <c r="DO387" s="90" t="str">
        <f>if(ConvertibleNote!$C$20=DO$2,ConvertibleNote!$C$21,"")</f>
        <v/>
      </c>
      <c r="DP387" s="90" t="str">
        <f>if(ConvertibleNote!$C$20=DP$2,ConvertibleNote!$C$21,"")</f>
        <v/>
      </c>
      <c r="DQ387" s="90" t="str">
        <f>if(ConvertibleNote!$C$20=DQ$2,ConvertibleNote!$C$21,"")</f>
        <v/>
      </c>
      <c r="DR387" s="90" t="str">
        <f>if(ConvertibleNote!$C$20=DR$2,ConvertibleNote!$C$21,"")</f>
        <v/>
      </c>
      <c r="DS387" s="90" t="str">
        <f>if(ConvertibleNote!$C$20=DS$2,ConvertibleNote!$C$21,"")</f>
        <v/>
      </c>
      <c r="DT387" s="90" t="str">
        <f>if(ConvertibleNote!$C$20=DT$2,ConvertibleNote!$C$21,"")</f>
        <v/>
      </c>
      <c r="DU387" s="90" t="str">
        <f>if(ConvertibleNote!$C$20=DU$2,ConvertibleNote!$C$21,"")</f>
        <v/>
      </c>
      <c r="DV387" s="90" t="str">
        <f>if(ConvertibleNote!$C$20=DV$2,ConvertibleNote!$C$21,"")</f>
        <v/>
      </c>
      <c r="DW387" s="90" t="str">
        <f>if(ConvertibleNote!$C$20=DW$2,ConvertibleNote!$C$21,"")</f>
        <v/>
      </c>
      <c r="DX387" s="90" t="str">
        <f>if(ConvertibleNote!$C$20=DX$2,ConvertibleNote!$C$21,"")</f>
        <v/>
      </c>
      <c r="DY387" s="90" t="str">
        <f>if(ConvertibleNote!$C$20=DY$2,ConvertibleNote!$C$21,"")</f>
        <v/>
      </c>
      <c r="DZ387" s="90" t="str">
        <f>if(ConvertibleNote!$C$20=DZ$2,ConvertibleNote!$C$21,"")</f>
        <v/>
      </c>
    </row>
    <row r="388">
      <c r="A388" s="89"/>
      <c r="B388" s="89"/>
      <c r="C388" s="89"/>
      <c r="D388" s="89"/>
      <c r="E388" s="89"/>
      <c r="F388" s="89"/>
      <c r="G388" s="146"/>
      <c r="H388" s="89"/>
      <c r="I388" s="88" t="s">
        <v>163</v>
      </c>
      <c r="J388" s="90" t="str">
        <f>if(ConvertibleNote!$C$29=J$2,ConvertibleNote!$C$30,"")</f>
        <v/>
      </c>
      <c r="K388" s="90" t="str">
        <f>if(ConvertibleNote!$C$29=K$2,ConvertibleNote!$C$30,"")</f>
        <v/>
      </c>
      <c r="L388" s="90" t="str">
        <f>if(ConvertibleNote!$C$29=L$2,ConvertibleNote!$C$30,"")</f>
        <v/>
      </c>
      <c r="M388" s="90" t="str">
        <f>if(ConvertibleNote!$C$29=M$2,ConvertibleNote!$C$30,"")</f>
        <v/>
      </c>
      <c r="N388" s="90" t="str">
        <f>if(ConvertibleNote!$C$29=N$2,ConvertibleNote!$C$30,"")</f>
        <v/>
      </c>
      <c r="O388" s="90" t="str">
        <f>if(ConvertibleNote!$C$29=O$2,ConvertibleNote!$C$30,"")</f>
        <v/>
      </c>
      <c r="P388" s="90" t="str">
        <f>if(ConvertibleNote!$C$29=P$2,ConvertibleNote!$C$30,"")</f>
        <v/>
      </c>
      <c r="Q388" s="90" t="str">
        <f>if(ConvertibleNote!$C$29=Q$2,ConvertibleNote!$C$30,"")</f>
        <v/>
      </c>
      <c r="R388" s="90" t="str">
        <f>if(ConvertibleNote!$C$29=R$2,ConvertibleNote!$C$30,"")</f>
        <v/>
      </c>
      <c r="S388" s="90" t="str">
        <f>if(ConvertibleNote!$C$29=S$2,ConvertibleNote!$C$30,"")</f>
        <v/>
      </c>
      <c r="T388" s="90" t="str">
        <f>if(ConvertibleNote!$C$29=T$2,ConvertibleNote!$C$30,"")</f>
        <v/>
      </c>
      <c r="U388" s="90" t="str">
        <f>if(ConvertibleNote!$C$29=U$2,ConvertibleNote!$C$30,"")</f>
        <v/>
      </c>
      <c r="V388" s="90" t="str">
        <f>if(ConvertibleNote!$C$29=V$2,ConvertibleNote!$C$30,"")</f>
        <v/>
      </c>
      <c r="W388" s="90" t="str">
        <f>if(ConvertibleNote!$C$29=W$2,ConvertibleNote!$C$30,"")</f>
        <v/>
      </c>
      <c r="X388" s="90" t="str">
        <f>if(ConvertibleNote!$C$29=X$2,ConvertibleNote!$C$30,"")</f>
        <v/>
      </c>
      <c r="Y388" s="90" t="str">
        <f>if(ConvertibleNote!$C$29=Y$2,ConvertibleNote!$C$30,"")</f>
        <v/>
      </c>
      <c r="Z388" s="90" t="str">
        <f>if(ConvertibleNote!$C$29=Z$2,ConvertibleNote!$C$30,"")</f>
        <v/>
      </c>
      <c r="AA388" s="90" t="str">
        <f>if(ConvertibleNote!$C$29=AA$2,ConvertibleNote!$C$30,"")</f>
        <v/>
      </c>
      <c r="AB388" s="90" t="str">
        <f>if(ConvertibleNote!$C$29=AB$2,ConvertibleNote!$C$30,"")</f>
        <v/>
      </c>
      <c r="AC388" s="90" t="str">
        <f>if(ConvertibleNote!$C$29=AC$2,ConvertibleNote!$C$30,"")</f>
        <v/>
      </c>
      <c r="AD388" s="90" t="str">
        <f>if(ConvertibleNote!$C$29=AD$2,ConvertibleNote!$C$30,"")</f>
        <v/>
      </c>
      <c r="AE388" s="90" t="str">
        <f>if(ConvertibleNote!$C$29=AE$2,ConvertibleNote!$C$30,"")</f>
        <v/>
      </c>
      <c r="AF388" s="90" t="str">
        <f>if(ConvertibleNote!$C$29=AF$2,ConvertibleNote!$C$30,"")</f>
        <v/>
      </c>
      <c r="AG388" s="90" t="str">
        <f>if(ConvertibleNote!$C$29=AG$2,ConvertibleNote!$C$30,"")</f>
        <v/>
      </c>
      <c r="AH388" s="90" t="str">
        <f>if(ConvertibleNote!$C$29=AH$2,ConvertibleNote!$C$30,"")</f>
        <v/>
      </c>
      <c r="AI388" s="90" t="str">
        <f>if(ConvertibleNote!$C$29=AI$2,ConvertibleNote!$C$30,"")</f>
        <v/>
      </c>
      <c r="AJ388" s="90" t="str">
        <f>if(ConvertibleNote!$C$29=AJ$2,ConvertibleNote!$C$30,"")</f>
        <v/>
      </c>
      <c r="AK388" s="90" t="str">
        <f>if(ConvertibleNote!$C$29=AK$2,ConvertibleNote!$C$30,"")</f>
        <v/>
      </c>
      <c r="AL388" s="90" t="str">
        <f>if(ConvertibleNote!$C$29=AL$2,ConvertibleNote!$C$30,"")</f>
        <v/>
      </c>
      <c r="AM388" s="90" t="str">
        <f>if(ConvertibleNote!$C$29=AM$2,ConvertibleNote!$C$30,"")</f>
        <v/>
      </c>
      <c r="AN388" s="90" t="str">
        <f>if(ConvertibleNote!$C$29=AN$2,ConvertibleNote!$C$30,"")</f>
        <v/>
      </c>
      <c r="AO388" s="90" t="str">
        <f>if(ConvertibleNote!$C$29=AO$2,ConvertibleNote!$C$30,"")</f>
        <v/>
      </c>
      <c r="AP388" s="90" t="str">
        <f>if(ConvertibleNote!$C$29=AP$2,ConvertibleNote!$C$30,"")</f>
        <v/>
      </c>
      <c r="AQ388" s="90" t="str">
        <f>if(ConvertibleNote!$C$29=AQ$2,ConvertibleNote!$C$30,"")</f>
        <v/>
      </c>
      <c r="AR388" s="90" t="str">
        <f>if(ConvertibleNote!$C$29=AR$2,ConvertibleNote!$C$30,"")</f>
        <v/>
      </c>
      <c r="AS388" s="90" t="str">
        <f>if(ConvertibleNote!$C$29=AS$2,ConvertibleNote!$C$30,"")</f>
        <v/>
      </c>
      <c r="AT388" s="90" t="str">
        <f>if(ConvertibleNote!$C$29=AT$2,ConvertibleNote!$C$30,"")</f>
        <v/>
      </c>
      <c r="AU388" s="90" t="str">
        <f>if(ConvertibleNote!$C$29=AU$2,ConvertibleNote!$C$30,"")</f>
        <v/>
      </c>
      <c r="AV388" s="90" t="str">
        <f>if(ConvertibleNote!$C$29=AV$2,ConvertibleNote!$C$30,"")</f>
        <v/>
      </c>
      <c r="AW388" s="90" t="str">
        <f>if(ConvertibleNote!$C$29=AW$2,ConvertibleNote!$C$30,"")</f>
        <v/>
      </c>
      <c r="AX388" s="90" t="str">
        <f>if(ConvertibleNote!$C$29=AX$2,ConvertibleNote!$C$30,"")</f>
        <v/>
      </c>
      <c r="AY388" s="90" t="str">
        <f>if(ConvertibleNote!$C$29=AY$2,ConvertibleNote!$C$30,"")</f>
        <v/>
      </c>
      <c r="AZ388" s="90" t="str">
        <f>if(ConvertibleNote!$C$29=AZ$2,ConvertibleNote!$C$30,"")</f>
        <v/>
      </c>
      <c r="BA388" s="90" t="str">
        <f>if(ConvertibleNote!$C$29=BA$2,ConvertibleNote!$C$30,"")</f>
        <v/>
      </c>
      <c r="BB388" s="90" t="str">
        <f>if(ConvertibleNote!$C$29=BB$2,ConvertibleNote!$C$30,"")</f>
        <v/>
      </c>
      <c r="BC388" s="90" t="str">
        <f>if(ConvertibleNote!$C$29=BC$2,ConvertibleNote!$C$30,"")</f>
        <v/>
      </c>
      <c r="BD388" s="90" t="str">
        <f>if(ConvertibleNote!$C$29=BD$2,ConvertibleNote!$C$30,"")</f>
        <v/>
      </c>
      <c r="BE388" s="90" t="str">
        <f>if(ConvertibleNote!$C$29=BE$2,ConvertibleNote!$C$30,"")</f>
        <v/>
      </c>
      <c r="BF388" s="90" t="str">
        <f>if(ConvertibleNote!$C$29=BF$2,ConvertibleNote!$C$30,"")</f>
        <v/>
      </c>
      <c r="BG388" s="90" t="str">
        <f>if(ConvertibleNote!$C$29=BG$2,ConvertibleNote!$C$30,"")</f>
        <v/>
      </c>
      <c r="BH388" s="90" t="str">
        <f>if(ConvertibleNote!$C$29=BH$2,ConvertibleNote!$C$30,"")</f>
        <v/>
      </c>
      <c r="BI388" s="90" t="str">
        <f>if(ConvertibleNote!$C$29=BI$2,ConvertibleNote!$C$30,"")</f>
        <v/>
      </c>
      <c r="BJ388" s="90" t="str">
        <f>if(ConvertibleNote!$C$29=BJ$2,ConvertibleNote!$C$30,"")</f>
        <v/>
      </c>
      <c r="BK388" s="90" t="str">
        <f>if(ConvertibleNote!$C$29=BK$2,ConvertibleNote!$C$30,"")</f>
        <v/>
      </c>
      <c r="BL388" s="90" t="str">
        <f>if(ConvertibleNote!$C$29=BL$2,ConvertibleNote!$C$30,"")</f>
        <v/>
      </c>
      <c r="BM388" s="90" t="str">
        <f>if(ConvertibleNote!$C$29=BM$2,ConvertibleNote!$C$30,"")</f>
        <v/>
      </c>
      <c r="BN388" s="90" t="str">
        <f>if(ConvertibleNote!$C$29=BN$2,ConvertibleNote!$C$30,"")</f>
        <v/>
      </c>
      <c r="BO388" s="90" t="str">
        <f>if(ConvertibleNote!$C$29=BO$2,ConvertibleNote!$C$30,"")</f>
        <v/>
      </c>
      <c r="BP388" s="90" t="str">
        <f>if(ConvertibleNote!$C$29=BP$2,ConvertibleNote!$C$30,"")</f>
        <v/>
      </c>
      <c r="BQ388" s="90" t="str">
        <f>if(ConvertibleNote!$C$29=BQ$2,ConvertibleNote!$C$30,"")</f>
        <v/>
      </c>
      <c r="BR388" s="90">
        <f>if(ConvertibleNote!$C$29=BR$2,ConvertibleNote!$C$30,"")</f>
        <v>10000000</v>
      </c>
      <c r="BS388" s="90" t="str">
        <f>if(ConvertibleNote!$C$29=BS$2,ConvertibleNote!$C$30,"")</f>
        <v/>
      </c>
      <c r="BT388" s="90" t="str">
        <f>if(ConvertibleNote!$C$29=BT$2,ConvertibleNote!$C$30,"")</f>
        <v/>
      </c>
      <c r="BU388" s="90" t="str">
        <f>if(ConvertibleNote!$C$29=BU$2,ConvertibleNote!$C$30,"")</f>
        <v/>
      </c>
      <c r="BV388" s="90" t="str">
        <f>if(ConvertibleNote!$C$29=BV$2,ConvertibleNote!$C$30,"")</f>
        <v/>
      </c>
      <c r="BW388" s="90" t="str">
        <f>if(ConvertibleNote!$C$29=BW$2,ConvertibleNote!$C$30,"")</f>
        <v/>
      </c>
      <c r="BX388" s="90" t="str">
        <f>if(ConvertibleNote!$C$29=BX$2,ConvertibleNote!$C$30,"")</f>
        <v/>
      </c>
      <c r="BY388" s="90" t="str">
        <f>if(ConvertibleNote!$C$29=BY$2,ConvertibleNote!$C$30,"")</f>
        <v/>
      </c>
      <c r="BZ388" s="90" t="str">
        <f>if(ConvertibleNote!$C$29=BZ$2,ConvertibleNote!$C$30,"")</f>
        <v/>
      </c>
      <c r="CA388" s="90" t="str">
        <f>if(ConvertibleNote!$C$29=CA$2,ConvertibleNote!$C$30,"")</f>
        <v/>
      </c>
      <c r="CB388" s="90" t="str">
        <f>if(ConvertibleNote!$C$29=CB$2,ConvertibleNote!$C$30,"")</f>
        <v/>
      </c>
      <c r="CC388" s="90" t="str">
        <f>if(ConvertibleNote!$C$29=CC$2,ConvertibleNote!$C$30,"")</f>
        <v/>
      </c>
      <c r="CD388" s="90" t="str">
        <f>if(ConvertibleNote!$C$29=CD$2,ConvertibleNote!$C$30,"")</f>
        <v/>
      </c>
      <c r="CE388" s="90" t="str">
        <f>if(ConvertibleNote!$C$29=CE$2,ConvertibleNote!$C$30,"")</f>
        <v/>
      </c>
      <c r="CF388" s="90" t="str">
        <f>if(ConvertibleNote!$C$29=CF$2,ConvertibleNote!$C$30,"")</f>
        <v/>
      </c>
      <c r="CG388" s="90" t="str">
        <f>if(ConvertibleNote!$C$29=CG$2,ConvertibleNote!$C$30,"")</f>
        <v/>
      </c>
      <c r="CH388" s="90" t="str">
        <f>if(ConvertibleNote!$C$29=CH$2,ConvertibleNote!$C$30,"")</f>
        <v/>
      </c>
      <c r="CI388" s="90" t="str">
        <f>if(ConvertibleNote!$C$29=CI$2,ConvertibleNote!$C$30,"")</f>
        <v/>
      </c>
      <c r="CJ388" s="90" t="str">
        <f>if(ConvertibleNote!$C$29=CJ$2,ConvertibleNote!$C$30,"")</f>
        <v/>
      </c>
      <c r="CK388" s="90" t="str">
        <f>if(ConvertibleNote!$C$29=CK$2,ConvertibleNote!$C$30,"")</f>
        <v/>
      </c>
      <c r="CL388" s="90" t="str">
        <f>if(ConvertibleNote!$C$29=CL$2,ConvertibleNote!$C$30,"")</f>
        <v/>
      </c>
      <c r="CM388" s="90" t="str">
        <f>if(ConvertibleNote!$C$29=CM$2,ConvertibleNote!$C$30,"")</f>
        <v/>
      </c>
      <c r="CN388" s="90" t="str">
        <f>if(ConvertibleNote!$C$29=CN$2,ConvertibleNote!$C$30,"")</f>
        <v/>
      </c>
      <c r="CO388" s="90" t="str">
        <f>if(ConvertibleNote!$C$29=CO$2,ConvertibleNote!$C$30,"")</f>
        <v/>
      </c>
      <c r="CP388" s="90" t="str">
        <f>if(ConvertibleNote!$C$29=CP$2,ConvertibleNote!$C$30,"")</f>
        <v/>
      </c>
      <c r="CQ388" s="90" t="str">
        <f>if(ConvertibleNote!$C$29=CQ$2,ConvertibleNote!$C$30,"")</f>
        <v/>
      </c>
      <c r="CR388" s="90" t="str">
        <f>if(ConvertibleNote!$C$29=CR$2,ConvertibleNote!$C$30,"")</f>
        <v/>
      </c>
      <c r="CS388" s="90" t="str">
        <f>if(ConvertibleNote!$C$29=CS$2,ConvertibleNote!$C$30,"")</f>
        <v/>
      </c>
      <c r="CT388" s="90" t="str">
        <f>if(ConvertibleNote!$C$29=CT$2,ConvertibleNote!$C$30,"")</f>
        <v/>
      </c>
      <c r="CU388" s="90" t="str">
        <f>if(ConvertibleNote!$C$29=CU$2,ConvertibleNote!$C$30,"")</f>
        <v/>
      </c>
      <c r="CV388" s="90" t="str">
        <f>if(ConvertibleNote!$C$29=CV$2,ConvertibleNote!$C$30,"")</f>
        <v/>
      </c>
      <c r="CW388" s="90" t="str">
        <f>if(ConvertibleNote!$C$29=CW$2,ConvertibleNote!$C$30,"")</f>
        <v/>
      </c>
      <c r="CX388" s="90" t="str">
        <f>if(ConvertibleNote!$C$29=CX$2,ConvertibleNote!$C$30,"")</f>
        <v/>
      </c>
      <c r="CY388" s="90" t="str">
        <f>if(ConvertibleNote!$C$29=CY$2,ConvertibleNote!$C$30,"")</f>
        <v/>
      </c>
      <c r="CZ388" s="90" t="str">
        <f>if(ConvertibleNote!$C$29=CZ$2,ConvertibleNote!$C$30,"")</f>
        <v/>
      </c>
      <c r="DA388" s="90" t="str">
        <f>if(ConvertibleNote!$C$29=DA$2,ConvertibleNote!$C$30,"")</f>
        <v/>
      </c>
      <c r="DB388" s="90" t="str">
        <f>if(ConvertibleNote!$C$29=DB$2,ConvertibleNote!$C$30,"")</f>
        <v/>
      </c>
      <c r="DC388" s="90" t="str">
        <f>if(ConvertibleNote!$C$29=DC$2,ConvertibleNote!$C$30,"")</f>
        <v/>
      </c>
      <c r="DD388" s="90" t="str">
        <f>if(ConvertibleNote!$C$29=DD$2,ConvertibleNote!$C$30,"")</f>
        <v/>
      </c>
      <c r="DE388" s="90" t="str">
        <f>if(ConvertibleNote!$C$29=DE$2,ConvertibleNote!$C$30,"")</f>
        <v/>
      </c>
      <c r="DF388" s="90" t="str">
        <f>if(ConvertibleNote!$C$29=DF$2,ConvertibleNote!$C$30,"")</f>
        <v/>
      </c>
      <c r="DG388" s="90" t="str">
        <f>if(ConvertibleNote!$C$29=DG$2,ConvertibleNote!$C$30,"")</f>
        <v/>
      </c>
      <c r="DH388" s="90" t="str">
        <f>if(ConvertibleNote!$C$29=DH$2,ConvertibleNote!$C$30,"")</f>
        <v/>
      </c>
      <c r="DI388" s="90" t="str">
        <f>if(ConvertibleNote!$C$29=DI$2,ConvertibleNote!$C$30,"")</f>
        <v/>
      </c>
      <c r="DJ388" s="90" t="str">
        <f>if(ConvertibleNote!$C$29=DJ$2,ConvertibleNote!$C$30,"")</f>
        <v/>
      </c>
      <c r="DK388" s="90" t="str">
        <f>if(ConvertibleNote!$C$29=DK$2,ConvertibleNote!$C$30,"")</f>
        <v/>
      </c>
      <c r="DL388" s="90" t="str">
        <f>if(ConvertibleNote!$C$29=DL$2,ConvertibleNote!$C$30,"")</f>
        <v/>
      </c>
      <c r="DM388" s="90" t="str">
        <f>if(ConvertibleNote!$C$29=DM$2,ConvertibleNote!$C$30,"")</f>
        <v/>
      </c>
      <c r="DN388" s="90" t="str">
        <f>if(ConvertibleNote!$C$29=DN$2,ConvertibleNote!$C$30,"")</f>
        <v/>
      </c>
      <c r="DO388" s="90" t="str">
        <f>if(ConvertibleNote!$C$29=DO$2,ConvertibleNote!$C$30,"")</f>
        <v/>
      </c>
      <c r="DP388" s="90" t="str">
        <f>if(ConvertibleNote!$C$29=DP$2,ConvertibleNote!$C$30,"")</f>
        <v/>
      </c>
      <c r="DQ388" s="90" t="str">
        <f>if(ConvertibleNote!$C$29=DQ$2,ConvertibleNote!$C$30,"")</f>
        <v/>
      </c>
      <c r="DR388" s="90" t="str">
        <f>if(ConvertibleNote!$C$29=DR$2,ConvertibleNote!$C$30,"")</f>
        <v/>
      </c>
      <c r="DS388" s="90" t="str">
        <f>if(ConvertibleNote!$C$29=DS$2,ConvertibleNote!$C$30,"")</f>
        <v/>
      </c>
      <c r="DT388" s="90" t="str">
        <f>if(ConvertibleNote!$C$29=DT$2,ConvertibleNote!$C$30,"")</f>
        <v/>
      </c>
      <c r="DU388" s="90" t="str">
        <f>if(ConvertibleNote!$C$29=DU$2,ConvertibleNote!$C$30,"")</f>
        <v/>
      </c>
      <c r="DV388" s="90" t="str">
        <f>if(ConvertibleNote!$C$29=DV$2,ConvertibleNote!$C$30,"")</f>
        <v/>
      </c>
      <c r="DW388" s="90" t="str">
        <f>if(ConvertibleNote!$C$29=DW$2,ConvertibleNote!$C$30,"")</f>
        <v/>
      </c>
      <c r="DX388" s="90" t="str">
        <f>if(ConvertibleNote!$C$29=DX$2,ConvertibleNote!$C$30,"")</f>
        <v/>
      </c>
      <c r="DY388" s="90" t="str">
        <f>if(ConvertibleNote!$C$29=DY$2,ConvertibleNote!$C$30,"")</f>
        <v/>
      </c>
      <c r="DZ388" s="90" t="str">
        <f>if(ConvertibleNote!$C$29=DZ$2,ConvertibleNote!$C$30,"")</f>
        <v/>
      </c>
    </row>
    <row r="389">
      <c r="A389" s="89"/>
      <c r="B389" s="150"/>
      <c r="C389" s="150"/>
      <c r="D389" s="150"/>
      <c r="E389" s="89"/>
      <c r="F389" s="89"/>
      <c r="G389" s="146"/>
      <c r="H389" s="89"/>
      <c r="I389" s="150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89"/>
      <c r="CW389" s="89"/>
      <c r="CX389" s="89"/>
      <c r="CY389" s="89"/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/>
      <c r="DK389" s="89"/>
      <c r="DL389" s="89"/>
      <c r="DM389" s="89"/>
      <c r="DN389" s="89"/>
      <c r="DO389" s="89"/>
      <c r="DP389" s="89"/>
      <c r="DQ389" s="89"/>
      <c r="DR389" s="89"/>
      <c r="DS389" s="89"/>
      <c r="DT389" s="89"/>
      <c r="DU389" s="89"/>
      <c r="DV389" s="89"/>
      <c r="DW389" s="89"/>
      <c r="DX389" s="89"/>
      <c r="DY389" s="89"/>
      <c r="DZ389" s="89"/>
    </row>
    <row r="390">
      <c r="A390" s="89"/>
      <c r="B390" s="150"/>
      <c r="C390" s="150"/>
      <c r="D390" s="150"/>
      <c r="E390" s="189" t="s">
        <v>331</v>
      </c>
      <c r="F390" s="89"/>
      <c r="G390" s="146"/>
      <c r="H390" s="89"/>
      <c r="I390" s="150" t="s">
        <v>369</v>
      </c>
      <c r="J390" s="89">
        <f t="shared" ref="J390:DZ390" si="298">if(J387="",0,$G386/sum(J395:J396))</f>
        <v>0</v>
      </c>
      <c r="K390" s="89">
        <f t="shared" si="298"/>
        <v>0</v>
      </c>
      <c r="L390" s="89">
        <f t="shared" si="298"/>
        <v>0</v>
      </c>
      <c r="M390" s="89">
        <f t="shared" si="298"/>
        <v>0</v>
      </c>
      <c r="N390" s="89">
        <f t="shared" si="298"/>
        <v>0</v>
      </c>
      <c r="O390" s="89">
        <f t="shared" si="298"/>
        <v>0</v>
      </c>
      <c r="P390" s="89">
        <f t="shared" si="298"/>
        <v>0</v>
      </c>
      <c r="Q390" s="89">
        <f t="shared" si="298"/>
        <v>0</v>
      </c>
      <c r="R390" s="89">
        <f t="shared" si="298"/>
        <v>0</v>
      </c>
      <c r="S390" s="89">
        <f t="shared" si="298"/>
        <v>0</v>
      </c>
      <c r="T390" s="89">
        <f t="shared" si="298"/>
        <v>0</v>
      </c>
      <c r="U390" s="89">
        <f t="shared" si="298"/>
        <v>0</v>
      </c>
      <c r="V390" s="89">
        <f t="shared" si="298"/>
        <v>0</v>
      </c>
      <c r="W390" s="89">
        <f t="shared" si="298"/>
        <v>0</v>
      </c>
      <c r="X390" s="89">
        <f t="shared" si="298"/>
        <v>0</v>
      </c>
      <c r="Y390" s="89">
        <f t="shared" si="298"/>
        <v>0</v>
      </c>
      <c r="Z390" s="89">
        <f t="shared" si="298"/>
        <v>0</v>
      </c>
      <c r="AA390" s="89">
        <f t="shared" si="298"/>
        <v>0</v>
      </c>
      <c r="AB390" s="89">
        <f t="shared" si="298"/>
        <v>0</v>
      </c>
      <c r="AC390" s="89">
        <f t="shared" si="298"/>
        <v>0</v>
      </c>
      <c r="AD390" s="89">
        <f t="shared" si="298"/>
        <v>0</v>
      </c>
      <c r="AE390" s="89">
        <f t="shared" si="298"/>
        <v>0</v>
      </c>
      <c r="AF390" s="89">
        <f t="shared" si="298"/>
        <v>0</v>
      </c>
      <c r="AG390" s="89">
        <f t="shared" si="298"/>
        <v>0</v>
      </c>
      <c r="AH390" s="89">
        <f t="shared" si="298"/>
        <v>0</v>
      </c>
      <c r="AI390" s="234">
        <f t="shared" si="298"/>
        <v>300</v>
      </c>
      <c r="AJ390" s="89">
        <f t="shared" si="298"/>
        <v>0</v>
      </c>
      <c r="AK390" s="89">
        <f t="shared" si="298"/>
        <v>0</v>
      </c>
      <c r="AL390" s="89">
        <f t="shared" si="298"/>
        <v>0</v>
      </c>
      <c r="AM390" s="89">
        <f t="shared" si="298"/>
        <v>0</v>
      </c>
      <c r="AN390" s="89">
        <f t="shared" si="298"/>
        <v>0</v>
      </c>
      <c r="AO390" s="89">
        <f t="shared" si="298"/>
        <v>0</v>
      </c>
      <c r="AP390" s="89">
        <f t="shared" si="298"/>
        <v>0</v>
      </c>
      <c r="AQ390" s="89">
        <f t="shared" si="298"/>
        <v>0</v>
      </c>
      <c r="AR390" s="89">
        <f t="shared" si="298"/>
        <v>0</v>
      </c>
      <c r="AS390" s="89">
        <f t="shared" si="298"/>
        <v>0</v>
      </c>
      <c r="AT390" s="89">
        <f t="shared" si="298"/>
        <v>0</v>
      </c>
      <c r="AU390" s="89">
        <f t="shared" si="298"/>
        <v>0</v>
      </c>
      <c r="AV390" s="89">
        <f t="shared" si="298"/>
        <v>0</v>
      </c>
      <c r="AW390" s="89">
        <f t="shared" si="298"/>
        <v>0</v>
      </c>
      <c r="AX390" s="89">
        <f t="shared" si="298"/>
        <v>0</v>
      </c>
      <c r="AY390" s="89">
        <f t="shared" si="298"/>
        <v>0</v>
      </c>
      <c r="AZ390" s="89">
        <f t="shared" si="298"/>
        <v>0</v>
      </c>
      <c r="BA390" s="89">
        <f t="shared" si="298"/>
        <v>0</v>
      </c>
      <c r="BB390" s="89">
        <f t="shared" si="298"/>
        <v>0</v>
      </c>
      <c r="BC390" s="89">
        <f t="shared" si="298"/>
        <v>0</v>
      </c>
      <c r="BD390" s="89">
        <f t="shared" si="298"/>
        <v>0</v>
      </c>
      <c r="BE390" s="89">
        <f t="shared" si="298"/>
        <v>0</v>
      </c>
      <c r="BF390" s="89">
        <f t="shared" si="298"/>
        <v>0</v>
      </c>
      <c r="BG390" s="89">
        <f t="shared" si="298"/>
        <v>0</v>
      </c>
      <c r="BH390" s="89">
        <f t="shared" si="298"/>
        <v>0</v>
      </c>
      <c r="BI390" s="89">
        <f t="shared" si="298"/>
        <v>0</v>
      </c>
      <c r="BJ390" s="89">
        <f t="shared" si="298"/>
        <v>0</v>
      </c>
      <c r="BK390" s="89">
        <f t="shared" si="298"/>
        <v>0</v>
      </c>
      <c r="BL390" s="89">
        <f t="shared" si="298"/>
        <v>0</v>
      </c>
      <c r="BM390" s="89">
        <f t="shared" si="298"/>
        <v>0</v>
      </c>
      <c r="BN390" s="89">
        <f t="shared" si="298"/>
        <v>0</v>
      </c>
      <c r="BO390" s="89">
        <f t="shared" si="298"/>
        <v>0</v>
      </c>
      <c r="BP390" s="89">
        <f t="shared" si="298"/>
        <v>0</v>
      </c>
      <c r="BQ390" s="89">
        <f t="shared" si="298"/>
        <v>0</v>
      </c>
      <c r="BR390" s="89">
        <f t="shared" si="298"/>
        <v>0</v>
      </c>
      <c r="BS390" s="89">
        <f t="shared" si="298"/>
        <v>0</v>
      </c>
      <c r="BT390" s="89">
        <f t="shared" si="298"/>
        <v>0</v>
      </c>
      <c r="BU390" s="89">
        <f t="shared" si="298"/>
        <v>0</v>
      </c>
      <c r="BV390" s="89">
        <f t="shared" si="298"/>
        <v>0</v>
      </c>
      <c r="BW390" s="89">
        <f t="shared" si="298"/>
        <v>0</v>
      </c>
      <c r="BX390" s="89">
        <f t="shared" si="298"/>
        <v>0</v>
      </c>
      <c r="BY390" s="89">
        <f t="shared" si="298"/>
        <v>0</v>
      </c>
      <c r="BZ390" s="89">
        <f t="shared" si="298"/>
        <v>0</v>
      </c>
      <c r="CA390" s="89">
        <f t="shared" si="298"/>
        <v>0</v>
      </c>
      <c r="CB390" s="89">
        <f t="shared" si="298"/>
        <v>0</v>
      </c>
      <c r="CC390" s="89">
        <f t="shared" si="298"/>
        <v>0</v>
      </c>
      <c r="CD390" s="89">
        <f t="shared" si="298"/>
        <v>0</v>
      </c>
      <c r="CE390" s="89">
        <f t="shared" si="298"/>
        <v>0</v>
      </c>
      <c r="CF390" s="89">
        <f t="shared" si="298"/>
        <v>0</v>
      </c>
      <c r="CG390" s="89">
        <f t="shared" si="298"/>
        <v>0</v>
      </c>
      <c r="CH390" s="89">
        <f t="shared" si="298"/>
        <v>0</v>
      </c>
      <c r="CI390" s="89">
        <f t="shared" si="298"/>
        <v>0</v>
      </c>
      <c r="CJ390" s="89">
        <f t="shared" si="298"/>
        <v>0</v>
      </c>
      <c r="CK390" s="89">
        <f t="shared" si="298"/>
        <v>0</v>
      </c>
      <c r="CL390" s="89">
        <f t="shared" si="298"/>
        <v>0</v>
      </c>
      <c r="CM390" s="89">
        <f t="shared" si="298"/>
        <v>0</v>
      </c>
      <c r="CN390" s="89">
        <f t="shared" si="298"/>
        <v>0</v>
      </c>
      <c r="CO390" s="89">
        <f t="shared" si="298"/>
        <v>0</v>
      </c>
      <c r="CP390" s="89">
        <f t="shared" si="298"/>
        <v>0</v>
      </c>
      <c r="CQ390" s="89">
        <f t="shared" si="298"/>
        <v>0</v>
      </c>
      <c r="CR390" s="89">
        <f t="shared" si="298"/>
        <v>0</v>
      </c>
      <c r="CS390" s="89">
        <f t="shared" si="298"/>
        <v>0</v>
      </c>
      <c r="CT390" s="89">
        <f t="shared" si="298"/>
        <v>0</v>
      </c>
      <c r="CU390" s="89">
        <f t="shared" si="298"/>
        <v>0</v>
      </c>
      <c r="CV390" s="89">
        <f t="shared" si="298"/>
        <v>0</v>
      </c>
      <c r="CW390" s="89">
        <f t="shared" si="298"/>
        <v>0</v>
      </c>
      <c r="CX390" s="89">
        <f t="shared" si="298"/>
        <v>0</v>
      </c>
      <c r="CY390" s="89">
        <f t="shared" si="298"/>
        <v>0</v>
      </c>
      <c r="CZ390" s="89">
        <f t="shared" si="298"/>
        <v>0</v>
      </c>
      <c r="DA390" s="89">
        <f t="shared" si="298"/>
        <v>0</v>
      </c>
      <c r="DB390" s="89">
        <f t="shared" si="298"/>
        <v>0</v>
      </c>
      <c r="DC390" s="89">
        <f t="shared" si="298"/>
        <v>0</v>
      </c>
      <c r="DD390" s="89">
        <f t="shared" si="298"/>
        <v>0</v>
      </c>
      <c r="DE390" s="89">
        <f t="shared" si="298"/>
        <v>0</v>
      </c>
      <c r="DF390" s="89">
        <f t="shared" si="298"/>
        <v>0</v>
      </c>
      <c r="DG390" s="89">
        <f t="shared" si="298"/>
        <v>0</v>
      </c>
      <c r="DH390" s="89">
        <f t="shared" si="298"/>
        <v>0</v>
      </c>
      <c r="DI390" s="89">
        <f t="shared" si="298"/>
        <v>0</v>
      </c>
      <c r="DJ390" s="89">
        <f t="shared" si="298"/>
        <v>0</v>
      </c>
      <c r="DK390" s="89">
        <f t="shared" si="298"/>
        <v>0</v>
      </c>
      <c r="DL390" s="89">
        <f t="shared" si="298"/>
        <v>0</v>
      </c>
      <c r="DM390" s="89">
        <f t="shared" si="298"/>
        <v>0</v>
      </c>
      <c r="DN390" s="89">
        <f t="shared" si="298"/>
        <v>0</v>
      </c>
      <c r="DO390" s="89">
        <f t="shared" si="298"/>
        <v>0</v>
      </c>
      <c r="DP390" s="89">
        <f t="shared" si="298"/>
        <v>0</v>
      </c>
      <c r="DQ390" s="89">
        <f t="shared" si="298"/>
        <v>0</v>
      </c>
      <c r="DR390" s="89">
        <f t="shared" si="298"/>
        <v>0</v>
      </c>
      <c r="DS390" s="89">
        <f t="shared" si="298"/>
        <v>0</v>
      </c>
      <c r="DT390" s="89">
        <f t="shared" si="298"/>
        <v>0</v>
      </c>
      <c r="DU390" s="89">
        <f t="shared" si="298"/>
        <v>0</v>
      </c>
      <c r="DV390" s="89">
        <f t="shared" si="298"/>
        <v>0</v>
      </c>
      <c r="DW390" s="89">
        <f t="shared" si="298"/>
        <v>0</v>
      </c>
      <c r="DX390" s="89">
        <f t="shared" si="298"/>
        <v>0</v>
      </c>
      <c r="DY390" s="89">
        <f t="shared" si="298"/>
        <v>0</v>
      </c>
      <c r="DZ390" s="89">
        <f t="shared" si="298"/>
        <v>0</v>
      </c>
    </row>
    <row r="391">
      <c r="A391" s="89"/>
      <c r="B391" s="150"/>
      <c r="C391" s="150"/>
      <c r="D391" s="150"/>
      <c r="E391" s="89"/>
      <c r="F391" s="89"/>
      <c r="G391" s="146"/>
      <c r="H391" s="89"/>
      <c r="I391" s="238" t="s">
        <v>356</v>
      </c>
      <c r="J391" s="89">
        <f t="shared" ref="J391:DZ391" si="299">if(J387="",0,$G387/sum(J395:J396))</f>
        <v>0</v>
      </c>
      <c r="K391" s="89">
        <f t="shared" si="299"/>
        <v>0</v>
      </c>
      <c r="L391" s="89">
        <f t="shared" si="299"/>
        <v>0</v>
      </c>
      <c r="M391" s="89">
        <f t="shared" si="299"/>
        <v>0</v>
      </c>
      <c r="N391" s="89">
        <f t="shared" si="299"/>
        <v>0</v>
      </c>
      <c r="O391" s="89">
        <f t="shared" si="299"/>
        <v>0</v>
      </c>
      <c r="P391" s="89">
        <f t="shared" si="299"/>
        <v>0</v>
      </c>
      <c r="Q391" s="89">
        <f t="shared" si="299"/>
        <v>0</v>
      </c>
      <c r="R391" s="89">
        <f t="shared" si="299"/>
        <v>0</v>
      </c>
      <c r="S391" s="89">
        <f t="shared" si="299"/>
        <v>0</v>
      </c>
      <c r="T391" s="89">
        <f t="shared" si="299"/>
        <v>0</v>
      </c>
      <c r="U391" s="89">
        <f t="shared" si="299"/>
        <v>0</v>
      </c>
      <c r="V391" s="89">
        <f t="shared" si="299"/>
        <v>0</v>
      </c>
      <c r="W391" s="89">
        <f t="shared" si="299"/>
        <v>0</v>
      </c>
      <c r="X391" s="89">
        <f t="shared" si="299"/>
        <v>0</v>
      </c>
      <c r="Y391" s="89">
        <f t="shared" si="299"/>
        <v>0</v>
      </c>
      <c r="Z391" s="89">
        <f t="shared" si="299"/>
        <v>0</v>
      </c>
      <c r="AA391" s="89">
        <f t="shared" si="299"/>
        <v>0</v>
      </c>
      <c r="AB391" s="89">
        <f t="shared" si="299"/>
        <v>0</v>
      </c>
      <c r="AC391" s="89">
        <f t="shared" si="299"/>
        <v>0</v>
      </c>
      <c r="AD391" s="89">
        <f t="shared" si="299"/>
        <v>0</v>
      </c>
      <c r="AE391" s="89">
        <f t="shared" si="299"/>
        <v>0</v>
      </c>
      <c r="AF391" s="89">
        <f t="shared" si="299"/>
        <v>0</v>
      </c>
      <c r="AG391" s="89">
        <f t="shared" si="299"/>
        <v>0</v>
      </c>
      <c r="AH391" s="89">
        <f t="shared" si="299"/>
        <v>0</v>
      </c>
      <c r="AI391" s="234">
        <f t="shared" si="299"/>
        <v>1000</v>
      </c>
      <c r="AJ391" s="89">
        <f t="shared" si="299"/>
        <v>0</v>
      </c>
      <c r="AK391" s="89">
        <f t="shared" si="299"/>
        <v>0</v>
      </c>
      <c r="AL391" s="89">
        <f t="shared" si="299"/>
        <v>0</v>
      </c>
      <c r="AM391" s="89">
        <f t="shared" si="299"/>
        <v>0</v>
      </c>
      <c r="AN391" s="89">
        <f t="shared" si="299"/>
        <v>0</v>
      </c>
      <c r="AO391" s="89">
        <f t="shared" si="299"/>
        <v>0</v>
      </c>
      <c r="AP391" s="89">
        <f t="shared" si="299"/>
        <v>0</v>
      </c>
      <c r="AQ391" s="89">
        <f t="shared" si="299"/>
        <v>0</v>
      </c>
      <c r="AR391" s="89">
        <f t="shared" si="299"/>
        <v>0</v>
      </c>
      <c r="AS391" s="89">
        <f t="shared" si="299"/>
        <v>0</v>
      </c>
      <c r="AT391" s="89">
        <f t="shared" si="299"/>
        <v>0</v>
      </c>
      <c r="AU391" s="89">
        <f t="shared" si="299"/>
        <v>0</v>
      </c>
      <c r="AV391" s="89">
        <f t="shared" si="299"/>
        <v>0</v>
      </c>
      <c r="AW391" s="89">
        <f t="shared" si="299"/>
        <v>0</v>
      </c>
      <c r="AX391" s="89">
        <f t="shared" si="299"/>
        <v>0</v>
      </c>
      <c r="AY391" s="89">
        <f t="shared" si="299"/>
        <v>0</v>
      </c>
      <c r="AZ391" s="89">
        <f t="shared" si="299"/>
        <v>0</v>
      </c>
      <c r="BA391" s="89">
        <f t="shared" si="299"/>
        <v>0</v>
      </c>
      <c r="BB391" s="89">
        <f t="shared" si="299"/>
        <v>0</v>
      </c>
      <c r="BC391" s="89">
        <f t="shared" si="299"/>
        <v>0</v>
      </c>
      <c r="BD391" s="89">
        <f t="shared" si="299"/>
        <v>0</v>
      </c>
      <c r="BE391" s="89">
        <f t="shared" si="299"/>
        <v>0</v>
      </c>
      <c r="BF391" s="89">
        <f t="shared" si="299"/>
        <v>0</v>
      </c>
      <c r="BG391" s="89">
        <f t="shared" si="299"/>
        <v>0</v>
      </c>
      <c r="BH391" s="89">
        <f t="shared" si="299"/>
        <v>0</v>
      </c>
      <c r="BI391" s="89">
        <f t="shared" si="299"/>
        <v>0</v>
      </c>
      <c r="BJ391" s="89">
        <f t="shared" si="299"/>
        <v>0</v>
      </c>
      <c r="BK391" s="89">
        <f t="shared" si="299"/>
        <v>0</v>
      </c>
      <c r="BL391" s="89">
        <f t="shared" si="299"/>
        <v>0</v>
      </c>
      <c r="BM391" s="89">
        <f t="shared" si="299"/>
        <v>0</v>
      </c>
      <c r="BN391" s="89">
        <f t="shared" si="299"/>
        <v>0</v>
      </c>
      <c r="BO391" s="89">
        <f t="shared" si="299"/>
        <v>0</v>
      </c>
      <c r="BP391" s="89">
        <f t="shared" si="299"/>
        <v>0</v>
      </c>
      <c r="BQ391" s="89">
        <f t="shared" si="299"/>
        <v>0</v>
      </c>
      <c r="BR391" s="89">
        <f t="shared" si="299"/>
        <v>0</v>
      </c>
      <c r="BS391" s="89">
        <f t="shared" si="299"/>
        <v>0</v>
      </c>
      <c r="BT391" s="89">
        <f t="shared" si="299"/>
        <v>0</v>
      </c>
      <c r="BU391" s="89">
        <f t="shared" si="299"/>
        <v>0</v>
      </c>
      <c r="BV391" s="89">
        <f t="shared" si="299"/>
        <v>0</v>
      </c>
      <c r="BW391" s="89">
        <f t="shared" si="299"/>
        <v>0</v>
      </c>
      <c r="BX391" s="89">
        <f t="shared" si="299"/>
        <v>0</v>
      </c>
      <c r="BY391" s="89">
        <f t="shared" si="299"/>
        <v>0</v>
      </c>
      <c r="BZ391" s="89">
        <f t="shared" si="299"/>
        <v>0</v>
      </c>
      <c r="CA391" s="89">
        <f t="shared" si="299"/>
        <v>0</v>
      </c>
      <c r="CB391" s="89">
        <f t="shared" si="299"/>
        <v>0</v>
      </c>
      <c r="CC391" s="89">
        <f t="shared" si="299"/>
        <v>0</v>
      </c>
      <c r="CD391" s="89">
        <f t="shared" si="299"/>
        <v>0</v>
      </c>
      <c r="CE391" s="89">
        <f t="shared" si="299"/>
        <v>0</v>
      </c>
      <c r="CF391" s="89">
        <f t="shared" si="299"/>
        <v>0</v>
      </c>
      <c r="CG391" s="89">
        <f t="shared" si="299"/>
        <v>0</v>
      </c>
      <c r="CH391" s="89">
        <f t="shared" si="299"/>
        <v>0</v>
      </c>
      <c r="CI391" s="89">
        <f t="shared" si="299"/>
        <v>0</v>
      </c>
      <c r="CJ391" s="89">
        <f t="shared" si="299"/>
        <v>0</v>
      </c>
      <c r="CK391" s="89">
        <f t="shared" si="299"/>
        <v>0</v>
      </c>
      <c r="CL391" s="89">
        <f t="shared" si="299"/>
        <v>0</v>
      </c>
      <c r="CM391" s="89">
        <f t="shared" si="299"/>
        <v>0</v>
      </c>
      <c r="CN391" s="89">
        <f t="shared" si="299"/>
        <v>0</v>
      </c>
      <c r="CO391" s="89">
        <f t="shared" si="299"/>
        <v>0</v>
      </c>
      <c r="CP391" s="89">
        <f t="shared" si="299"/>
        <v>0</v>
      </c>
      <c r="CQ391" s="89">
        <f t="shared" si="299"/>
        <v>0</v>
      </c>
      <c r="CR391" s="89">
        <f t="shared" si="299"/>
        <v>0</v>
      </c>
      <c r="CS391" s="89">
        <f t="shared" si="299"/>
        <v>0</v>
      </c>
      <c r="CT391" s="89">
        <f t="shared" si="299"/>
        <v>0</v>
      </c>
      <c r="CU391" s="89">
        <f t="shared" si="299"/>
        <v>0</v>
      </c>
      <c r="CV391" s="89">
        <f t="shared" si="299"/>
        <v>0</v>
      </c>
      <c r="CW391" s="89">
        <f t="shared" si="299"/>
        <v>0</v>
      </c>
      <c r="CX391" s="89">
        <f t="shared" si="299"/>
        <v>0</v>
      </c>
      <c r="CY391" s="89">
        <f t="shared" si="299"/>
        <v>0</v>
      </c>
      <c r="CZ391" s="89">
        <f t="shared" si="299"/>
        <v>0</v>
      </c>
      <c r="DA391" s="89">
        <f t="shared" si="299"/>
        <v>0</v>
      </c>
      <c r="DB391" s="89">
        <f t="shared" si="299"/>
        <v>0</v>
      </c>
      <c r="DC391" s="89">
        <f t="shared" si="299"/>
        <v>0</v>
      </c>
      <c r="DD391" s="89">
        <f t="shared" si="299"/>
        <v>0</v>
      </c>
      <c r="DE391" s="89">
        <f t="shared" si="299"/>
        <v>0</v>
      </c>
      <c r="DF391" s="89">
        <f t="shared" si="299"/>
        <v>0</v>
      </c>
      <c r="DG391" s="89">
        <f t="shared" si="299"/>
        <v>0</v>
      </c>
      <c r="DH391" s="89">
        <f t="shared" si="299"/>
        <v>0</v>
      </c>
      <c r="DI391" s="89">
        <f t="shared" si="299"/>
        <v>0</v>
      </c>
      <c r="DJ391" s="89">
        <f t="shared" si="299"/>
        <v>0</v>
      </c>
      <c r="DK391" s="89">
        <f t="shared" si="299"/>
        <v>0</v>
      </c>
      <c r="DL391" s="89">
        <f t="shared" si="299"/>
        <v>0</v>
      </c>
      <c r="DM391" s="89">
        <f t="shared" si="299"/>
        <v>0</v>
      </c>
      <c r="DN391" s="89">
        <f t="shared" si="299"/>
        <v>0</v>
      </c>
      <c r="DO391" s="89">
        <f t="shared" si="299"/>
        <v>0</v>
      </c>
      <c r="DP391" s="89">
        <f t="shared" si="299"/>
        <v>0</v>
      </c>
      <c r="DQ391" s="89">
        <f t="shared" si="299"/>
        <v>0</v>
      </c>
      <c r="DR391" s="89">
        <f t="shared" si="299"/>
        <v>0</v>
      </c>
      <c r="DS391" s="89">
        <f t="shared" si="299"/>
        <v>0</v>
      </c>
      <c r="DT391" s="89">
        <f t="shared" si="299"/>
        <v>0</v>
      </c>
      <c r="DU391" s="89">
        <f t="shared" si="299"/>
        <v>0</v>
      </c>
      <c r="DV391" s="89">
        <f t="shared" si="299"/>
        <v>0</v>
      </c>
      <c r="DW391" s="89">
        <f t="shared" si="299"/>
        <v>0</v>
      </c>
      <c r="DX391" s="89">
        <f t="shared" si="299"/>
        <v>0</v>
      </c>
      <c r="DY391" s="89">
        <f t="shared" si="299"/>
        <v>0</v>
      </c>
      <c r="DZ391" s="89">
        <f t="shared" si="299"/>
        <v>0</v>
      </c>
    </row>
    <row r="392">
      <c r="A392" s="89"/>
      <c r="B392" s="150"/>
      <c r="C392" s="150"/>
      <c r="D392" s="150"/>
      <c r="F392" s="89"/>
      <c r="G392" s="146"/>
      <c r="H392" s="89"/>
      <c r="I392" s="89"/>
      <c r="J392" s="223">
        <f>max(if(J386="",0,$G386/sum(J395:J396)),if(J387="",0,$G387/sum(J395:J396)))</f>
        <v>0</v>
      </c>
      <c r="K392" s="223">
        <f t="shared" ref="K392:DZ392" si="300">max(if(K386="",0,$G386/sum(K395:K396)),if(K387="",0,$G387/sum(K395:K396)),J392)</f>
        <v>0</v>
      </c>
      <c r="L392" s="223">
        <f t="shared" si="300"/>
        <v>0</v>
      </c>
      <c r="M392" s="223">
        <f t="shared" si="300"/>
        <v>0</v>
      </c>
      <c r="N392" s="223">
        <f t="shared" si="300"/>
        <v>0</v>
      </c>
      <c r="O392" s="223">
        <f t="shared" si="300"/>
        <v>0</v>
      </c>
      <c r="P392" s="223">
        <f t="shared" si="300"/>
        <v>300</v>
      </c>
      <c r="Q392" s="223">
        <f t="shared" si="300"/>
        <v>300</v>
      </c>
      <c r="R392" s="223">
        <f t="shared" si="300"/>
        <v>300</v>
      </c>
      <c r="S392" s="223">
        <f t="shared" si="300"/>
        <v>300</v>
      </c>
      <c r="T392" s="223">
        <f t="shared" si="300"/>
        <v>300</v>
      </c>
      <c r="U392" s="223">
        <f t="shared" si="300"/>
        <v>300</v>
      </c>
      <c r="V392" s="223">
        <f t="shared" si="300"/>
        <v>300</v>
      </c>
      <c r="W392" s="223">
        <f t="shared" si="300"/>
        <v>300</v>
      </c>
      <c r="X392" s="223">
        <f t="shared" si="300"/>
        <v>300</v>
      </c>
      <c r="Y392" s="223">
        <f t="shared" si="300"/>
        <v>300</v>
      </c>
      <c r="Z392" s="223">
        <f t="shared" si="300"/>
        <v>300</v>
      </c>
      <c r="AA392" s="223">
        <f t="shared" si="300"/>
        <v>300</v>
      </c>
      <c r="AB392" s="223">
        <f t="shared" si="300"/>
        <v>300</v>
      </c>
      <c r="AC392" s="223">
        <f t="shared" si="300"/>
        <v>300</v>
      </c>
      <c r="AD392" s="223">
        <f t="shared" si="300"/>
        <v>300</v>
      </c>
      <c r="AE392" s="223">
        <f t="shared" si="300"/>
        <v>300</v>
      </c>
      <c r="AF392" s="223">
        <f t="shared" si="300"/>
        <v>300</v>
      </c>
      <c r="AG392" s="223">
        <f t="shared" si="300"/>
        <v>300</v>
      </c>
      <c r="AH392" s="223">
        <f t="shared" si="300"/>
        <v>300</v>
      </c>
      <c r="AI392" s="223">
        <f t="shared" si="300"/>
        <v>1000</v>
      </c>
      <c r="AJ392" s="223">
        <f t="shared" si="300"/>
        <v>1000</v>
      </c>
      <c r="AK392" s="223">
        <f t="shared" si="300"/>
        <v>1000</v>
      </c>
      <c r="AL392" s="223">
        <f t="shared" si="300"/>
        <v>1000</v>
      </c>
      <c r="AM392" s="223">
        <f t="shared" si="300"/>
        <v>1000</v>
      </c>
      <c r="AN392" s="223">
        <f t="shared" si="300"/>
        <v>1000</v>
      </c>
      <c r="AO392" s="223">
        <f t="shared" si="300"/>
        <v>1000</v>
      </c>
      <c r="AP392" s="223">
        <f t="shared" si="300"/>
        <v>1000</v>
      </c>
      <c r="AQ392" s="223">
        <f t="shared" si="300"/>
        <v>1000</v>
      </c>
      <c r="AR392" s="223">
        <f t="shared" si="300"/>
        <v>1000</v>
      </c>
      <c r="AS392" s="223">
        <f t="shared" si="300"/>
        <v>1000</v>
      </c>
      <c r="AT392" s="223">
        <f t="shared" si="300"/>
        <v>1000</v>
      </c>
      <c r="AU392" s="223">
        <f t="shared" si="300"/>
        <v>1000</v>
      </c>
      <c r="AV392" s="223">
        <f t="shared" si="300"/>
        <v>1000</v>
      </c>
      <c r="AW392" s="223">
        <f t="shared" si="300"/>
        <v>1000</v>
      </c>
      <c r="AX392" s="223">
        <f t="shared" si="300"/>
        <v>1000</v>
      </c>
      <c r="AY392" s="223">
        <f t="shared" si="300"/>
        <v>1000</v>
      </c>
      <c r="AZ392" s="223">
        <f t="shared" si="300"/>
        <v>1000</v>
      </c>
      <c r="BA392" s="223">
        <f t="shared" si="300"/>
        <v>1000</v>
      </c>
      <c r="BB392" s="223">
        <f t="shared" si="300"/>
        <v>1000</v>
      </c>
      <c r="BC392" s="223">
        <f t="shared" si="300"/>
        <v>1000</v>
      </c>
      <c r="BD392" s="223">
        <f t="shared" si="300"/>
        <v>1000</v>
      </c>
      <c r="BE392" s="223">
        <f t="shared" si="300"/>
        <v>1000</v>
      </c>
      <c r="BF392" s="223">
        <f t="shared" si="300"/>
        <v>1000</v>
      </c>
      <c r="BG392" s="223">
        <f t="shared" si="300"/>
        <v>1000</v>
      </c>
      <c r="BH392" s="223">
        <f t="shared" si="300"/>
        <v>1000</v>
      </c>
      <c r="BI392" s="223">
        <f t="shared" si="300"/>
        <v>1000</v>
      </c>
      <c r="BJ392" s="223">
        <f t="shared" si="300"/>
        <v>1000</v>
      </c>
      <c r="BK392" s="223">
        <f t="shared" si="300"/>
        <v>1000</v>
      </c>
      <c r="BL392" s="223">
        <f t="shared" si="300"/>
        <v>1000</v>
      </c>
      <c r="BM392" s="223">
        <f t="shared" si="300"/>
        <v>1000</v>
      </c>
      <c r="BN392" s="223">
        <f t="shared" si="300"/>
        <v>1000</v>
      </c>
      <c r="BO392" s="223">
        <f t="shared" si="300"/>
        <v>1000</v>
      </c>
      <c r="BP392" s="223">
        <f t="shared" si="300"/>
        <v>1000</v>
      </c>
      <c r="BQ392" s="223">
        <f t="shared" si="300"/>
        <v>1000</v>
      </c>
      <c r="BR392" s="223">
        <f t="shared" si="300"/>
        <v>1000</v>
      </c>
      <c r="BS392" s="223">
        <f t="shared" si="300"/>
        <v>1000</v>
      </c>
      <c r="BT392" s="223">
        <f t="shared" si="300"/>
        <v>1000</v>
      </c>
      <c r="BU392" s="223">
        <f t="shared" si="300"/>
        <v>1000</v>
      </c>
      <c r="BV392" s="223">
        <f t="shared" si="300"/>
        <v>1000</v>
      </c>
      <c r="BW392" s="223">
        <f t="shared" si="300"/>
        <v>1000</v>
      </c>
      <c r="BX392" s="223">
        <f t="shared" si="300"/>
        <v>1000</v>
      </c>
      <c r="BY392" s="223">
        <f t="shared" si="300"/>
        <v>1000</v>
      </c>
      <c r="BZ392" s="223">
        <f t="shared" si="300"/>
        <v>1000</v>
      </c>
      <c r="CA392" s="223">
        <f t="shared" si="300"/>
        <v>1000</v>
      </c>
      <c r="CB392" s="223">
        <f t="shared" si="300"/>
        <v>1000</v>
      </c>
      <c r="CC392" s="223">
        <f t="shared" si="300"/>
        <v>1000</v>
      </c>
      <c r="CD392" s="223">
        <f t="shared" si="300"/>
        <v>1000</v>
      </c>
      <c r="CE392" s="223">
        <f t="shared" si="300"/>
        <v>1000</v>
      </c>
      <c r="CF392" s="223">
        <f t="shared" si="300"/>
        <v>1000</v>
      </c>
      <c r="CG392" s="223">
        <f t="shared" si="300"/>
        <v>1000</v>
      </c>
      <c r="CH392" s="223">
        <f t="shared" si="300"/>
        <v>1000</v>
      </c>
      <c r="CI392" s="223">
        <f t="shared" si="300"/>
        <v>1000</v>
      </c>
      <c r="CJ392" s="223">
        <f t="shared" si="300"/>
        <v>1000</v>
      </c>
      <c r="CK392" s="223">
        <f t="shared" si="300"/>
        <v>1000</v>
      </c>
      <c r="CL392" s="223">
        <f t="shared" si="300"/>
        <v>1000</v>
      </c>
      <c r="CM392" s="223">
        <f t="shared" si="300"/>
        <v>1000</v>
      </c>
      <c r="CN392" s="223">
        <f t="shared" si="300"/>
        <v>1000</v>
      </c>
      <c r="CO392" s="223">
        <f t="shared" si="300"/>
        <v>1000</v>
      </c>
      <c r="CP392" s="223">
        <f t="shared" si="300"/>
        <v>1000</v>
      </c>
      <c r="CQ392" s="223">
        <f t="shared" si="300"/>
        <v>1000</v>
      </c>
      <c r="CR392" s="223">
        <f t="shared" si="300"/>
        <v>1000</v>
      </c>
      <c r="CS392" s="223">
        <f t="shared" si="300"/>
        <v>1000</v>
      </c>
      <c r="CT392" s="223">
        <f t="shared" si="300"/>
        <v>1000</v>
      </c>
      <c r="CU392" s="223">
        <f t="shared" si="300"/>
        <v>1000</v>
      </c>
      <c r="CV392" s="223">
        <f t="shared" si="300"/>
        <v>1000</v>
      </c>
      <c r="CW392" s="223">
        <f t="shared" si="300"/>
        <v>1000</v>
      </c>
      <c r="CX392" s="223">
        <f t="shared" si="300"/>
        <v>1000</v>
      </c>
      <c r="CY392" s="223">
        <f t="shared" si="300"/>
        <v>1000</v>
      </c>
      <c r="CZ392" s="223">
        <f t="shared" si="300"/>
        <v>1000</v>
      </c>
      <c r="DA392" s="223">
        <f t="shared" si="300"/>
        <v>1000</v>
      </c>
      <c r="DB392" s="223">
        <f t="shared" si="300"/>
        <v>1000</v>
      </c>
      <c r="DC392" s="223">
        <f t="shared" si="300"/>
        <v>1000</v>
      </c>
      <c r="DD392" s="223">
        <f t="shared" si="300"/>
        <v>1000</v>
      </c>
      <c r="DE392" s="223">
        <f t="shared" si="300"/>
        <v>1000</v>
      </c>
      <c r="DF392" s="223">
        <f t="shared" si="300"/>
        <v>1000</v>
      </c>
      <c r="DG392" s="223">
        <f t="shared" si="300"/>
        <v>1000</v>
      </c>
      <c r="DH392" s="223">
        <f t="shared" si="300"/>
        <v>1000</v>
      </c>
      <c r="DI392" s="223">
        <f t="shared" si="300"/>
        <v>1000</v>
      </c>
      <c r="DJ392" s="223">
        <f t="shared" si="300"/>
        <v>1000</v>
      </c>
      <c r="DK392" s="223">
        <f t="shared" si="300"/>
        <v>1000</v>
      </c>
      <c r="DL392" s="223">
        <f t="shared" si="300"/>
        <v>1000</v>
      </c>
      <c r="DM392" s="223">
        <f t="shared" si="300"/>
        <v>1000</v>
      </c>
      <c r="DN392" s="223">
        <f t="shared" si="300"/>
        <v>1000</v>
      </c>
      <c r="DO392" s="223">
        <f t="shared" si="300"/>
        <v>1000</v>
      </c>
      <c r="DP392" s="223">
        <f t="shared" si="300"/>
        <v>1000</v>
      </c>
      <c r="DQ392" s="223">
        <f t="shared" si="300"/>
        <v>1000</v>
      </c>
      <c r="DR392" s="223">
        <f t="shared" si="300"/>
        <v>1000</v>
      </c>
      <c r="DS392" s="223">
        <f t="shared" si="300"/>
        <v>1000</v>
      </c>
      <c r="DT392" s="223">
        <f t="shared" si="300"/>
        <v>1000</v>
      </c>
      <c r="DU392" s="223">
        <f t="shared" si="300"/>
        <v>1000</v>
      </c>
      <c r="DV392" s="223">
        <f t="shared" si="300"/>
        <v>1000</v>
      </c>
      <c r="DW392" s="223">
        <f t="shared" si="300"/>
        <v>1000</v>
      </c>
      <c r="DX392" s="223">
        <f t="shared" si="300"/>
        <v>1000</v>
      </c>
      <c r="DY392" s="223">
        <f t="shared" si="300"/>
        <v>1000</v>
      </c>
      <c r="DZ392" s="223">
        <f t="shared" si="300"/>
        <v>1000</v>
      </c>
    </row>
    <row r="393">
      <c r="A393" s="89"/>
      <c r="C393" s="150"/>
      <c r="D393" s="150"/>
      <c r="E393" s="189"/>
      <c r="F393" s="89"/>
      <c r="G393" s="146"/>
      <c r="H393" s="89"/>
      <c r="I393" s="150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89"/>
      <c r="CW393" s="89"/>
      <c r="CX393" s="89"/>
      <c r="CY393" s="89"/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/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</row>
    <row r="394">
      <c r="A394" s="89"/>
      <c r="C394" s="150"/>
      <c r="D394" s="150"/>
      <c r="E394" s="189" t="s">
        <v>332</v>
      </c>
      <c r="F394" s="89"/>
      <c r="G394" s="146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89"/>
      <c r="CW394" s="89"/>
      <c r="CX394" s="89"/>
      <c r="CY394" s="89"/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/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</row>
    <row r="395">
      <c r="A395" s="89"/>
      <c r="C395" s="150"/>
      <c r="D395" s="150"/>
      <c r="E395" s="89"/>
      <c r="F395" s="150"/>
      <c r="G395" s="224">
        <f>ConvertibleNote!C$3</f>
        <v>10000</v>
      </c>
      <c r="H395" s="89"/>
      <c r="I395" s="150" t="s">
        <v>167</v>
      </c>
      <c r="J395" s="90">
        <f>G395-J396</f>
        <v>8500</v>
      </c>
      <c r="K395" s="90">
        <f t="shared" ref="K395:DZ395" si="301">J395</f>
        <v>8500</v>
      </c>
      <c r="L395" s="90">
        <f t="shared" si="301"/>
        <v>8500</v>
      </c>
      <c r="M395" s="90">
        <f t="shared" si="301"/>
        <v>8500</v>
      </c>
      <c r="N395" s="90">
        <f t="shared" si="301"/>
        <v>8500</v>
      </c>
      <c r="O395" s="90">
        <f t="shared" si="301"/>
        <v>8500</v>
      </c>
      <c r="P395" s="90">
        <f t="shared" si="301"/>
        <v>8500</v>
      </c>
      <c r="Q395" s="90">
        <f t="shared" si="301"/>
        <v>8500</v>
      </c>
      <c r="R395" s="90">
        <f t="shared" si="301"/>
        <v>8500</v>
      </c>
      <c r="S395" s="90">
        <f t="shared" si="301"/>
        <v>8500</v>
      </c>
      <c r="T395" s="90">
        <f t="shared" si="301"/>
        <v>8500</v>
      </c>
      <c r="U395" s="90">
        <f t="shared" si="301"/>
        <v>8500</v>
      </c>
      <c r="V395" s="90">
        <f t="shared" si="301"/>
        <v>8500</v>
      </c>
      <c r="W395" s="90">
        <f t="shared" si="301"/>
        <v>8500</v>
      </c>
      <c r="X395" s="90">
        <f t="shared" si="301"/>
        <v>8500</v>
      </c>
      <c r="Y395" s="90">
        <f t="shared" si="301"/>
        <v>8500</v>
      </c>
      <c r="Z395" s="90">
        <f t="shared" si="301"/>
        <v>8500</v>
      </c>
      <c r="AA395" s="90">
        <f t="shared" si="301"/>
        <v>8500</v>
      </c>
      <c r="AB395" s="90">
        <f t="shared" si="301"/>
        <v>8500</v>
      </c>
      <c r="AC395" s="90">
        <f t="shared" si="301"/>
        <v>8500</v>
      </c>
      <c r="AD395" s="90">
        <f t="shared" si="301"/>
        <v>8500</v>
      </c>
      <c r="AE395" s="90">
        <f t="shared" si="301"/>
        <v>8500</v>
      </c>
      <c r="AF395" s="90">
        <f t="shared" si="301"/>
        <v>8500</v>
      </c>
      <c r="AG395" s="90">
        <f t="shared" si="301"/>
        <v>8500</v>
      </c>
      <c r="AH395" s="90">
        <f t="shared" si="301"/>
        <v>8500</v>
      </c>
      <c r="AI395" s="90">
        <f t="shared" si="301"/>
        <v>8500</v>
      </c>
      <c r="AJ395" s="90">
        <f t="shared" si="301"/>
        <v>8500</v>
      </c>
      <c r="AK395" s="90">
        <f t="shared" si="301"/>
        <v>8500</v>
      </c>
      <c r="AL395" s="90">
        <f t="shared" si="301"/>
        <v>8500</v>
      </c>
      <c r="AM395" s="90">
        <f t="shared" si="301"/>
        <v>8500</v>
      </c>
      <c r="AN395" s="90">
        <f t="shared" si="301"/>
        <v>8500</v>
      </c>
      <c r="AO395" s="90">
        <f t="shared" si="301"/>
        <v>8500</v>
      </c>
      <c r="AP395" s="90">
        <f t="shared" si="301"/>
        <v>8500</v>
      </c>
      <c r="AQ395" s="90">
        <f t="shared" si="301"/>
        <v>8500</v>
      </c>
      <c r="AR395" s="90">
        <f t="shared" si="301"/>
        <v>8500</v>
      </c>
      <c r="AS395" s="90">
        <f t="shared" si="301"/>
        <v>8500</v>
      </c>
      <c r="AT395" s="90">
        <f t="shared" si="301"/>
        <v>8500</v>
      </c>
      <c r="AU395" s="90">
        <f t="shared" si="301"/>
        <v>8500</v>
      </c>
      <c r="AV395" s="90">
        <f t="shared" si="301"/>
        <v>8500</v>
      </c>
      <c r="AW395" s="90">
        <f t="shared" si="301"/>
        <v>8500</v>
      </c>
      <c r="AX395" s="90">
        <f t="shared" si="301"/>
        <v>8500</v>
      </c>
      <c r="AY395" s="90">
        <f t="shared" si="301"/>
        <v>8500</v>
      </c>
      <c r="AZ395" s="90">
        <f t="shared" si="301"/>
        <v>8500</v>
      </c>
      <c r="BA395" s="90">
        <f t="shared" si="301"/>
        <v>8500</v>
      </c>
      <c r="BB395" s="90">
        <f t="shared" si="301"/>
        <v>8500</v>
      </c>
      <c r="BC395" s="90">
        <f t="shared" si="301"/>
        <v>8500</v>
      </c>
      <c r="BD395" s="90">
        <f t="shared" si="301"/>
        <v>8500</v>
      </c>
      <c r="BE395" s="90">
        <f t="shared" si="301"/>
        <v>8500</v>
      </c>
      <c r="BF395" s="90">
        <f t="shared" si="301"/>
        <v>8500</v>
      </c>
      <c r="BG395" s="90">
        <f t="shared" si="301"/>
        <v>8500</v>
      </c>
      <c r="BH395" s="90">
        <f t="shared" si="301"/>
        <v>8500</v>
      </c>
      <c r="BI395" s="90">
        <f t="shared" si="301"/>
        <v>8500</v>
      </c>
      <c r="BJ395" s="90">
        <f t="shared" si="301"/>
        <v>8500</v>
      </c>
      <c r="BK395" s="90">
        <f t="shared" si="301"/>
        <v>8500</v>
      </c>
      <c r="BL395" s="90">
        <f t="shared" si="301"/>
        <v>8500</v>
      </c>
      <c r="BM395" s="90">
        <f t="shared" si="301"/>
        <v>8500</v>
      </c>
      <c r="BN395" s="90">
        <f t="shared" si="301"/>
        <v>8500</v>
      </c>
      <c r="BO395" s="90">
        <f t="shared" si="301"/>
        <v>8500</v>
      </c>
      <c r="BP395" s="90">
        <f t="shared" si="301"/>
        <v>8500</v>
      </c>
      <c r="BQ395" s="90">
        <f t="shared" si="301"/>
        <v>8500</v>
      </c>
      <c r="BR395" s="90">
        <f t="shared" si="301"/>
        <v>8500</v>
      </c>
      <c r="BS395" s="90">
        <f t="shared" si="301"/>
        <v>8500</v>
      </c>
      <c r="BT395" s="90">
        <f t="shared" si="301"/>
        <v>8500</v>
      </c>
      <c r="BU395" s="90">
        <f t="shared" si="301"/>
        <v>8500</v>
      </c>
      <c r="BV395" s="90">
        <f t="shared" si="301"/>
        <v>8500</v>
      </c>
      <c r="BW395" s="90">
        <f t="shared" si="301"/>
        <v>8500</v>
      </c>
      <c r="BX395" s="90">
        <f t="shared" si="301"/>
        <v>8500</v>
      </c>
      <c r="BY395" s="90">
        <f t="shared" si="301"/>
        <v>8500</v>
      </c>
      <c r="BZ395" s="90">
        <f t="shared" si="301"/>
        <v>8500</v>
      </c>
      <c r="CA395" s="90">
        <f t="shared" si="301"/>
        <v>8500</v>
      </c>
      <c r="CB395" s="90">
        <f t="shared" si="301"/>
        <v>8500</v>
      </c>
      <c r="CC395" s="90">
        <f t="shared" si="301"/>
        <v>8500</v>
      </c>
      <c r="CD395" s="90">
        <f t="shared" si="301"/>
        <v>8500</v>
      </c>
      <c r="CE395" s="90">
        <f t="shared" si="301"/>
        <v>8500</v>
      </c>
      <c r="CF395" s="90">
        <f t="shared" si="301"/>
        <v>8500</v>
      </c>
      <c r="CG395" s="90">
        <f t="shared" si="301"/>
        <v>8500</v>
      </c>
      <c r="CH395" s="90">
        <f t="shared" si="301"/>
        <v>8500</v>
      </c>
      <c r="CI395" s="90">
        <f t="shared" si="301"/>
        <v>8500</v>
      </c>
      <c r="CJ395" s="90">
        <f t="shared" si="301"/>
        <v>8500</v>
      </c>
      <c r="CK395" s="90">
        <f t="shared" si="301"/>
        <v>8500</v>
      </c>
      <c r="CL395" s="90">
        <f t="shared" si="301"/>
        <v>8500</v>
      </c>
      <c r="CM395" s="90">
        <f t="shared" si="301"/>
        <v>8500</v>
      </c>
      <c r="CN395" s="90">
        <f t="shared" si="301"/>
        <v>8500</v>
      </c>
      <c r="CO395" s="90">
        <f t="shared" si="301"/>
        <v>8500</v>
      </c>
      <c r="CP395" s="90">
        <f t="shared" si="301"/>
        <v>8500</v>
      </c>
      <c r="CQ395" s="90">
        <f t="shared" si="301"/>
        <v>8500</v>
      </c>
      <c r="CR395" s="90">
        <f t="shared" si="301"/>
        <v>8500</v>
      </c>
      <c r="CS395" s="90">
        <f t="shared" si="301"/>
        <v>8500</v>
      </c>
      <c r="CT395" s="90">
        <f t="shared" si="301"/>
        <v>8500</v>
      </c>
      <c r="CU395" s="90">
        <f t="shared" si="301"/>
        <v>8500</v>
      </c>
      <c r="CV395" s="90">
        <f t="shared" si="301"/>
        <v>8500</v>
      </c>
      <c r="CW395" s="90">
        <f t="shared" si="301"/>
        <v>8500</v>
      </c>
      <c r="CX395" s="90">
        <f t="shared" si="301"/>
        <v>8500</v>
      </c>
      <c r="CY395" s="90">
        <f t="shared" si="301"/>
        <v>8500</v>
      </c>
      <c r="CZ395" s="90">
        <f t="shared" si="301"/>
        <v>8500</v>
      </c>
      <c r="DA395" s="90">
        <f t="shared" si="301"/>
        <v>8500</v>
      </c>
      <c r="DB395" s="90">
        <f t="shared" si="301"/>
        <v>8500</v>
      </c>
      <c r="DC395" s="90">
        <f t="shared" si="301"/>
        <v>8500</v>
      </c>
      <c r="DD395" s="90">
        <f t="shared" si="301"/>
        <v>8500</v>
      </c>
      <c r="DE395" s="90">
        <f t="shared" si="301"/>
        <v>8500</v>
      </c>
      <c r="DF395" s="90">
        <f t="shared" si="301"/>
        <v>8500</v>
      </c>
      <c r="DG395" s="90">
        <f t="shared" si="301"/>
        <v>8500</v>
      </c>
      <c r="DH395" s="90">
        <f t="shared" si="301"/>
        <v>8500</v>
      </c>
      <c r="DI395" s="90">
        <f t="shared" si="301"/>
        <v>8500</v>
      </c>
      <c r="DJ395" s="90">
        <f t="shared" si="301"/>
        <v>8500</v>
      </c>
      <c r="DK395" s="90">
        <f t="shared" si="301"/>
        <v>8500</v>
      </c>
      <c r="DL395" s="90">
        <f t="shared" si="301"/>
        <v>8500</v>
      </c>
      <c r="DM395" s="90">
        <f t="shared" si="301"/>
        <v>8500</v>
      </c>
      <c r="DN395" s="90">
        <f t="shared" si="301"/>
        <v>8500</v>
      </c>
      <c r="DO395" s="90">
        <f t="shared" si="301"/>
        <v>8500</v>
      </c>
      <c r="DP395" s="90">
        <f t="shared" si="301"/>
        <v>8500</v>
      </c>
      <c r="DQ395" s="90">
        <f t="shared" si="301"/>
        <v>8500</v>
      </c>
      <c r="DR395" s="90">
        <f t="shared" si="301"/>
        <v>8500</v>
      </c>
      <c r="DS395" s="90">
        <f t="shared" si="301"/>
        <v>8500</v>
      </c>
      <c r="DT395" s="90">
        <f t="shared" si="301"/>
        <v>8500</v>
      </c>
      <c r="DU395" s="90">
        <f t="shared" si="301"/>
        <v>8500</v>
      </c>
      <c r="DV395" s="90">
        <f t="shared" si="301"/>
        <v>8500</v>
      </c>
      <c r="DW395" s="90">
        <f t="shared" si="301"/>
        <v>8500</v>
      </c>
      <c r="DX395" s="90">
        <f t="shared" si="301"/>
        <v>8500</v>
      </c>
      <c r="DY395" s="90">
        <f t="shared" si="301"/>
        <v>8500</v>
      </c>
      <c r="DZ395" s="90">
        <f t="shared" si="301"/>
        <v>8500</v>
      </c>
    </row>
    <row r="396">
      <c r="A396" s="89"/>
      <c r="C396" s="150"/>
      <c r="D396" s="150"/>
      <c r="E396" s="89"/>
      <c r="F396" s="89"/>
      <c r="G396" s="192">
        <f>ConvertibleNote!C$4</f>
        <v>0.15</v>
      </c>
      <c r="H396" s="89"/>
      <c r="I396" s="150" t="s">
        <v>166</v>
      </c>
      <c r="J396" s="90">
        <f>G395*G396</f>
        <v>1500</v>
      </c>
      <c r="K396" s="90">
        <f t="shared" ref="K396:DZ396" si="302">J396</f>
        <v>1500</v>
      </c>
      <c r="L396" s="90">
        <f t="shared" si="302"/>
        <v>1500</v>
      </c>
      <c r="M396" s="90">
        <f t="shared" si="302"/>
        <v>1500</v>
      </c>
      <c r="N396" s="90">
        <f t="shared" si="302"/>
        <v>1500</v>
      </c>
      <c r="O396" s="90">
        <f t="shared" si="302"/>
        <v>1500</v>
      </c>
      <c r="P396" s="90">
        <f t="shared" si="302"/>
        <v>1500</v>
      </c>
      <c r="Q396" s="90">
        <f t="shared" si="302"/>
        <v>1500</v>
      </c>
      <c r="R396" s="90">
        <f t="shared" si="302"/>
        <v>1500</v>
      </c>
      <c r="S396" s="90">
        <f t="shared" si="302"/>
        <v>1500</v>
      </c>
      <c r="T396" s="90">
        <f t="shared" si="302"/>
        <v>1500</v>
      </c>
      <c r="U396" s="90">
        <f t="shared" si="302"/>
        <v>1500</v>
      </c>
      <c r="V396" s="90">
        <f t="shared" si="302"/>
        <v>1500</v>
      </c>
      <c r="W396" s="90">
        <f t="shared" si="302"/>
        <v>1500</v>
      </c>
      <c r="X396" s="90">
        <f t="shared" si="302"/>
        <v>1500</v>
      </c>
      <c r="Y396" s="90">
        <f t="shared" si="302"/>
        <v>1500</v>
      </c>
      <c r="Z396" s="90">
        <f t="shared" si="302"/>
        <v>1500</v>
      </c>
      <c r="AA396" s="90">
        <f t="shared" si="302"/>
        <v>1500</v>
      </c>
      <c r="AB396" s="90">
        <f t="shared" si="302"/>
        <v>1500</v>
      </c>
      <c r="AC396" s="90">
        <f t="shared" si="302"/>
        <v>1500</v>
      </c>
      <c r="AD396" s="90">
        <f t="shared" si="302"/>
        <v>1500</v>
      </c>
      <c r="AE396" s="90">
        <f t="shared" si="302"/>
        <v>1500</v>
      </c>
      <c r="AF396" s="90">
        <f t="shared" si="302"/>
        <v>1500</v>
      </c>
      <c r="AG396" s="90">
        <f t="shared" si="302"/>
        <v>1500</v>
      </c>
      <c r="AH396" s="90">
        <f t="shared" si="302"/>
        <v>1500</v>
      </c>
      <c r="AI396" s="90">
        <f t="shared" si="302"/>
        <v>1500</v>
      </c>
      <c r="AJ396" s="90">
        <f t="shared" si="302"/>
        <v>1500</v>
      </c>
      <c r="AK396" s="90">
        <f t="shared" si="302"/>
        <v>1500</v>
      </c>
      <c r="AL396" s="90">
        <f t="shared" si="302"/>
        <v>1500</v>
      </c>
      <c r="AM396" s="90">
        <f t="shared" si="302"/>
        <v>1500</v>
      </c>
      <c r="AN396" s="90">
        <f t="shared" si="302"/>
        <v>1500</v>
      </c>
      <c r="AO396" s="90">
        <f t="shared" si="302"/>
        <v>1500</v>
      </c>
      <c r="AP396" s="90">
        <f t="shared" si="302"/>
        <v>1500</v>
      </c>
      <c r="AQ396" s="90">
        <f t="shared" si="302"/>
        <v>1500</v>
      </c>
      <c r="AR396" s="90">
        <f t="shared" si="302"/>
        <v>1500</v>
      </c>
      <c r="AS396" s="90">
        <f t="shared" si="302"/>
        <v>1500</v>
      </c>
      <c r="AT396" s="90">
        <f t="shared" si="302"/>
        <v>1500</v>
      </c>
      <c r="AU396" s="90">
        <f t="shared" si="302"/>
        <v>1500</v>
      </c>
      <c r="AV396" s="90">
        <f t="shared" si="302"/>
        <v>1500</v>
      </c>
      <c r="AW396" s="90">
        <f t="shared" si="302"/>
        <v>1500</v>
      </c>
      <c r="AX396" s="90">
        <f t="shared" si="302"/>
        <v>1500</v>
      </c>
      <c r="AY396" s="90">
        <f t="shared" si="302"/>
        <v>1500</v>
      </c>
      <c r="AZ396" s="90">
        <f t="shared" si="302"/>
        <v>1500</v>
      </c>
      <c r="BA396" s="90">
        <f t="shared" si="302"/>
        <v>1500</v>
      </c>
      <c r="BB396" s="90">
        <f t="shared" si="302"/>
        <v>1500</v>
      </c>
      <c r="BC396" s="90">
        <f t="shared" si="302"/>
        <v>1500</v>
      </c>
      <c r="BD396" s="90">
        <f t="shared" si="302"/>
        <v>1500</v>
      </c>
      <c r="BE396" s="90">
        <f t="shared" si="302"/>
        <v>1500</v>
      </c>
      <c r="BF396" s="90">
        <f t="shared" si="302"/>
        <v>1500</v>
      </c>
      <c r="BG396" s="90">
        <f t="shared" si="302"/>
        <v>1500</v>
      </c>
      <c r="BH396" s="90">
        <f t="shared" si="302"/>
        <v>1500</v>
      </c>
      <c r="BI396" s="90">
        <f t="shared" si="302"/>
        <v>1500</v>
      </c>
      <c r="BJ396" s="90">
        <f t="shared" si="302"/>
        <v>1500</v>
      </c>
      <c r="BK396" s="90">
        <f t="shared" si="302"/>
        <v>1500</v>
      </c>
      <c r="BL396" s="90">
        <f t="shared" si="302"/>
        <v>1500</v>
      </c>
      <c r="BM396" s="90">
        <f t="shared" si="302"/>
        <v>1500</v>
      </c>
      <c r="BN396" s="90">
        <f t="shared" si="302"/>
        <v>1500</v>
      </c>
      <c r="BO396" s="90">
        <f t="shared" si="302"/>
        <v>1500</v>
      </c>
      <c r="BP396" s="90">
        <f t="shared" si="302"/>
        <v>1500</v>
      </c>
      <c r="BQ396" s="90">
        <f t="shared" si="302"/>
        <v>1500</v>
      </c>
      <c r="BR396" s="90">
        <f t="shared" si="302"/>
        <v>1500</v>
      </c>
      <c r="BS396" s="90">
        <f t="shared" si="302"/>
        <v>1500</v>
      </c>
      <c r="BT396" s="90">
        <f t="shared" si="302"/>
        <v>1500</v>
      </c>
      <c r="BU396" s="90">
        <f t="shared" si="302"/>
        <v>1500</v>
      </c>
      <c r="BV396" s="90">
        <f t="shared" si="302"/>
        <v>1500</v>
      </c>
      <c r="BW396" s="90">
        <f t="shared" si="302"/>
        <v>1500</v>
      </c>
      <c r="BX396" s="90">
        <f t="shared" si="302"/>
        <v>1500</v>
      </c>
      <c r="BY396" s="90">
        <f t="shared" si="302"/>
        <v>1500</v>
      </c>
      <c r="BZ396" s="90">
        <f t="shared" si="302"/>
        <v>1500</v>
      </c>
      <c r="CA396" s="90">
        <f t="shared" si="302"/>
        <v>1500</v>
      </c>
      <c r="CB396" s="90">
        <f t="shared" si="302"/>
        <v>1500</v>
      </c>
      <c r="CC396" s="90">
        <f t="shared" si="302"/>
        <v>1500</v>
      </c>
      <c r="CD396" s="90">
        <f t="shared" si="302"/>
        <v>1500</v>
      </c>
      <c r="CE396" s="90">
        <f t="shared" si="302"/>
        <v>1500</v>
      </c>
      <c r="CF396" s="90">
        <f t="shared" si="302"/>
        <v>1500</v>
      </c>
      <c r="CG396" s="90">
        <f t="shared" si="302"/>
        <v>1500</v>
      </c>
      <c r="CH396" s="90">
        <f t="shared" si="302"/>
        <v>1500</v>
      </c>
      <c r="CI396" s="90">
        <f t="shared" si="302"/>
        <v>1500</v>
      </c>
      <c r="CJ396" s="90">
        <f t="shared" si="302"/>
        <v>1500</v>
      </c>
      <c r="CK396" s="90">
        <f t="shared" si="302"/>
        <v>1500</v>
      </c>
      <c r="CL396" s="90">
        <f t="shared" si="302"/>
        <v>1500</v>
      </c>
      <c r="CM396" s="90">
        <f t="shared" si="302"/>
        <v>1500</v>
      </c>
      <c r="CN396" s="90">
        <f t="shared" si="302"/>
        <v>1500</v>
      </c>
      <c r="CO396" s="90">
        <f t="shared" si="302"/>
        <v>1500</v>
      </c>
      <c r="CP396" s="90">
        <f t="shared" si="302"/>
        <v>1500</v>
      </c>
      <c r="CQ396" s="90">
        <f t="shared" si="302"/>
        <v>1500</v>
      </c>
      <c r="CR396" s="90">
        <f t="shared" si="302"/>
        <v>1500</v>
      </c>
      <c r="CS396" s="90">
        <f t="shared" si="302"/>
        <v>1500</v>
      </c>
      <c r="CT396" s="90">
        <f t="shared" si="302"/>
        <v>1500</v>
      </c>
      <c r="CU396" s="90">
        <f t="shared" si="302"/>
        <v>1500</v>
      </c>
      <c r="CV396" s="90">
        <f t="shared" si="302"/>
        <v>1500</v>
      </c>
      <c r="CW396" s="90">
        <f t="shared" si="302"/>
        <v>1500</v>
      </c>
      <c r="CX396" s="90">
        <f t="shared" si="302"/>
        <v>1500</v>
      </c>
      <c r="CY396" s="90">
        <f t="shared" si="302"/>
        <v>1500</v>
      </c>
      <c r="CZ396" s="90">
        <f t="shared" si="302"/>
        <v>1500</v>
      </c>
      <c r="DA396" s="90">
        <f t="shared" si="302"/>
        <v>1500</v>
      </c>
      <c r="DB396" s="90">
        <f t="shared" si="302"/>
        <v>1500</v>
      </c>
      <c r="DC396" s="90">
        <f t="shared" si="302"/>
        <v>1500</v>
      </c>
      <c r="DD396" s="90">
        <f t="shared" si="302"/>
        <v>1500</v>
      </c>
      <c r="DE396" s="90">
        <f t="shared" si="302"/>
        <v>1500</v>
      </c>
      <c r="DF396" s="90">
        <f t="shared" si="302"/>
        <v>1500</v>
      </c>
      <c r="DG396" s="90">
        <f t="shared" si="302"/>
        <v>1500</v>
      </c>
      <c r="DH396" s="90">
        <f t="shared" si="302"/>
        <v>1500</v>
      </c>
      <c r="DI396" s="90">
        <f t="shared" si="302"/>
        <v>1500</v>
      </c>
      <c r="DJ396" s="90">
        <f t="shared" si="302"/>
        <v>1500</v>
      </c>
      <c r="DK396" s="90">
        <f t="shared" si="302"/>
        <v>1500</v>
      </c>
      <c r="DL396" s="90">
        <f t="shared" si="302"/>
        <v>1500</v>
      </c>
      <c r="DM396" s="90">
        <f t="shared" si="302"/>
        <v>1500</v>
      </c>
      <c r="DN396" s="90">
        <f t="shared" si="302"/>
        <v>1500</v>
      </c>
      <c r="DO396" s="90">
        <f t="shared" si="302"/>
        <v>1500</v>
      </c>
      <c r="DP396" s="90">
        <f t="shared" si="302"/>
        <v>1500</v>
      </c>
      <c r="DQ396" s="90">
        <f t="shared" si="302"/>
        <v>1500</v>
      </c>
      <c r="DR396" s="90">
        <f t="shared" si="302"/>
        <v>1500</v>
      </c>
      <c r="DS396" s="90">
        <f t="shared" si="302"/>
        <v>1500</v>
      </c>
      <c r="DT396" s="90">
        <f t="shared" si="302"/>
        <v>1500</v>
      </c>
      <c r="DU396" s="90">
        <f t="shared" si="302"/>
        <v>1500</v>
      </c>
      <c r="DV396" s="90">
        <f t="shared" si="302"/>
        <v>1500</v>
      </c>
      <c r="DW396" s="90">
        <f t="shared" si="302"/>
        <v>1500</v>
      </c>
      <c r="DX396" s="90">
        <f t="shared" si="302"/>
        <v>1500</v>
      </c>
      <c r="DY396" s="90">
        <f t="shared" si="302"/>
        <v>1500</v>
      </c>
      <c r="DZ396" s="90">
        <f t="shared" si="302"/>
        <v>1500</v>
      </c>
    </row>
    <row r="397">
      <c r="A397" s="89"/>
      <c r="C397" s="150"/>
      <c r="D397" s="150"/>
      <c r="E397" s="89"/>
      <c r="F397" s="89"/>
      <c r="G397" s="146"/>
      <c r="H397" s="89"/>
      <c r="I397" s="196" t="s">
        <v>369</v>
      </c>
      <c r="J397" s="90">
        <f>if(J387="",0,$N$471)</f>
        <v>0</v>
      </c>
      <c r="K397" s="90">
        <f t="shared" ref="K397:DZ397" si="303">if(K387="",J397,$N$471)</f>
        <v>0</v>
      </c>
      <c r="L397" s="90">
        <f t="shared" si="303"/>
        <v>0</v>
      </c>
      <c r="M397" s="90">
        <f t="shared" si="303"/>
        <v>0</v>
      </c>
      <c r="N397" s="90">
        <f t="shared" si="303"/>
        <v>0</v>
      </c>
      <c r="O397" s="90">
        <f t="shared" si="303"/>
        <v>0</v>
      </c>
      <c r="P397" s="90">
        <f t="shared" si="303"/>
        <v>0</v>
      </c>
      <c r="Q397" s="90">
        <f t="shared" si="303"/>
        <v>0</v>
      </c>
      <c r="R397" s="90">
        <f t="shared" si="303"/>
        <v>0</v>
      </c>
      <c r="S397" s="90">
        <f t="shared" si="303"/>
        <v>0</v>
      </c>
      <c r="T397" s="90">
        <f t="shared" si="303"/>
        <v>0</v>
      </c>
      <c r="U397" s="90">
        <f t="shared" si="303"/>
        <v>0</v>
      </c>
      <c r="V397" s="90">
        <f t="shared" si="303"/>
        <v>0</v>
      </c>
      <c r="W397" s="90">
        <f t="shared" si="303"/>
        <v>0</v>
      </c>
      <c r="X397" s="90">
        <f t="shared" si="303"/>
        <v>0</v>
      </c>
      <c r="Y397" s="90">
        <f t="shared" si="303"/>
        <v>0</v>
      </c>
      <c r="Z397" s="90">
        <f t="shared" si="303"/>
        <v>0</v>
      </c>
      <c r="AA397" s="90">
        <f t="shared" si="303"/>
        <v>0</v>
      </c>
      <c r="AB397" s="90">
        <f t="shared" si="303"/>
        <v>0</v>
      </c>
      <c r="AC397" s="90">
        <f t="shared" si="303"/>
        <v>0</v>
      </c>
      <c r="AD397" s="90">
        <f t="shared" si="303"/>
        <v>0</v>
      </c>
      <c r="AE397" s="90">
        <f t="shared" si="303"/>
        <v>0</v>
      </c>
      <c r="AF397" s="90">
        <f t="shared" si="303"/>
        <v>0</v>
      </c>
      <c r="AG397" s="90">
        <f t="shared" si="303"/>
        <v>0</v>
      </c>
      <c r="AH397" s="90">
        <f t="shared" si="303"/>
        <v>0</v>
      </c>
      <c r="AI397" s="90">
        <f t="shared" si="303"/>
        <v>2000</v>
      </c>
      <c r="AJ397" s="90">
        <f t="shared" si="303"/>
        <v>2000</v>
      </c>
      <c r="AK397" s="90">
        <f t="shared" si="303"/>
        <v>2000</v>
      </c>
      <c r="AL397" s="90">
        <f t="shared" si="303"/>
        <v>2000</v>
      </c>
      <c r="AM397" s="90">
        <f t="shared" si="303"/>
        <v>2000</v>
      </c>
      <c r="AN397" s="90">
        <f t="shared" si="303"/>
        <v>2000</v>
      </c>
      <c r="AO397" s="90">
        <f t="shared" si="303"/>
        <v>2000</v>
      </c>
      <c r="AP397" s="90">
        <f t="shared" si="303"/>
        <v>2000</v>
      </c>
      <c r="AQ397" s="90">
        <f t="shared" si="303"/>
        <v>2000</v>
      </c>
      <c r="AR397" s="90">
        <f t="shared" si="303"/>
        <v>2000</v>
      </c>
      <c r="AS397" s="90">
        <f t="shared" si="303"/>
        <v>2000</v>
      </c>
      <c r="AT397" s="90">
        <f t="shared" si="303"/>
        <v>2000</v>
      </c>
      <c r="AU397" s="90">
        <f t="shared" si="303"/>
        <v>2000</v>
      </c>
      <c r="AV397" s="90">
        <f t="shared" si="303"/>
        <v>2000</v>
      </c>
      <c r="AW397" s="90">
        <f t="shared" si="303"/>
        <v>2000</v>
      </c>
      <c r="AX397" s="90">
        <f t="shared" si="303"/>
        <v>2000</v>
      </c>
      <c r="AY397" s="90">
        <f t="shared" si="303"/>
        <v>2000</v>
      </c>
      <c r="AZ397" s="90">
        <f t="shared" si="303"/>
        <v>2000</v>
      </c>
      <c r="BA397" s="90">
        <f t="shared" si="303"/>
        <v>2000</v>
      </c>
      <c r="BB397" s="90">
        <f t="shared" si="303"/>
        <v>2000</v>
      </c>
      <c r="BC397" s="90">
        <f t="shared" si="303"/>
        <v>2000</v>
      </c>
      <c r="BD397" s="90">
        <f t="shared" si="303"/>
        <v>2000</v>
      </c>
      <c r="BE397" s="90">
        <f t="shared" si="303"/>
        <v>2000</v>
      </c>
      <c r="BF397" s="90">
        <f t="shared" si="303"/>
        <v>2000</v>
      </c>
      <c r="BG397" s="90">
        <f t="shared" si="303"/>
        <v>2000</v>
      </c>
      <c r="BH397" s="90">
        <f t="shared" si="303"/>
        <v>2000</v>
      </c>
      <c r="BI397" s="90">
        <f t="shared" si="303"/>
        <v>2000</v>
      </c>
      <c r="BJ397" s="90">
        <f t="shared" si="303"/>
        <v>2000</v>
      </c>
      <c r="BK397" s="90">
        <f t="shared" si="303"/>
        <v>2000</v>
      </c>
      <c r="BL397" s="90">
        <f t="shared" si="303"/>
        <v>2000</v>
      </c>
      <c r="BM397" s="90">
        <f t="shared" si="303"/>
        <v>2000</v>
      </c>
      <c r="BN397" s="90">
        <f t="shared" si="303"/>
        <v>2000</v>
      </c>
      <c r="BO397" s="90">
        <f t="shared" si="303"/>
        <v>2000</v>
      </c>
      <c r="BP397" s="90">
        <f t="shared" si="303"/>
        <v>2000</v>
      </c>
      <c r="BQ397" s="90">
        <f t="shared" si="303"/>
        <v>2000</v>
      </c>
      <c r="BR397" s="90">
        <f t="shared" si="303"/>
        <v>2000</v>
      </c>
      <c r="BS397" s="90">
        <f t="shared" si="303"/>
        <v>2000</v>
      </c>
      <c r="BT397" s="90">
        <f t="shared" si="303"/>
        <v>2000</v>
      </c>
      <c r="BU397" s="90">
        <f t="shared" si="303"/>
        <v>2000</v>
      </c>
      <c r="BV397" s="90">
        <f t="shared" si="303"/>
        <v>2000</v>
      </c>
      <c r="BW397" s="90">
        <f t="shared" si="303"/>
        <v>2000</v>
      </c>
      <c r="BX397" s="90">
        <f t="shared" si="303"/>
        <v>2000</v>
      </c>
      <c r="BY397" s="90">
        <f t="shared" si="303"/>
        <v>2000</v>
      </c>
      <c r="BZ397" s="90">
        <f t="shared" si="303"/>
        <v>2000</v>
      </c>
      <c r="CA397" s="90">
        <f t="shared" si="303"/>
        <v>2000</v>
      </c>
      <c r="CB397" s="90">
        <f t="shared" si="303"/>
        <v>2000</v>
      </c>
      <c r="CC397" s="90">
        <f t="shared" si="303"/>
        <v>2000</v>
      </c>
      <c r="CD397" s="90">
        <f t="shared" si="303"/>
        <v>2000</v>
      </c>
      <c r="CE397" s="90">
        <f t="shared" si="303"/>
        <v>2000</v>
      </c>
      <c r="CF397" s="90">
        <f t="shared" si="303"/>
        <v>2000</v>
      </c>
      <c r="CG397" s="90">
        <f t="shared" si="303"/>
        <v>2000</v>
      </c>
      <c r="CH397" s="90">
        <f t="shared" si="303"/>
        <v>2000</v>
      </c>
      <c r="CI397" s="90">
        <f t="shared" si="303"/>
        <v>2000</v>
      </c>
      <c r="CJ397" s="90">
        <f t="shared" si="303"/>
        <v>2000</v>
      </c>
      <c r="CK397" s="90">
        <f t="shared" si="303"/>
        <v>2000</v>
      </c>
      <c r="CL397" s="90">
        <f t="shared" si="303"/>
        <v>2000</v>
      </c>
      <c r="CM397" s="90">
        <f t="shared" si="303"/>
        <v>2000</v>
      </c>
      <c r="CN397" s="90">
        <f t="shared" si="303"/>
        <v>2000</v>
      </c>
      <c r="CO397" s="90">
        <f t="shared" si="303"/>
        <v>2000</v>
      </c>
      <c r="CP397" s="90">
        <f t="shared" si="303"/>
        <v>2000</v>
      </c>
      <c r="CQ397" s="90">
        <f t="shared" si="303"/>
        <v>2000</v>
      </c>
      <c r="CR397" s="90">
        <f t="shared" si="303"/>
        <v>2000</v>
      </c>
      <c r="CS397" s="90">
        <f t="shared" si="303"/>
        <v>2000</v>
      </c>
      <c r="CT397" s="90">
        <f t="shared" si="303"/>
        <v>2000</v>
      </c>
      <c r="CU397" s="90">
        <f t="shared" si="303"/>
        <v>2000</v>
      </c>
      <c r="CV397" s="90">
        <f t="shared" si="303"/>
        <v>2000</v>
      </c>
      <c r="CW397" s="90">
        <f t="shared" si="303"/>
        <v>2000</v>
      </c>
      <c r="CX397" s="90">
        <f t="shared" si="303"/>
        <v>2000</v>
      </c>
      <c r="CY397" s="90">
        <f t="shared" si="303"/>
        <v>2000</v>
      </c>
      <c r="CZ397" s="90">
        <f t="shared" si="303"/>
        <v>2000</v>
      </c>
      <c r="DA397" s="90">
        <f t="shared" si="303"/>
        <v>2000</v>
      </c>
      <c r="DB397" s="90">
        <f t="shared" si="303"/>
        <v>2000</v>
      </c>
      <c r="DC397" s="90">
        <f t="shared" si="303"/>
        <v>2000</v>
      </c>
      <c r="DD397" s="90">
        <f t="shared" si="303"/>
        <v>2000</v>
      </c>
      <c r="DE397" s="90">
        <f t="shared" si="303"/>
        <v>2000</v>
      </c>
      <c r="DF397" s="90">
        <f t="shared" si="303"/>
        <v>2000</v>
      </c>
      <c r="DG397" s="90">
        <f t="shared" si="303"/>
        <v>2000</v>
      </c>
      <c r="DH397" s="90">
        <f t="shared" si="303"/>
        <v>2000</v>
      </c>
      <c r="DI397" s="90">
        <f t="shared" si="303"/>
        <v>2000</v>
      </c>
      <c r="DJ397" s="90">
        <f t="shared" si="303"/>
        <v>2000</v>
      </c>
      <c r="DK397" s="90">
        <f t="shared" si="303"/>
        <v>2000</v>
      </c>
      <c r="DL397" s="90">
        <f t="shared" si="303"/>
        <v>2000</v>
      </c>
      <c r="DM397" s="90">
        <f t="shared" si="303"/>
        <v>2000</v>
      </c>
      <c r="DN397" s="90">
        <f t="shared" si="303"/>
        <v>2000</v>
      </c>
      <c r="DO397" s="90">
        <f t="shared" si="303"/>
        <v>2000</v>
      </c>
      <c r="DP397" s="90">
        <f t="shared" si="303"/>
        <v>2000</v>
      </c>
      <c r="DQ397" s="90">
        <f t="shared" si="303"/>
        <v>2000</v>
      </c>
      <c r="DR397" s="90">
        <f t="shared" si="303"/>
        <v>2000</v>
      </c>
      <c r="DS397" s="90">
        <f t="shared" si="303"/>
        <v>2000</v>
      </c>
      <c r="DT397" s="90">
        <f t="shared" si="303"/>
        <v>2000</v>
      </c>
      <c r="DU397" s="90">
        <f t="shared" si="303"/>
        <v>2000</v>
      </c>
      <c r="DV397" s="90">
        <f t="shared" si="303"/>
        <v>2000</v>
      </c>
      <c r="DW397" s="90">
        <f t="shared" si="303"/>
        <v>2000</v>
      </c>
      <c r="DX397" s="90">
        <f t="shared" si="303"/>
        <v>2000</v>
      </c>
      <c r="DY397" s="90">
        <f t="shared" si="303"/>
        <v>2000</v>
      </c>
      <c r="DZ397" s="90">
        <f t="shared" si="303"/>
        <v>2000</v>
      </c>
    </row>
    <row r="398">
      <c r="A398" s="89"/>
      <c r="C398" s="150"/>
      <c r="D398" s="150"/>
      <c r="E398" s="89"/>
      <c r="F398" s="89"/>
      <c r="G398" s="146"/>
      <c r="H398" s="89"/>
      <c r="I398" s="150" t="s">
        <v>162</v>
      </c>
      <c r="J398" s="90">
        <f>if(J387="",0,$N$472)</f>
        <v>0</v>
      </c>
      <c r="K398" s="90">
        <f t="shared" ref="K398:DZ398" si="304">if(K387="",J398,$N$472)</f>
        <v>0</v>
      </c>
      <c r="L398" s="90">
        <f t="shared" si="304"/>
        <v>0</v>
      </c>
      <c r="M398" s="90">
        <f t="shared" si="304"/>
        <v>0</v>
      </c>
      <c r="N398" s="90">
        <f t="shared" si="304"/>
        <v>0</v>
      </c>
      <c r="O398" s="90">
        <f t="shared" si="304"/>
        <v>0</v>
      </c>
      <c r="P398" s="90">
        <f t="shared" si="304"/>
        <v>0</v>
      </c>
      <c r="Q398" s="90">
        <f t="shared" si="304"/>
        <v>0</v>
      </c>
      <c r="R398" s="90">
        <f t="shared" si="304"/>
        <v>0</v>
      </c>
      <c r="S398" s="90">
        <f t="shared" si="304"/>
        <v>0</v>
      </c>
      <c r="T398" s="90">
        <f t="shared" si="304"/>
        <v>0</v>
      </c>
      <c r="U398" s="90">
        <f t="shared" si="304"/>
        <v>0</v>
      </c>
      <c r="V398" s="90">
        <f t="shared" si="304"/>
        <v>0</v>
      </c>
      <c r="W398" s="90">
        <f t="shared" si="304"/>
        <v>0</v>
      </c>
      <c r="X398" s="90">
        <f t="shared" si="304"/>
        <v>0</v>
      </c>
      <c r="Y398" s="90">
        <f t="shared" si="304"/>
        <v>0</v>
      </c>
      <c r="Z398" s="90">
        <f t="shared" si="304"/>
        <v>0</v>
      </c>
      <c r="AA398" s="90">
        <f t="shared" si="304"/>
        <v>0</v>
      </c>
      <c r="AB398" s="90">
        <f t="shared" si="304"/>
        <v>0</v>
      </c>
      <c r="AC398" s="90">
        <f t="shared" si="304"/>
        <v>0</v>
      </c>
      <c r="AD398" s="90">
        <f t="shared" si="304"/>
        <v>0</v>
      </c>
      <c r="AE398" s="90">
        <f t="shared" si="304"/>
        <v>0</v>
      </c>
      <c r="AF398" s="90">
        <f t="shared" si="304"/>
        <v>0</v>
      </c>
      <c r="AG398" s="90">
        <f t="shared" si="304"/>
        <v>0</v>
      </c>
      <c r="AH398" s="90">
        <f t="shared" si="304"/>
        <v>0</v>
      </c>
      <c r="AI398" s="90">
        <f t="shared" si="304"/>
        <v>6000</v>
      </c>
      <c r="AJ398" s="90">
        <f t="shared" si="304"/>
        <v>6000</v>
      </c>
      <c r="AK398" s="90">
        <f t="shared" si="304"/>
        <v>6000</v>
      </c>
      <c r="AL398" s="90">
        <f t="shared" si="304"/>
        <v>6000</v>
      </c>
      <c r="AM398" s="90">
        <f t="shared" si="304"/>
        <v>6000</v>
      </c>
      <c r="AN398" s="90">
        <f t="shared" si="304"/>
        <v>6000</v>
      </c>
      <c r="AO398" s="90">
        <f t="shared" si="304"/>
        <v>6000</v>
      </c>
      <c r="AP398" s="90">
        <f t="shared" si="304"/>
        <v>6000</v>
      </c>
      <c r="AQ398" s="90">
        <f t="shared" si="304"/>
        <v>6000</v>
      </c>
      <c r="AR398" s="90">
        <f t="shared" si="304"/>
        <v>6000</v>
      </c>
      <c r="AS398" s="90">
        <f t="shared" si="304"/>
        <v>6000</v>
      </c>
      <c r="AT398" s="90">
        <f t="shared" si="304"/>
        <v>6000</v>
      </c>
      <c r="AU398" s="90">
        <f t="shared" si="304"/>
        <v>6000</v>
      </c>
      <c r="AV398" s="90">
        <f t="shared" si="304"/>
        <v>6000</v>
      </c>
      <c r="AW398" s="90">
        <f t="shared" si="304"/>
        <v>6000</v>
      </c>
      <c r="AX398" s="90">
        <f t="shared" si="304"/>
        <v>6000</v>
      </c>
      <c r="AY398" s="90">
        <f t="shared" si="304"/>
        <v>6000</v>
      </c>
      <c r="AZ398" s="90">
        <f t="shared" si="304"/>
        <v>6000</v>
      </c>
      <c r="BA398" s="90">
        <f t="shared" si="304"/>
        <v>6000</v>
      </c>
      <c r="BB398" s="90">
        <f t="shared" si="304"/>
        <v>6000</v>
      </c>
      <c r="BC398" s="90">
        <f t="shared" si="304"/>
        <v>6000</v>
      </c>
      <c r="BD398" s="90">
        <f t="shared" si="304"/>
        <v>6000</v>
      </c>
      <c r="BE398" s="90">
        <f t="shared" si="304"/>
        <v>6000</v>
      </c>
      <c r="BF398" s="90">
        <f t="shared" si="304"/>
        <v>6000</v>
      </c>
      <c r="BG398" s="90">
        <f t="shared" si="304"/>
        <v>6000</v>
      </c>
      <c r="BH398" s="90">
        <f t="shared" si="304"/>
        <v>6000</v>
      </c>
      <c r="BI398" s="90">
        <f t="shared" si="304"/>
        <v>6000</v>
      </c>
      <c r="BJ398" s="90">
        <f t="shared" si="304"/>
        <v>6000</v>
      </c>
      <c r="BK398" s="90">
        <f t="shared" si="304"/>
        <v>6000</v>
      </c>
      <c r="BL398" s="90">
        <f t="shared" si="304"/>
        <v>6000</v>
      </c>
      <c r="BM398" s="90">
        <f t="shared" si="304"/>
        <v>6000</v>
      </c>
      <c r="BN398" s="90">
        <f t="shared" si="304"/>
        <v>6000</v>
      </c>
      <c r="BO398" s="90">
        <f t="shared" si="304"/>
        <v>6000</v>
      </c>
      <c r="BP398" s="90">
        <f t="shared" si="304"/>
        <v>6000</v>
      </c>
      <c r="BQ398" s="90">
        <f t="shared" si="304"/>
        <v>6000</v>
      </c>
      <c r="BR398" s="90">
        <f t="shared" si="304"/>
        <v>6000</v>
      </c>
      <c r="BS398" s="90">
        <f t="shared" si="304"/>
        <v>6000</v>
      </c>
      <c r="BT398" s="90">
        <f t="shared" si="304"/>
        <v>6000</v>
      </c>
      <c r="BU398" s="90">
        <f t="shared" si="304"/>
        <v>6000</v>
      </c>
      <c r="BV398" s="90">
        <f t="shared" si="304"/>
        <v>6000</v>
      </c>
      <c r="BW398" s="90">
        <f t="shared" si="304"/>
        <v>6000</v>
      </c>
      <c r="BX398" s="90">
        <f t="shared" si="304"/>
        <v>6000</v>
      </c>
      <c r="BY398" s="90">
        <f t="shared" si="304"/>
        <v>6000</v>
      </c>
      <c r="BZ398" s="90">
        <f t="shared" si="304"/>
        <v>6000</v>
      </c>
      <c r="CA398" s="90">
        <f t="shared" si="304"/>
        <v>6000</v>
      </c>
      <c r="CB398" s="90">
        <f t="shared" si="304"/>
        <v>6000</v>
      </c>
      <c r="CC398" s="90">
        <f t="shared" si="304"/>
        <v>6000</v>
      </c>
      <c r="CD398" s="90">
        <f t="shared" si="304"/>
        <v>6000</v>
      </c>
      <c r="CE398" s="90">
        <f t="shared" si="304"/>
        <v>6000</v>
      </c>
      <c r="CF398" s="90">
        <f t="shared" si="304"/>
        <v>6000</v>
      </c>
      <c r="CG398" s="90">
        <f t="shared" si="304"/>
        <v>6000</v>
      </c>
      <c r="CH398" s="90">
        <f t="shared" si="304"/>
        <v>6000</v>
      </c>
      <c r="CI398" s="90">
        <f t="shared" si="304"/>
        <v>6000</v>
      </c>
      <c r="CJ398" s="90">
        <f t="shared" si="304"/>
        <v>6000</v>
      </c>
      <c r="CK398" s="90">
        <f t="shared" si="304"/>
        <v>6000</v>
      </c>
      <c r="CL398" s="90">
        <f t="shared" si="304"/>
        <v>6000</v>
      </c>
      <c r="CM398" s="90">
        <f t="shared" si="304"/>
        <v>6000</v>
      </c>
      <c r="CN398" s="90">
        <f t="shared" si="304"/>
        <v>6000</v>
      </c>
      <c r="CO398" s="90">
        <f t="shared" si="304"/>
        <v>6000</v>
      </c>
      <c r="CP398" s="90">
        <f t="shared" si="304"/>
        <v>6000</v>
      </c>
      <c r="CQ398" s="90">
        <f t="shared" si="304"/>
        <v>6000</v>
      </c>
      <c r="CR398" s="90">
        <f t="shared" si="304"/>
        <v>6000</v>
      </c>
      <c r="CS398" s="90">
        <f t="shared" si="304"/>
        <v>6000</v>
      </c>
      <c r="CT398" s="90">
        <f t="shared" si="304"/>
        <v>6000</v>
      </c>
      <c r="CU398" s="90">
        <f t="shared" si="304"/>
        <v>6000</v>
      </c>
      <c r="CV398" s="90">
        <f t="shared" si="304"/>
        <v>6000</v>
      </c>
      <c r="CW398" s="90">
        <f t="shared" si="304"/>
        <v>6000</v>
      </c>
      <c r="CX398" s="90">
        <f t="shared" si="304"/>
        <v>6000</v>
      </c>
      <c r="CY398" s="90">
        <f t="shared" si="304"/>
        <v>6000</v>
      </c>
      <c r="CZ398" s="90">
        <f t="shared" si="304"/>
        <v>6000</v>
      </c>
      <c r="DA398" s="90">
        <f t="shared" si="304"/>
        <v>6000</v>
      </c>
      <c r="DB398" s="90">
        <f t="shared" si="304"/>
        <v>6000</v>
      </c>
      <c r="DC398" s="90">
        <f t="shared" si="304"/>
        <v>6000</v>
      </c>
      <c r="DD398" s="90">
        <f t="shared" si="304"/>
        <v>6000</v>
      </c>
      <c r="DE398" s="90">
        <f t="shared" si="304"/>
        <v>6000</v>
      </c>
      <c r="DF398" s="90">
        <f t="shared" si="304"/>
        <v>6000</v>
      </c>
      <c r="DG398" s="90">
        <f t="shared" si="304"/>
        <v>6000</v>
      </c>
      <c r="DH398" s="90">
        <f t="shared" si="304"/>
        <v>6000</v>
      </c>
      <c r="DI398" s="90">
        <f t="shared" si="304"/>
        <v>6000</v>
      </c>
      <c r="DJ398" s="90">
        <f t="shared" si="304"/>
        <v>6000</v>
      </c>
      <c r="DK398" s="90">
        <f t="shared" si="304"/>
        <v>6000</v>
      </c>
      <c r="DL398" s="90">
        <f t="shared" si="304"/>
        <v>6000</v>
      </c>
      <c r="DM398" s="90">
        <f t="shared" si="304"/>
        <v>6000</v>
      </c>
      <c r="DN398" s="90">
        <f t="shared" si="304"/>
        <v>6000</v>
      </c>
      <c r="DO398" s="90">
        <f t="shared" si="304"/>
        <v>6000</v>
      </c>
      <c r="DP398" s="90">
        <f t="shared" si="304"/>
        <v>6000</v>
      </c>
      <c r="DQ398" s="90">
        <f t="shared" si="304"/>
        <v>6000</v>
      </c>
      <c r="DR398" s="90">
        <f t="shared" si="304"/>
        <v>6000</v>
      </c>
      <c r="DS398" s="90">
        <f t="shared" si="304"/>
        <v>6000</v>
      </c>
      <c r="DT398" s="90">
        <f t="shared" si="304"/>
        <v>6000</v>
      </c>
      <c r="DU398" s="90">
        <f t="shared" si="304"/>
        <v>6000</v>
      </c>
      <c r="DV398" s="90">
        <f t="shared" si="304"/>
        <v>6000</v>
      </c>
      <c r="DW398" s="90">
        <f t="shared" si="304"/>
        <v>6000</v>
      </c>
      <c r="DX398" s="90">
        <f t="shared" si="304"/>
        <v>6000</v>
      </c>
      <c r="DY398" s="90">
        <f t="shared" si="304"/>
        <v>6000</v>
      </c>
      <c r="DZ398" s="90">
        <f t="shared" si="304"/>
        <v>6000</v>
      </c>
    </row>
    <row r="399">
      <c r="A399" s="89"/>
      <c r="B399" s="150"/>
      <c r="C399" s="150"/>
      <c r="D399" s="150"/>
      <c r="E399" s="89"/>
      <c r="F399" s="89"/>
      <c r="G399" s="192">
        <f>ConvertibleNote!C$24</f>
        <v>0.1</v>
      </c>
      <c r="H399" s="89"/>
      <c r="I399" s="150" t="s">
        <v>334</v>
      </c>
      <c r="J399" s="90">
        <f>if(J387="",0,$N$473)</f>
        <v>0</v>
      </c>
      <c r="K399" s="90">
        <f t="shared" ref="K399:DZ399" si="305">if(K387="",J399,$N$473)</f>
        <v>0</v>
      </c>
      <c r="L399" s="90">
        <f t="shared" si="305"/>
        <v>0</v>
      </c>
      <c r="M399" s="90">
        <f t="shared" si="305"/>
        <v>0</v>
      </c>
      <c r="N399" s="90">
        <f t="shared" si="305"/>
        <v>0</v>
      </c>
      <c r="O399" s="90">
        <f t="shared" si="305"/>
        <v>0</v>
      </c>
      <c r="P399" s="90">
        <f t="shared" si="305"/>
        <v>0</v>
      </c>
      <c r="Q399" s="90">
        <f t="shared" si="305"/>
        <v>0</v>
      </c>
      <c r="R399" s="90">
        <f t="shared" si="305"/>
        <v>0</v>
      </c>
      <c r="S399" s="90">
        <f t="shared" si="305"/>
        <v>0</v>
      </c>
      <c r="T399" s="90">
        <f t="shared" si="305"/>
        <v>0</v>
      </c>
      <c r="U399" s="90">
        <f t="shared" si="305"/>
        <v>0</v>
      </c>
      <c r="V399" s="90">
        <f t="shared" si="305"/>
        <v>0</v>
      </c>
      <c r="W399" s="90">
        <f t="shared" si="305"/>
        <v>0</v>
      </c>
      <c r="X399" s="90">
        <f t="shared" si="305"/>
        <v>0</v>
      </c>
      <c r="Y399" s="90">
        <f t="shared" si="305"/>
        <v>0</v>
      </c>
      <c r="Z399" s="90">
        <f t="shared" si="305"/>
        <v>0</v>
      </c>
      <c r="AA399" s="90">
        <f t="shared" si="305"/>
        <v>0</v>
      </c>
      <c r="AB399" s="90">
        <f t="shared" si="305"/>
        <v>0</v>
      </c>
      <c r="AC399" s="90">
        <f t="shared" si="305"/>
        <v>0</v>
      </c>
      <c r="AD399" s="90">
        <f t="shared" si="305"/>
        <v>0</v>
      </c>
      <c r="AE399" s="90">
        <f t="shared" si="305"/>
        <v>0</v>
      </c>
      <c r="AF399" s="90">
        <f t="shared" si="305"/>
        <v>0</v>
      </c>
      <c r="AG399" s="90">
        <f t="shared" si="305"/>
        <v>0</v>
      </c>
      <c r="AH399" s="90">
        <f t="shared" si="305"/>
        <v>0</v>
      </c>
      <c r="AI399" s="90">
        <f t="shared" si="305"/>
        <v>2000</v>
      </c>
      <c r="AJ399" s="90">
        <f t="shared" si="305"/>
        <v>2000</v>
      </c>
      <c r="AK399" s="90">
        <f t="shared" si="305"/>
        <v>2000</v>
      </c>
      <c r="AL399" s="90">
        <f t="shared" si="305"/>
        <v>2000</v>
      </c>
      <c r="AM399" s="90">
        <f t="shared" si="305"/>
        <v>2000</v>
      </c>
      <c r="AN399" s="90">
        <f t="shared" si="305"/>
        <v>2000</v>
      </c>
      <c r="AO399" s="90">
        <f t="shared" si="305"/>
        <v>2000</v>
      </c>
      <c r="AP399" s="90">
        <f t="shared" si="305"/>
        <v>2000</v>
      </c>
      <c r="AQ399" s="90">
        <f t="shared" si="305"/>
        <v>2000</v>
      </c>
      <c r="AR399" s="90">
        <f t="shared" si="305"/>
        <v>2000</v>
      </c>
      <c r="AS399" s="90">
        <f t="shared" si="305"/>
        <v>2000</v>
      </c>
      <c r="AT399" s="90">
        <f t="shared" si="305"/>
        <v>2000</v>
      </c>
      <c r="AU399" s="90">
        <f t="shared" si="305"/>
        <v>2000</v>
      </c>
      <c r="AV399" s="90">
        <f t="shared" si="305"/>
        <v>2000</v>
      </c>
      <c r="AW399" s="90">
        <f t="shared" si="305"/>
        <v>2000</v>
      </c>
      <c r="AX399" s="90">
        <f t="shared" si="305"/>
        <v>2000</v>
      </c>
      <c r="AY399" s="90">
        <f t="shared" si="305"/>
        <v>2000</v>
      </c>
      <c r="AZ399" s="90">
        <f t="shared" si="305"/>
        <v>2000</v>
      </c>
      <c r="BA399" s="90">
        <f t="shared" si="305"/>
        <v>2000</v>
      </c>
      <c r="BB399" s="90">
        <f t="shared" si="305"/>
        <v>2000</v>
      </c>
      <c r="BC399" s="90">
        <f t="shared" si="305"/>
        <v>2000</v>
      </c>
      <c r="BD399" s="90">
        <f t="shared" si="305"/>
        <v>2000</v>
      </c>
      <c r="BE399" s="90">
        <f t="shared" si="305"/>
        <v>2000</v>
      </c>
      <c r="BF399" s="90">
        <f t="shared" si="305"/>
        <v>2000</v>
      </c>
      <c r="BG399" s="90">
        <f t="shared" si="305"/>
        <v>2000</v>
      </c>
      <c r="BH399" s="90">
        <f t="shared" si="305"/>
        <v>2000</v>
      </c>
      <c r="BI399" s="90">
        <f t="shared" si="305"/>
        <v>2000</v>
      </c>
      <c r="BJ399" s="90">
        <f t="shared" si="305"/>
        <v>2000</v>
      </c>
      <c r="BK399" s="90">
        <f t="shared" si="305"/>
        <v>2000</v>
      </c>
      <c r="BL399" s="90">
        <f t="shared" si="305"/>
        <v>2000</v>
      </c>
      <c r="BM399" s="90">
        <f t="shared" si="305"/>
        <v>2000</v>
      </c>
      <c r="BN399" s="90">
        <f t="shared" si="305"/>
        <v>2000</v>
      </c>
      <c r="BO399" s="90">
        <f t="shared" si="305"/>
        <v>2000</v>
      </c>
      <c r="BP399" s="90">
        <f t="shared" si="305"/>
        <v>2000</v>
      </c>
      <c r="BQ399" s="90">
        <f t="shared" si="305"/>
        <v>2000</v>
      </c>
      <c r="BR399" s="90">
        <f t="shared" si="305"/>
        <v>2000</v>
      </c>
      <c r="BS399" s="90">
        <f t="shared" si="305"/>
        <v>2000</v>
      </c>
      <c r="BT399" s="90">
        <f t="shared" si="305"/>
        <v>2000</v>
      </c>
      <c r="BU399" s="90">
        <f t="shared" si="305"/>
        <v>2000</v>
      </c>
      <c r="BV399" s="90">
        <f t="shared" si="305"/>
        <v>2000</v>
      </c>
      <c r="BW399" s="90">
        <f t="shared" si="305"/>
        <v>2000</v>
      </c>
      <c r="BX399" s="90">
        <f t="shared" si="305"/>
        <v>2000</v>
      </c>
      <c r="BY399" s="90">
        <f t="shared" si="305"/>
        <v>2000</v>
      </c>
      <c r="BZ399" s="90">
        <f t="shared" si="305"/>
        <v>2000</v>
      </c>
      <c r="CA399" s="90">
        <f t="shared" si="305"/>
        <v>2000</v>
      </c>
      <c r="CB399" s="90">
        <f t="shared" si="305"/>
        <v>2000</v>
      </c>
      <c r="CC399" s="90">
        <f t="shared" si="305"/>
        <v>2000</v>
      </c>
      <c r="CD399" s="90">
        <f t="shared" si="305"/>
        <v>2000</v>
      </c>
      <c r="CE399" s="90">
        <f t="shared" si="305"/>
        <v>2000</v>
      </c>
      <c r="CF399" s="90">
        <f t="shared" si="305"/>
        <v>2000</v>
      </c>
      <c r="CG399" s="90">
        <f t="shared" si="305"/>
        <v>2000</v>
      </c>
      <c r="CH399" s="90">
        <f t="shared" si="305"/>
        <v>2000</v>
      </c>
      <c r="CI399" s="90">
        <f t="shared" si="305"/>
        <v>2000</v>
      </c>
      <c r="CJ399" s="90">
        <f t="shared" si="305"/>
        <v>2000</v>
      </c>
      <c r="CK399" s="90">
        <f t="shared" si="305"/>
        <v>2000</v>
      </c>
      <c r="CL399" s="90">
        <f t="shared" si="305"/>
        <v>2000</v>
      </c>
      <c r="CM399" s="90">
        <f t="shared" si="305"/>
        <v>2000</v>
      </c>
      <c r="CN399" s="90">
        <f t="shared" si="305"/>
        <v>2000</v>
      </c>
      <c r="CO399" s="90">
        <f t="shared" si="305"/>
        <v>2000</v>
      </c>
      <c r="CP399" s="90">
        <f t="shared" si="305"/>
        <v>2000</v>
      </c>
      <c r="CQ399" s="90">
        <f t="shared" si="305"/>
        <v>2000</v>
      </c>
      <c r="CR399" s="90">
        <f t="shared" si="305"/>
        <v>2000</v>
      </c>
      <c r="CS399" s="90">
        <f t="shared" si="305"/>
        <v>2000</v>
      </c>
      <c r="CT399" s="90">
        <f t="shared" si="305"/>
        <v>2000</v>
      </c>
      <c r="CU399" s="90">
        <f t="shared" si="305"/>
        <v>2000</v>
      </c>
      <c r="CV399" s="90">
        <f t="shared" si="305"/>
        <v>2000</v>
      </c>
      <c r="CW399" s="90">
        <f t="shared" si="305"/>
        <v>2000</v>
      </c>
      <c r="CX399" s="90">
        <f t="shared" si="305"/>
        <v>2000</v>
      </c>
      <c r="CY399" s="90">
        <f t="shared" si="305"/>
        <v>2000</v>
      </c>
      <c r="CZ399" s="90">
        <f t="shared" si="305"/>
        <v>2000</v>
      </c>
      <c r="DA399" s="90">
        <f t="shared" si="305"/>
        <v>2000</v>
      </c>
      <c r="DB399" s="90">
        <f t="shared" si="305"/>
        <v>2000</v>
      </c>
      <c r="DC399" s="90">
        <f t="shared" si="305"/>
        <v>2000</v>
      </c>
      <c r="DD399" s="90">
        <f t="shared" si="305"/>
        <v>2000</v>
      </c>
      <c r="DE399" s="90">
        <f t="shared" si="305"/>
        <v>2000</v>
      </c>
      <c r="DF399" s="90">
        <f t="shared" si="305"/>
        <v>2000</v>
      </c>
      <c r="DG399" s="90">
        <f t="shared" si="305"/>
        <v>2000</v>
      </c>
      <c r="DH399" s="90">
        <f t="shared" si="305"/>
        <v>2000</v>
      </c>
      <c r="DI399" s="90">
        <f t="shared" si="305"/>
        <v>2000</v>
      </c>
      <c r="DJ399" s="90">
        <f t="shared" si="305"/>
        <v>2000</v>
      </c>
      <c r="DK399" s="90">
        <f t="shared" si="305"/>
        <v>2000</v>
      </c>
      <c r="DL399" s="90">
        <f t="shared" si="305"/>
        <v>2000</v>
      </c>
      <c r="DM399" s="90">
        <f t="shared" si="305"/>
        <v>2000</v>
      </c>
      <c r="DN399" s="90">
        <f t="shared" si="305"/>
        <v>2000</v>
      </c>
      <c r="DO399" s="90">
        <f t="shared" si="305"/>
        <v>2000</v>
      </c>
      <c r="DP399" s="90">
        <f t="shared" si="305"/>
        <v>2000</v>
      </c>
      <c r="DQ399" s="90">
        <f t="shared" si="305"/>
        <v>2000</v>
      </c>
      <c r="DR399" s="90">
        <f t="shared" si="305"/>
        <v>2000</v>
      </c>
      <c r="DS399" s="90">
        <f t="shared" si="305"/>
        <v>2000</v>
      </c>
      <c r="DT399" s="90">
        <f t="shared" si="305"/>
        <v>2000</v>
      </c>
      <c r="DU399" s="90">
        <f t="shared" si="305"/>
        <v>2000</v>
      </c>
      <c r="DV399" s="90">
        <f t="shared" si="305"/>
        <v>2000</v>
      </c>
      <c r="DW399" s="90">
        <f t="shared" si="305"/>
        <v>2000</v>
      </c>
      <c r="DX399" s="90">
        <f t="shared" si="305"/>
        <v>2000</v>
      </c>
      <c r="DY399" s="90">
        <f t="shared" si="305"/>
        <v>2000</v>
      </c>
      <c r="DZ399" s="90">
        <f t="shared" si="305"/>
        <v>2000</v>
      </c>
    </row>
    <row r="400">
      <c r="A400" s="89"/>
      <c r="B400" s="150"/>
      <c r="C400" s="150"/>
      <c r="D400" s="89"/>
      <c r="E400" s="89"/>
      <c r="F400" s="89"/>
      <c r="G400" s="146"/>
      <c r="H400" s="89"/>
      <c r="I400" s="150" t="s">
        <v>333</v>
      </c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89"/>
      <c r="CW400" s="89"/>
      <c r="CX400" s="89"/>
      <c r="CY400" s="89"/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/>
      <c r="DK400" s="89"/>
      <c r="DL400" s="89"/>
      <c r="DM400" s="89"/>
      <c r="DN400" s="89"/>
      <c r="DO400" s="89"/>
      <c r="DP400" s="89"/>
      <c r="DQ400" s="89"/>
      <c r="DR400" s="89"/>
      <c r="DS400" s="89"/>
      <c r="DT400" s="89"/>
      <c r="DU400" s="89"/>
      <c r="DV400" s="89"/>
      <c r="DW400" s="89"/>
      <c r="DX400" s="89"/>
      <c r="DY400" s="89"/>
      <c r="DZ400" s="89"/>
    </row>
    <row r="401">
      <c r="A401" s="89"/>
      <c r="B401" s="150"/>
      <c r="C401" s="150"/>
      <c r="D401" s="89"/>
      <c r="E401" s="89"/>
      <c r="F401" s="89"/>
      <c r="G401" s="146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/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/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</row>
    <row r="402">
      <c r="A402" s="89"/>
      <c r="B402" s="150"/>
      <c r="C402" s="150"/>
      <c r="D402" s="89"/>
      <c r="E402" s="107" t="s">
        <v>335</v>
      </c>
      <c r="F402" s="89"/>
      <c r="G402" s="146"/>
      <c r="H402" s="89"/>
      <c r="I402" s="196" t="s">
        <v>167</v>
      </c>
      <c r="J402" s="225">
        <f t="shared" ref="J402:DZ402" si="306">J395/sum(J395,J397:J398)</f>
        <v>1</v>
      </c>
      <c r="K402" s="225">
        <f t="shared" si="306"/>
        <v>1</v>
      </c>
      <c r="L402" s="225">
        <f t="shared" si="306"/>
        <v>1</v>
      </c>
      <c r="M402" s="225">
        <f t="shared" si="306"/>
        <v>1</v>
      </c>
      <c r="N402" s="225">
        <f t="shared" si="306"/>
        <v>1</v>
      </c>
      <c r="O402" s="225">
        <f t="shared" si="306"/>
        <v>1</v>
      </c>
      <c r="P402" s="225">
        <f t="shared" si="306"/>
        <v>1</v>
      </c>
      <c r="Q402" s="225">
        <f t="shared" si="306"/>
        <v>1</v>
      </c>
      <c r="R402" s="225">
        <f t="shared" si="306"/>
        <v>1</v>
      </c>
      <c r="S402" s="225">
        <f t="shared" si="306"/>
        <v>1</v>
      </c>
      <c r="T402" s="225">
        <f t="shared" si="306"/>
        <v>1</v>
      </c>
      <c r="U402" s="225">
        <f t="shared" si="306"/>
        <v>1</v>
      </c>
      <c r="V402" s="225">
        <f t="shared" si="306"/>
        <v>1</v>
      </c>
      <c r="W402" s="225">
        <f t="shared" si="306"/>
        <v>1</v>
      </c>
      <c r="X402" s="225">
        <f t="shared" si="306"/>
        <v>1</v>
      </c>
      <c r="Y402" s="225">
        <f t="shared" si="306"/>
        <v>1</v>
      </c>
      <c r="Z402" s="225">
        <f t="shared" si="306"/>
        <v>1</v>
      </c>
      <c r="AA402" s="225">
        <f t="shared" si="306"/>
        <v>1</v>
      </c>
      <c r="AB402" s="225">
        <f t="shared" si="306"/>
        <v>1</v>
      </c>
      <c r="AC402" s="225">
        <f t="shared" si="306"/>
        <v>1</v>
      </c>
      <c r="AD402" s="225">
        <f t="shared" si="306"/>
        <v>1</v>
      </c>
      <c r="AE402" s="225">
        <f t="shared" si="306"/>
        <v>1</v>
      </c>
      <c r="AF402" s="225">
        <f t="shared" si="306"/>
        <v>1</v>
      </c>
      <c r="AG402" s="225">
        <f t="shared" si="306"/>
        <v>1</v>
      </c>
      <c r="AH402" s="225">
        <f t="shared" si="306"/>
        <v>1</v>
      </c>
      <c r="AI402" s="225">
        <f t="shared" si="306"/>
        <v>0.5151515152</v>
      </c>
      <c r="AJ402" s="225">
        <f t="shared" si="306"/>
        <v>0.5151515152</v>
      </c>
      <c r="AK402" s="225">
        <f t="shared" si="306"/>
        <v>0.5151515152</v>
      </c>
      <c r="AL402" s="225">
        <f t="shared" si="306"/>
        <v>0.5151515152</v>
      </c>
      <c r="AM402" s="225">
        <f t="shared" si="306"/>
        <v>0.5151515152</v>
      </c>
      <c r="AN402" s="225">
        <f t="shared" si="306"/>
        <v>0.5151515152</v>
      </c>
      <c r="AO402" s="225">
        <f t="shared" si="306"/>
        <v>0.5151515152</v>
      </c>
      <c r="AP402" s="225">
        <f t="shared" si="306"/>
        <v>0.5151515152</v>
      </c>
      <c r="AQ402" s="225">
        <f t="shared" si="306"/>
        <v>0.5151515152</v>
      </c>
      <c r="AR402" s="225">
        <f t="shared" si="306"/>
        <v>0.5151515152</v>
      </c>
      <c r="AS402" s="225">
        <f t="shared" si="306"/>
        <v>0.5151515152</v>
      </c>
      <c r="AT402" s="225">
        <f t="shared" si="306"/>
        <v>0.5151515152</v>
      </c>
      <c r="AU402" s="225">
        <f t="shared" si="306"/>
        <v>0.5151515152</v>
      </c>
      <c r="AV402" s="225">
        <f t="shared" si="306"/>
        <v>0.5151515152</v>
      </c>
      <c r="AW402" s="225">
        <f t="shared" si="306"/>
        <v>0.5151515152</v>
      </c>
      <c r="AX402" s="225">
        <f t="shared" si="306"/>
        <v>0.5151515152</v>
      </c>
      <c r="AY402" s="225">
        <f t="shared" si="306"/>
        <v>0.5151515152</v>
      </c>
      <c r="AZ402" s="225">
        <f t="shared" si="306"/>
        <v>0.5151515152</v>
      </c>
      <c r="BA402" s="225">
        <f t="shared" si="306"/>
        <v>0.5151515152</v>
      </c>
      <c r="BB402" s="225">
        <f t="shared" si="306"/>
        <v>0.5151515152</v>
      </c>
      <c r="BC402" s="225">
        <f t="shared" si="306"/>
        <v>0.5151515152</v>
      </c>
      <c r="BD402" s="225">
        <f t="shared" si="306"/>
        <v>0.5151515152</v>
      </c>
      <c r="BE402" s="225">
        <f t="shared" si="306"/>
        <v>0.5151515152</v>
      </c>
      <c r="BF402" s="225">
        <f t="shared" si="306"/>
        <v>0.5151515152</v>
      </c>
      <c r="BG402" s="225">
        <f t="shared" si="306"/>
        <v>0.5151515152</v>
      </c>
      <c r="BH402" s="225">
        <f t="shared" si="306"/>
        <v>0.5151515152</v>
      </c>
      <c r="BI402" s="225">
        <f t="shared" si="306"/>
        <v>0.5151515152</v>
      </c>
      <c r="BJ402" s="225">
        <f t="shared" si="306"/>
        <v>0.5151515152</v>
      </c>
      <c r="BK402" s="225">
        <f t="shared" si="306"/>
        <v>0.5151515152</v>
      </c>
      <c r="BL402" s="225">
        <f t="shared" si="306"/>
        <v>0.5151515152</v>
      </c>
      <c r="BM402" s="225">
        <f t="shared" si="306"/>
        <v>0.5151515152</v>
      </c>
      <c r="BN402" s="225">
        <f t="shared" si="306"/>
        <v>0.5151515152</v>
      </c>
      <c r="BO402" s="225">
        <f t="shared" si="306"/>
        <v>0.5151515152</v>
      </c>
      <c r="BP402" s="225">
        <f t="shared" si="306"/>
        <v>0.5151515152</v>
      </c>
      <c r="BQ402" s="225">
        <f t="shared" si="306"/>
        <v>0.5151515152</v>
      </c>
      <c r="BR402" s="225">
        <f t="shared" si="306"/>
        <v>0.5151515152</v>
      </c>
      <c r="BS402" s="225">
        <f t="shared" si="306"/>
        <v>0.5151515152</v>
      </c>
      <c r="BT402" s="225">
        <f t="shared" si="306"/>
        <v>0.5151515152</v>
      </c>
      <c r="BU402" s="225">
        <f t="shared" si="306"/>
        <v>0.5151515152</v>
      </c>
      <c r="BV402" s="225">
        <f t="shared" si="306"/>
        <v>0.5151515152</v>
      </c>
      <c r="BW402" s="225">
        <f t="shared" si="306"/>
        <v>0.5151515152</v>
      </c>
      <c r="BX402" s="225">
        <f t="shared" si="306"/>
        <v>0.5151515152</v>
      </c>
      <c r="BY402" s="225">
        <f t="shared" si="306"/>
        <v>0.5151515152</v>
      </c>
      <c r="BZ402" s="225">
        <f t="shared" si="306"/>
        <v>0.5151515152</v>
      </c>
      <c r="CA402" s="225">
        <f t="shared" si="306"/>
        <v>0.5151515152</v>
      </c>
      <c r="CB402" s="225">
        <f t="shared" si="306"/>
        <v>0.5151515152</v>
      </c>
      <c r="CC402" s="225">
        <f t="shared" si="306"/>
        <v>0.5151515152</v>
      </c>
      <c r="CD402" s="225">
        <f t="shared" si="306"/>
        <v>0.5151515152</v>
      </c>
      <c r="CE402" s="225">
        <f t="shared" si="306"/>
        <v>0.5151515152</v>
      </c>
      <c r="CF402" s="225">
        <f t="shared" si="306"/>
        <v>0.5151515152</v>
      </c>
      <c r="CG402" s="225">
        <f t="shared" si="306"/>
        <v>0.5151515152</v>
      </c>
      <c r="CH402" s="225">
        <f t="shared" si="306"/>
        <v>0.5151515152</v>
      </c>
      <c r="CI402" s="225">
        <f t="shared" si="306"/>
        <v>0.5151515152</v>
      </c>
      <c r="CJ402" s="225">
        <f t="shared" si="306"/>
        <v>0.5151515152</v>
      </c>
      <c r="CK402" s="225">
        <f t="shared" si="306"/>
        <v>0.5151515152</v>
      </c>
      <c r="CL402" s="225">
        <f t="shared" si="306"/>
        <v>0.5151515152</v>
      </c>
      <c r="CM402" s="225">
        <f t="shared" si="306"/>
        <v>0.5151515152</v>
      </c>
      <c r="CN402" s="225">
        <f t="shared" si="306"/>
        <v>0.5151515152</v>
      </c>
      <c r="CO402" s="225">
        <f t="shared" si="306"/>
        <v>0.5151515152</v>
      </c>
      <c r="CP402" s="225">
        <f t="shared" si="306"/>
        <v>0.5151515152</v>
      </c>
      <c r="CQ402" s="225">
        <f t="shared" si="306"/>
        <v>0.5151515152</v>
      </c>
      <c r="CR402" s="225">
        <f t="shared" si="306"/>
        <v>0.5151515152</v>
      </c>
      <c r="CS402" s="225">
        <f t="shared" si="306"/>
        <v>0.5151515152</v>
      </c>
      <c r="CT402" s="225">
        <f t="shared" si="306"/>
        <v>0.5151515152</v>
      </c>
      <c r="CU402" s="225">
        <f t="shared" si="306"/>
        <v>0.5151515152</v>
      </c>
      <c r="CV402" s="225">
        <f t="shared" si="306"/>
        <v>0.5151515152</v>
      </c>
      <c r="CW402" s="225">
        <f t="shared" si="306"/>
        <v>0.5151515152</v>
      </c>
      <c r="CX402" s="225">
        <f t="shared" si="306"/>
        <v>0.5151515152</v>
      </c>
      <c r="CY402" s="225">
        <f t="shared" si="306"/>
        <v>0.5151515152</v>
      </c>
      <c r="CZ402" s="225">
        <f t="shared" si="306"/>
        <v>0.5151515152</v>
      </c>
      <c r="DA402" s="225">
        <f t="shared" si="306"/>
        <v>0.5151515152</v>
      </c>
      <c r="DB402" s="225">
        <f t="shared" si="306"/>
        <v>0.5151515152</v>
      </c>
      <c r="DC402" s="225">
        <f t="shared" si="306"/>
        <v>0.5151515152</v>
      </c>
      <c r="DD402" s="225">
        <f t="shared" si="306"/>
        <v>0.5151515152</v>
      </c>
      <c r="DE402" s="225">
        <f t="shared" si="306"/>
        <v>0.5151515152</v>
      </c>
      <c r="DF402" s="225">
        <f t="shared" si="306"/>
        <v>0.5151515152</v>
      </c>
      <c r="DG402" s="225">
        <f t="shared" si="306"/>
        <v>0.5151515152</v>
      </c>
      <c r="DH402" s="225">
        <f t="shared" si="306"/>
        <v>0.5151515152</v>
      </c>
      <c r="DI402" s="225">
        <f t="shared" si="306"/>
        <v>0.5151515152</v>
      </c>
      <c r="DJ402" s="225">
        <f t="shared" si="306"/>
        <v>0.5151515152</v>
      </c>
      <c r="DK402" s="225">
        <f t="shared" si="306"/>
        <v>0.5151515152</v>
      </c>
      <c r="DL402" s="225">
        <f t="shared" si="306"/>
        <v>0.5151515152</v>
      </c>
      <c r="DM402" s="225">
        <f t="shared" si="306"/>
        <v>0.5151515152</v>
      </c>
      <c r="DN402" s="225">
        <f t="shared" si="306"/>
        <v>0.5151515152</v>
      </c>
      <c r="DO402" s="225">
        <f t="shared" si="306"/>
        <v>0.5151515152</v>
      </c>
      <c r="DP402" s="225">
        <f t="shared" si="306"/>
        <v>0.5151515152</v>
      </c>
      <c r="DQ402" s="225">
        <f t="shared" si="306"/>
        <v>0.5151515152</v>
      </c>
      <c r="DR402" s="225">
        <f t="shared" si="306"/>
        <v>0.5151515152</v>
      </c>
      <c r="DS402" s="225">
        <f t="shared" si="306"/>
        <v>0.5151515152</v>
      </c>
      <c r="DT402" s="225">
        <f t="shared" si="306"/>
        <v>0.5151515152</v>
      </c>
      <c r="DU402" s="225">
        <f t="shared" si="306"/>
        <v>0.5151515152</v>
      </c>
      <c r="DV402" s="225">
        <f t="shared" si="306"/>
        <v>0.5151515152</v>
      </c>
      <c r="DW402" s="225">
        <f t="shared" si="306"/>
        <v>0.5151515152</v>
      </c>
      <c r="DX402" s="225">
        <f t="shared" si="306"/>
        <v>0.5151515152</v>
      </c>
      <c r="DY402" s="225">
        <f t="shared" si="306"/>
        <v>0.5151515152</v>
      </c>
      <c r="DZ402" s="225">
        <f t="shared" si="306"/>
        <v>0.5151515152</v>
      </c>
    </row>
    <row r="403">
      <c r="A403" s="89"/>
      <c r="B403" s="150"/>
      <c r="C403" s="150"/>
      <c r="D403" s="89"/>
      <c r="E403" s="89"/>
      <c r="F403" s="89"/>
      <c r="G403" s="146"/>
      <c r="H403" s="89"/>
      <c r="I403" s="196" t="s">
        <v>370</v>
      </c>
      <c r="J403" s="225">
        <f t="shared" ref="J403:DZ403" si="307">sum(J397)/sum(J395,J397:J398)</f>
        <v>0</v>
      </c>
      <c r="K403" s="225">
        <f t="shared" si="307"/>
        <v>0</v>
      </c>
      <c r="L403" s="225">
        <f t="shared" si="307"/>
        <v>0</v>
      </c>
      <c r="M403" s="225">
        <f t="shared" si="307"/>
        <v>0</v>
      </c>
      <c r="N403" s="225">
        <f t="shared" si="307"/>
        <v>0</v>
      </c>
      <c r="O403" s="225">
        <f t="shared" si="307"/>
        <v>0</v>
      </c>
      <c r="P403" s="225">
        <f t="shared" si="307"/>
        <v>0</v>
      </c>
      <c r="Q403" s="225">
        <f t="shared" si="307"/>
        <v>0</v>
      </c>
      <c r="R403" s="225">
        <f t="shared" si="307"/>
        <v>0</v>
      </c>
      <c r="S403" s="225">
        <f t="shared" si="307"/>
        <v>0</v>
      </c>
      <c r="T403" s="225">
        <f t="shared" si="307"/>
        <v>0</v>
      </c>
      <c r="U403" s="225">
        <f t="shared" si="307"/>
        <v>0</v>
      </c>
      <c r="V403" s="225">
        <f t="shared" si="307"/>
        <v>0</v>
      </c>
      <c r="W403" s="225">
        <f t="shared" si="307"/>
        <v>0</v>
      </c>
      <c r="X403" s="225">
        <f t="shared" si="307"/>
        <v>0</v>
      </c>
      <c r="Y403" s="225">
        <f t="shared" si="307"/>
        <v>0</v>
      </c>
      <c r="Z403" s="225">
        <f t="shared" si="307"/>
        <v>0</v>
      </c>
      <c r="AA403" s="225">
        <f t="shared" si="307"/>
        <v>0</v>
      </c>
      <c r="AB403" s="225">
        <f t="shared" si="307"/>
        <v>0</v>
      </c>
      <c r="AC403" s="225">
        <f t="shared" si="307"/>
        <v>0</v>
      </c>
      <c r="AD403" s="225">
        <f t="shared" si="307"/>
        <v>0</v>
      </c>
      <c r="AE403" s="225">
        <f t="shared" si="307"/>
        <v>0</v>
      </c>
      <c r="AF403" s="225">
        <f t="shared" si="307"/>
        <v>0</v>
      </c>
      <c r="AG403" s="225">
        <f t="shared" si="307"/>
        <v>0</v>
      </c>
      <c r="AH403" s="225">
        <f t="shared" si="307"/>
        <v>0</v>
      </c>
      <c r="AI403" s="225">
        <f t="shared" si="307"/>
        <v>0.1212121212</v>
      </c>
      <c r="AJ403" s="225">
        <f t="shared" si="307"/>
        <v>0.1212121212</v>
      </c>
      <c r="AK403" s="225">
        <f t="shared" si="307"/>
        <v>0.1212121212</v>
      </c>
      <c r="AL403" s="225">
        <f t="shared" si="307"/>
        <v>0.1212121212</v>
      </c>
      <c r="AM403" s="225">
        <f t="shared" si="307"/>
        <v>0.1212121212</v>
      </c>
      <c r="AN403" s="225">
        <f t="shared" si="307"/>
        <v>0.1212121212</v>
      </c>
      <c r="AO403" s="225">
        <f t="shared" si="307"/>
        <v>0.1212121212</v>
      </c>
      <c r="AP403" s="225">
        <f t="shared" si="307"/>
        <v>0.1212121212</v>
      </c>
      <c r="AQ403" s="225">
        <f t="shared" si="307"/>
        <v>0.1212121212</v>
      </c>
      <c r="AR403" s="225">
        <f t="shared" si="307"/>
        <v>0.1212121212</v>
      </c>
      <c r="AS403" s="225">
        <f t="shared" si="307"/>
        <v>0.1212121212</v>
      </c>
      <c r="AT403" s="225">
        <f t="shared" si="307"/>
        <v>0.1212121212</v>
      </c>
      <c r="AU403" s="225">
        <f t="shared" si="307"/>
        <v>0.1212121212</v>
      </c>
      <c r="AV403" s="225">
        <f t="shared" si="307"/>
        <v>0.1212121212</v>
      </c>
      <c r="AW403" s="225">
        <f t="shared" si="307"/>
        <v>0.1212121212</v>
      </c>
      <c r="AX403" s="225">
        <f t="shared" si="307"/>
        <v>0.1212121212</v>
      </c>
      <c r="AY403" s="225">
        <f t="shared" si="307"/>
        <v>0.1212121212</v>
      </c>
      <c r="AZ403" s="225">
        <f t="shared" si="307"/>
        <v>0.1212121212</v>
      </c>
      <c r="BA403" s="225">
        <f t="shared" si="307"/>
        <v>0.1212121212</v>
      </c>
      <c r="BB403" s="225">
        <f t="shared" si="307"/>
        <v>0.1212121212</v>
      </c>
      <c r="BC403" s="225">
        <f t="shared" si="307"/>
        <v>0.1212121212</v>
      </c>
      <c r="BD403" s="225">
        <f t="shared" si="307"/>
        <v>0.1212121212</v>
      </c>
      <c r="BE403" s="225">
        <f t="shared" si="307"/>
        <v>0.1212121212</v>
      </c>
      <c r="BF403" s="225">
        <f t="shared" si="307"/>
        <v>0.1212121212</v>
      </c>
      <c r="BG403" s="225">
        <f t="shared" si="307"/>
        <v>0.1212121212</v>
      </c>
      <c r="BH403" s="225">
        <f t="shared" si="307"/>
        <v>0.1212121212</v>
      </c>
      <c r="BI403" s="225">
        <f t="shared" si="307"/>
        <v>0.1212121212</v>
      </c>
      <c r="BJ403" s="225">
        <f t="shared" si="307"/>
        <v>0.1212121212</v>
      </c>
      <c r="BK403" s="225">
        <f t="shared" si="307"/>
        <v>0.1212121212</v>
      </c>
      <c r="BL403" s="225">
        <f t="shared" si="307"/>
        <v>0.1212121212</v>
      </c>
      <c r="BM403" s="225">
        <f t="shared" si="307"/>
        <v>0.1212121212</v>
      </c>
      <c r="BN403" s="225">
        <f t="shared" si="307"/>
        <v>0.1212121212</v>
      </c>
      <c r="BO403" s="225">
        <f t="shared" si="307"/>
        <v>0.1212121212</v>
      </c>
      <c r="BP403" s="225">
        <f t="shared" si="307"/>
        <v>0.1212121212</v>
      </c>
      <c r="BQ403" s="225">
        <f t="shared" si="307"/>
        <v>0.1212121212</v>
      </c>
      <c r="BR403" s="225">
        <f t="shared" si="307"/>
        <v>0.1212121212</v>
      </c>
      <c r="BS403" s="225">
        <f t="shared" si="307"/>
        <v>0.1212121212</v>
      </c>
      <c r="BT403" s="225">
        <f t="shared" si="307"/>
        <v>0.1212121212</v>
      </c>
      <c r="BU403" s="225">
        <f t="shared" si="307"/>
        <v>0.1212121212</v>
      </c>
      <c r="BV403" s="225">
        <f t="shared" si="307"/>
        <v>0.1212121212</v>
      </c>
      <c r="BW403" s="225">
        <f t="shared" si="307"/>
        <v>0.1212121212</v>
      </c>
      <c r="BX403" s="225">
        <f t="shared" si="307"/>
        <v>0.1212121212</v>
      </c>
      <c r="BY403" s="225">
        <f t="shared" si="307"/>
        <v>0.1212121212</v>
      </c>
      <c r="BZ403" s="225">
        <f t="shared" si="307"/>
        <v>0.1212121212</v>
      </c>
      <c r="CA403" s="225">
        <f t="shared" si="307"/>
        <v>0.1212121212</v>
      </c>
      <c r="CB403" s="225">
        <f t="shared" si="307"/>
        <v>0.1212121212</v>
      </c>
      <c r="CC403" s="225">
        <f t="shared" si="307"/>
        <v>0.1212121212</v>
      </c>
      <c r="CD403" s="225">
        <f t="shared" si="307"/>
        <v>0.1212121212</v>
      </c>
      <c r="CE403" s="225">
        <f t="shared" si="307"/>
        <v>0.1212121212</v>
      </c>
      <c r="CF403" s="225">
        <f t="shared" si="307"/>
        <v>0.1212121212</v>
      </c>
      <c r="CG403" s="225">
        <f t="shared" si="307"/>
        <v>0.1212121212</v>
      </c>
      <c r="CH403" s="225">
        <f t="shared" si="307"/>
        <v>0.1212121212</v>
      </c>
      <c r="CI403" s="225">
        <f t="shared" si="307"/>
        <v>0.1212121212</v>
      </c>
      <c r="CJ403" s="225">
        <f t="shared" si="307"/>
        <v>0.1212121212</v>
      </c>
      <c r="CK403" s="225">
        <f t="shared" si="307"/>
        <v>0.1212121212</v>
      </c>
      <c r="CL403" s="225">
        <f t="shared" si="307"/>
        <v>0.1212121212</v>
      </c>
      <c r="CM403" s="225">
        <f t="shared" si="307"/>
        <v>0.1212121212</v>
      </c>
      <c r="CN403" s="225">
        <f t="shared" si="307"/>
        <v>0.1212121212</v>
      </c>
      <c r="CO403" s="225">
        <f t="shared" si="307"/>
        <v>0.1212121212</v>
      </c>
      <c r="CP403" s="225">
        <f t="shared" si="307"/>
        <v>0.1212121212</v>
      </c>
      <c r="CQ403" s="225">
        <f t="shared" si="307"/>
        <v>0.1212121212</v>
      </c>
      <c r="CR403" s="225">
        <f t="shared" si="307"/>
        <v>0.1212121212</v>
      </c>
      <c r="CS403" s="225">
        <f t="shared" si="307"/>
        <v>0.1212121212</v>
      </c>
      <c r="CT403" s="225">
        <f t="shared" si="307"/>
        <v>0.1212121212</v>
      </c>
      <c r="CU403" s="225">
        <f t="shared" si="307"/>
        <v>0.1212121212</v>
      </c>
      <c r="CV403" s="225">
        <f t="shared" si="307"/>
        <v>0.1212121212</v>
      </c>
      <c r="CW403" s="225">
        <f t="shared" si="307"/>
        <v>0.1212121212</v>
      </c>
      <c r="CX403" s="225">
        <f t="shared" si="307"/>
        <v>0.1212121212</v>
      </c>
      <c r="CY403" s="225">
        <f t="shared" si="307"/>
        <v>0.1212121212</v>
      </c>
      <c r="CZ403" s="225">
        <f t="shared" si="307"/>
        <v>0.1212121212</v>
      </c>
      <c r="DA403" s="225">
        <f t="shared" si="307"/>
        <v>0.1212121212</v>
      </c>
      <c r="DB403" s="225">
        <f t="shared" si="307"/>
        <v>0.1212121212</v>
      </c>
      <c r="DC403" s="225">
        <f t="shared" si="307"/>
        <v>0.1212121212</v>
      </c>
      <c r="DD403" s="225">
        <f t="shared" si="307"/>
        <v>0.1212121212</v>
      </c>
      <c r="DE403" s="225">
        <f t="shared" si="307"/>
        <v>0.1212121212</v>
      </c>
      <c r="DF403" s="225">
        <f t="shared" si="307"/>
        <v>0.1212121212</v>
      </c>
      <c r="DG403" s="225">
        <f t="shared" si="307"/>
        <v>0.1212121212</v>
      </c>
      <c r="DH403" s="225">
        <f t="shared" si="307"/>
        <v>0.1212121212</v>
      </c>
      <c r="DI403" s="225">
        <f t="shared" si="307"/>
        <v>0.1212121212</v>
      </c>
      <c r="DJ403" s="225">
        <f t="shared" si="307"/>
        <v>0.1212121212</v>
      </c>
      <c r="DK403" s="225">
        <f t="shared" si="307"/>
        <v>0.1212121212</v>
      </c>
      <c r="DL403" s="225">
        <f t="shared" si="307"/>
        <v>0.1212121212</v>
      </c>
      <c r="DM403" s="225">
        <f t="shared" si="307"/>
        <v>0.1212121212</v>
      </c>
      <c r="DN403" s="225">
        <f t="shared" si="307"/>
        <v>0.1212121212</v>
      </c>
      <c r="DO403" s="225">
        <f t="shared" si="307"/>
        <v>0.1212121212</v>
      </c>
      <c r="DP403" s="225">
        <f t="shared" si="307"/>
        <v>0.1212121212</v>
      </c>
      <c r="DQ403" s="225">
        <f t="shared" si="307"/>
        <v>0.1212121212</v>
      </c>
      <c r="DR403" s="225">
        <f t="shared" si="307"/>
        <v>0.1212121212</v>
      </c>
      <c r="DS403" s="225">
        <f t="shared" si="307"/>
        <v>0.1212121212</v>
      </c>
      <c r="DT403" s="225">
        <f t="shared" si="307"/>
        <v>0.1212121212</v>
      </c>
      <c r="DU403" s="225">
        <f t="shared" si="307"/>
        <v>0.1212121212</v>
      </c>
      <c r="DV403" s="225">
        <f t="shared" si="307"/>
        <v>0.1212121212</v>
      </c>
      <c r="DW403" s="225">
        <f t="shared" si="307"/>
        <v>0.1212121212</v>
      </c>
      <c r="DX403" s="225">
        <f t="shared" si="307"/>
        <v>0.1212121212</v>
      </c>
      <c r="DY403" s="225">
        <f t="shared" si="307"/>
        <v>0.1212121212</v>
      </c>
      <c r="DZ403" s="225">
        <f t="shared" si="307"/>
        <v>0.1212121212</v>
      </c>
    </row>
    <row r="404">
      <c r="A404" s="89"/>
      <c r="B404" s="150"/>
      <c r="C404" s="150"/>
      <c r="D404" s="89"/>
      <c r="E404" s="89"/>
      <c r="F404" s="89"/>
      <c r="G404" s="89"/>
      <c r="H404" s="89"/>
      <c r="I404" s="88" t="s">
        <v>162</v>
      </c>
      <c r="J404" s="225">
        <f t="shared" ref="J404:DZ404" si="308">J398/sum(J395,J397:J398)</f>
        <v>0</v>
      </c>
      <c r="K404" s="225">
        <f t="shared" si="308"/>
        <v>0</v>
      </c>
      <c r="L404" s="225">
        <f t="shared" si="308"/>
        <v>0</v>
      </c>
      <c r="M404" s="225">
        <f t="shared" si="308"/>
        <v>0</v>
      </c>
      <c r="N404" s="225">
        <f t="shared" si="308"/>
        <v>0</v>
      </c>
      <c r="O404" s="225">
        <f t="shared" si="308"/>
        <v>0</v>
      </c>
      <c r="P404" s="225">
        <f t="shared" si="308"/>
        <v>0</v>
      </c>
      <c r="Q404" s="225">
        <f t="shared" si="308"/>
        <v>0</v>
      </c>
      <c r="R404" s="225">
        <f t="shared" si="308"/>
        <v>0</v>
      </c>
      <c r="S404" s="225">
        <f t="shared" si="308"/>
        <v>0</v>
      </c>
      <c r="T404" s="225">
        <f t="shared" si="308"/>
        <v>0</v>
      </c>
      <c r="U404" s="225">
        <f t="shared" si="308"/>
        <v>0</v>
      </c>
      <c r="V404" s="225">
        <f t="shared" si="308"/>
        <v>0</v>
      </c>
      <c r="W404" s="225">
        <f t="shared" si="308"/>
        <v>0</v>
      </c>
      <c r="X404" s="225">
        <f t="shared" si="308"/>
        <v>0</v>
      </c>
      <c r="Y404" s="225">
        <f t="shared" si="308"/>
        <v>0</v>
      </c>
      <c r="Z404" s="225">
        <f t="shared" si="308"/>
        <v>0</v>
      </c>
      <c r="AA404" s="225">
        <f t="shared" si="308"/>
        <v>0</v>
      </c>
      <c r="AB404" s="225">
        <f t="shared" si="308"/>
        <v>0</v>
      </c>
      <c r="AC404" s="225">
        <f t="shared" si="308"/>
        <v>0</v>
      </c>
      <c r="AD404" s="225">
        <f t="shared" si="308"/>
        <v>0</v>
      </c>
      <c r="AE404" s="225">
        <f t="shared" si="308"/>
        <v>0</v>
      </c>
      <c r="AF404" s="225">
        <f t="shared" si="308"/>
        <v>0</v>
      </c>
      <c r="AG404" s="225">
        <f t="shared" si="308"/>
        <v>0</v>
      </c>
      <c r="AH404" s="225">
        <f t="shared" si="308"/>
        <v>0</v>
      </c>
      <c r="AI404" s="225">
        <f t="shared" si="308"/>
        <v>0.3636363636</v>
      </c>
      <c r="AJ404" s="225">
        <f t="shared" si="308"/>
        <v>0.3636363636</v>
      </c>
      <c r="AK404" s="225">
        <f t="shared" si="308"/>
        <v>0.3636363636</v>
      </c>
      <c r="AL404" s="225">
        <f t="shared" si="308"/>
        <v>0.3636363636</v>
      </c>
      <c r="AM404" s="225">
        <f t="shared" si="308"/>
        <v>0.3636363636</v>
      </c>
      <c r="AN404" s="225">
        <f t="shared" si="308"/>
        <v>0.3636363636</v>
      </c>
      <c r="AO404" s="225">
        <f t="shared" si="308"/>
        <v>0.3636363636</v>
      </c>
      <c r="AP404" s="225">
        <f t="shared" si="308"/>
        <v>0.3636363636</v>
      </c>
      <c r="AQ404" s="225">
        <f t="shared" si="308"/>
        <v>0.3636363636</v>
      </c>
      <c r="AR404" s="225">
        <f t="shared" si="308"/>
        <v>0.3636363636</v>
      </c>
      <c r="AS404" s="225">
        <f t="shared" si="308"/>
        <v>0.3636363636</v>
      </c>
      <c r="AT404" s="225">
        <f t="shared" si="308"/>
        <v>0.3636363636</v>
      </c>
      <c r="AU404" s="225">
        <f t="shared" si="308"/>
        <v>0.3636363636</v>
      </c>
      <c r="AV404" s="225">
        <f t="shared" si="308"/>
        <v>0.3636363636</v>
      </c>
      <c r="AW404" s="225">
        <f t="shared" si="308"/>
        <v>0.3636363636</v>
      </c>
      <c r="AX404" s="225">
        <f t="shared" si="308"/>
        <v>0.3636363636</v>
      </c>
      <c r="AY404" s="225">
        <f t="shared" si="308"/>
        <v>0.3636363636</v>
      </c>
      <c r="AZ404" s="225">
        <f t="shared" si="308"/>
        <v>0.3636363636</v>
      </c>
      <c r="BA404" s="225">
        <f t="shared" si="308"/>
        <v>0.3636363636</v>
      </c>
      <c r="BB404" s="225">
        <f t="shared" si="308"/>
        <v>0.3636363636</v>
      </c>
      <c r="BC404" s="225">
        <f t="shared" si="308"/>
        <v>0.3636363636</v>
      </c>
      <c r="BD404" s="225">
        <f t="shared" si="308"/>
        <v>0.3636363636</v>
      </c>
      <c r="BE404" s="225">
        <f t="shared" si="308"/>
        <v>0.3636363636</v>
      </c>
      <c r="BF404" s="225">
        <f t="shared" si="308"/>
        <v>0.3636363636</v>
      </c>
      <c r="BG404" s="225">
        <f t="shared" si="308"/>
        <v>0.3636363636</v>
      </c>
      <c r="BH404" s="225">
        <f t="shared" si="308"/>
        <v>0.3636363636</v>
      </c>
      <c r="BI404" s="225">
        <f t="shared" si="308"/>
        <v>0.3636363636</v>
      </c>
      <c r="BJ404" s="225">
        <f t="shared" si="308"/>
        <v>0.3636363636</v>
      </c>
      <c r="BK404" s="225">
        <f t="shared" si="308"/>
        <v>0.3636363636</v>
      </c>
      <c r="BL404" s="225">
        <f t="shared" si="308"/>
        <v>0.3636363636</v>
      </c>
      <c r="BM404" s="225">
        <f t="shared" si="308"/>
        <v>0.3636363636</v>
      </c>
      <c r="BN404" s="225">
        <f t="shared" si="308"/>
        <v>0.3636363636</v>
      </c>
      <c r="BO404" s="225">
        <f t="shared" si="308"/>
        <v>0.3636363636</v>
      </c>
      <c r="BP404" s="225">
        <f t="shared" si="308"/>
        <v>0.3636363636</v>
      </c>
      <c r="BQ404" s="225">
        <f t="shared" si="308"/>
        <v>0.3636363636</v>
      </c>
      <c r="BR404" s="225">
        <f t="shared" si="308"/>
        <v>0.3636363636</v>
      </c>
      <c r="BS404" s="225">
        <f t="shared" si="308"/>
        <v>0.3636363636</v>
      </c>
      <c r="BT404" s="225">
        <f t="shared" si="308"/>
        <v>0.3636363636</v>
      </c>
      <c r="BU404" s="225">
        <f t="shared" si="308"/>
        <v>0.3636363636</v>
      </c>
      <c r="BV404" s="225">
        <f t="shared" si="308"/>
        <v>0.3636363636</v>
      </c>
      <c r="BW404" s="225">
        <f t="shared" si="308"/>
        <v>0.3636363636</v>
      </c>
      <c r="BX404" s="225">
        <f t="shared" si="308"/>
        <v>0.3636363636</v>
      </c>
      <c r="BY404" s="225">
        <f t="shared" si="308"/>
        <v>0.3636363636</v>
      </c>
      <c r="BZ404" s="225">
        <f t="shared" si="308"/>
        <v>0.3636363636</v>
      </c>
      <c r="CA404" s="225">
        <f t="shared" si="308"/>
        <v>0.3636363636</v>
      </c>
      <c r="CB404" s="225">
        <f t="shared" si="308"/>
        <v>0.3636363636</v>
      </c>
      <c r="CC404" s="225">
        <f t="shared" si="308"/>
        <v>0.3636363636</v>
      </c>
      <c r="CD404" s="225">
        <f t="shared" si="308"/>
        <v>0.3636363636</v>
      </c>
      <c r="CE404" s="225">
        <f t="shared" si="308"/>
        <v>0.3636363636</v>
      </c>
      <c r="CF404" s="225">
        <f t="shared" si="308"/>
        <v>0.3636363636</v>
      </c>
      <c r="CG404" s="225">
        <f t="shared" si="308"/>
        <v>0.3636363636</v>
      </c>
      <c r="CH404" s="225">
        <f t="shared" si="308"/>
        <v>0.3636363636</v>
      </c>
      <c r="CI404" s="225">
        <f t="shared" si="308"/>
        <v>0.3636363636</v>
      </c>
      <c r="CJ404" s="225">
        <f t="shared" si="308"/>
        <v>0.3636363636</v>
      </c>
      <c r="CK404" s="225">
        <f t="shared" si="308"/>
        <v>0.3636363636</v>
      </c>
      <c r="CL404" s="225">
        <f t="shared" si="308"/>
        <v>0.3636363636</v>
      </c>
      <c r="CM404" s="225">
        <f t="shared" si="308"/>
        <v>0.3636363636</v>
      </c>
      <c r="CN404" s="225">
        <f t="shared" si="308"/>
        <v>0.3636363636</v>
      </c>
      <c r="CO404" s="225">
        <f t="shared" si="308"/>
        <v>0.3636363636</v>
      </c>
      <c r="CP404" s="225">
        <f t="shared" si="308"/>
        <v>0.3636363636</v>
      </c>
      <c r="CQ404" s="225">
        <f t="shared" si="308"/>
        <v>0.3636363636</v>
      </c>
      <c r="CR404" s="225">
        <f t="shared" si="308"/>
        <v>0.3636363636</v>
      </c>
      <c r="CS404" s="225">
        <f t="shared" si="308"/>
        <v>0.3636363636</v>
      </c>
      <c r="CT404" s="225">
        <f t="shared" si="308"/>
        <v>0.3636363636</v>
      </c>
      <c r="CU404" s="225">
        <f t="shared" si="308"/>
        <v>0.3636363636</v>
      </c>
      <c r="CV404" s="225">
        <f t="shared" si="308"/>
        <v>0.3636363636</v>
      </c>
      <c r="CW404" s="225">
        <f t="shared" si="308"/>
        <v>0.3636363636</v>
      </c>
      <c r="CX404" s="225">
        <f t="shared" si="308"/>
        <v>0.3636363636</v>
      </c>
      <c r="CY404" s="225">
        <f t="shared" si="308"/>
        <v>0.3636363636</v>
      </c>
      <c r="CZ404" s="225">
        <f t="shared" si="308"/>
        <v>0.3636363636</v>
      </c>
      <c r="DA404" s="225">
        <f t="shared" si="308"/>
        <v>0.3636363636</v>
      </c>
      <c r="DB404" s="225">
        <f t="shared" si="308"/>
        <v>0.3636363636</v>
      </c>
      <c r="DC404" s="225">
        <f t="shared" si="308"/>
        <v>0.3636363636</v>
      </c>
      <c r="DD404" s="225">
        <f t="shared" si="308"/>
        <v>0.3636363636</v>
      </c>
      <c r="DE404" s="225">
        <f t="shared" si="308"/>
        <v>0.3636363636</v>
      </c>
      <c r="DF404" s="225">
        <f t="shared" si="308"/>
        <v>0.3636363636</v>
      </c>
      <c r="DG404" s="225">
        <f t="shared" si="308"/>
        <v>0.3636363636</v>
      </c>
      <c r="DH404" s="225">
        <f t="shared" si="308"/>
        <v>0.3636363636</v>
      </c>
      <c r="DI404" s="225">
        <f t="shared" si="308"/>
        <v>0.3636363636</v>
      </c>
      <c r="DJ404" s="225">
        <f t="shared" si="308"/>
        <v>0.3636363636</v>
      </c>
      <c r="DK404" s="225">
        <f t="shared" si="308"/>
        <v>0.3636363636</v>
      </c>
      <c r="DL404" s="225">
        <f t="shared" si="308"/>
        <v>0.3636363636</v>
      </c>
      <c r="DM404" s="225">
        <f t="shared" si="308"/>
        <v>0.3636363636</v>
      </c>
      <c r="DN404" s="225">
        <f t="shared" si="308"/>
        <v>0.3636363636</v>
      </c>
      <c r="DO404" s="225">
        <f t="shared" si="308"/>
        <v>0.3636363636</v>
      </c>
      <c r="DP404" s="225">
        <f t="shared" si="308"/>
        <v>0.3636363636</v>
      </c>
      <c r="DQ404" s="225">
        <f t="shared" si="308"/>
        <v>0.3636363636</v>
      </c>
      <c r="DR404" s="225">
        <f t="shared" si="308"/>
        <v>0.3636363636</v>
      </c>
      <c r="DS404" s="225">
        <f t="shared" si="308"/>
        <v>0.3636363636</v>
      </c>
      <c r="DT404" s="225">
        <f t="shared" si="308"/>
        <v>0.3636363636</v>
      </c>
      <c r="DU404" s="225">
        <f t="shared" si="308"/>
        <v>0.3636363636</v>
      </c>
      <c r="DV404" s="225">
        <f t="shared" si="308"/>
        <v>0.3636363636</v>
      </c>
      <c r="DW404" s="225">
        <f t="shared" si="308"/>
        <v>0.3636363636</v>
      </c>
      <c r="DX404" s="225">
        <f t="shared" si="308"/>
        <v>0.3636363636</v>
      </c>
      <c r="DY404" s="225">
        <f t="shared" si="308"/>
        <v>0.3636363636</v>
      </c>
      <c r="DZ404" s="225">
        <f t="shared" si="308"/>
        <v>0.3636363636</v>
      </c>
    </row>
    <row r="405">
      <c r="A405" s="89"/>
      <c r="B405" s="150"/>
      <c r="C405" s="150"/>
      <c r="D405" s="89"/>
      <c r="E405" s="89"/>
      <c r="F405" s="89"/>
      <c r="G405" s="89"/>
      <c r="H405" s="89"/>
      <c r="I405" s="78"/>
      <c r="J405" s="78"/>
      <c r="K405" s="89"/>
      <c r="L405" s="89"/>
      <c r="M405" s="89"/>
      <c r="N405" s="89"/>
      <c r="O405" s="89"/>
      <c r="P405" s="226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</row>
    <row r="406">
      <c r="A406" s="89"/>
      <c r="B406" s="150"/>
      <c r="C406" s="150"/>
      <c r="D406" s="89"/>
      <c r="E406" s="92" t="s">
        <v>336</v>
      </c>
      <c r="F406" s="89"/>
      <c r="G406" s="89"/>
      <c r="H406" s="89"/>
      <c r="I406" s="196" t="s">
        <v>167</v>
      </c>
      <c r="J406" s="225">
        <f t="shared" ref="J406:DZ406" si="309">J395/sum(J$395:J$399)</f>
        <v>0.85</v>
      </c>
      <c r="K406" s="225">
        <f t="shared" si="309"/>
        <v>0.85</v>
      </c>
      <c r="L406" s="225">
        <f t="shared" si="309"/>
        <v>0.85</v>
      </c>
      <c r="M406" s="225">
        <f t="shared" si="309"/>
        <v>0.85</v>
      </c>
      <c r="N406" s="225">
        <f t="shared" si="309"/>
        <v>0.85</v>
      </c>
      <c r="O406" s="225">
        <f t="shared" si="309"/>
        <v>0.85</v>
      </c>
      <c r="P406" s="225">
        <f t="shared" si="309"/>
        <v>0.85</v>
      </c>
      <c r="Q406" s="225">
        <f t="shared" si="309"/>
        <v>0.85</v>
      </c>
      <c r="R406" s="225">
        <f t="shared" si="309"/>
        <v>0.85</v>
      </c>
      <c r="S406" s="225">
        <f t="shared" si="309"/>
        <v>0.85</v>
      </c>
      <c r="T406" s="225">
        <f t="shared" si="309"/>
        <v>0.85</v>
      </c>
      <c r="U406" s="225">
        <f t="shared" si="309"/>
        <v>0.85</v>
      </c>
      <c r="V406" s="225">
        <f t="shared" si="309"/>
        <v>0.85</v>
      </c>
      <c r="W406" s="225">
        <f t="shared" si="309"/>
        <v>0.85</v>
      </c>
      <c r="X406" s="225">
        <f t="shared" si="309"/>
        <v>0.85</v>
      </c>
      <c r="Y406" s="225">
        <f t="shared" si="309"/>
        <v>0.85</v>
      </c>
      <c r="Z406" s="225">
        <f t="shared" si="309"/>
        <v>0.85</v>
      </c>
      <c r="AA406" s="225">
        <f t="shared" si="309"/>
        <v>0.85</v>
      </c>
      <c r="AB406" s="225">
        <f t="shared" si="309"/>
        <v>0.85</v>
      </c>
      <c r="AC406" s="225">
        <f t="shared" si="309"/>
        <v>0.85</v>
      </c>
      <c r="AD406" s="225">
        <f t="shared" si="309"/>
        <v>0.85</v>
      </c>
      <c r="AE406" s="225">
        <f t="shared" si="309"/>
        <v>0.85</v>
      </c>
      <c r="AF406" s="225">
        <f t="shared" si="309"/>
        <v>0.85</v>
      </c>
      <c r="AG406" s="225">
        <f t="shared" si="309"/>
        <v>0.85</v>
      </c>
      <c r="AH406" s="225">
        <f t="shared" si="309"/>
        <v>0.85</v>
      </c>
      <c r="AI406" s="225">
        <f t="shared" si="309"/>
        <v>0.425</v>
      </c>
      <c r="AJ406" s="225">
        <f t="shared" si="309"/>
        <v>0.425</v>
      </c>
      <c r="AK406" s="225">
        <f t="shared" si="309"/>
        <v>0.425</v>
      </c>
      <c r="AL406" s="225">
        <f t="shared" si="309"/>
        <v>0.425</v>
      </c>
      <c r="AM406" s="225">
        <f t="shared" si="309"/>
        <v>0.425</v>
      </c>
      <c r="AN406" s="225">
        <f t="shared" si="309"/>
        <v>0.425</v>
      </c>
      <c r="AO406" s="225">
        <f t="shared" si="309"/>
        <v>0.425</v>
      </c>
      <c r="AP406" s="225">
        <f t="shared" si="309"/>
        <v>0.425</v>
      </c>
      <c r="AQ406" s="225">
        <f t="shared" si="309"/>
        <v>0.425</v>
      </c>
      <c r="AR406" s="225">
        <f t="shared" si="309"/>
        <v>0.425</v>
      </c>
      <c r="AS406" s="225">
        <f t="shared" si="309"/>
        <v>0.425</v>
      </c>
      <c r="AT406" s="225">
        <f t="shared" si="309"/>
        <v>0.425</v>
      </c>
      <c r="AU406" s="225">
        <f t="shared" si="309"/>
        <v>0.425</v>
      </c>
      <c r="AV406" s="225">
        <f t="shared" si="309"/>
        <v>0.425</v>
      </c>
      <c r="AW406" s="225">
        <f t="shared" si="309"/>
        <v>0.425</v>
      </c>
      <c r="AX406" s="225">
        <f t="shared" si="309"/>
        <v>0.425</v>
      </c>
      <c r="AY406" s="225">
        <f t="shared" si="309"/>
        <v>0.425</v>
      </c>
      <c r="AZ406" s="225">
        <f t="shared" si="309"/>
        <v>0.425</v>
      </c>
      <c r="BA406" s="225">
        <f t="shared" si="309"/>
        <v>0.425</v>
      </c>
      <c r="BB406" s="225">
        <f t="shared" si="309"/>
        <v>0.425</v>
      </c>
      <c r="BC406" s="225">
        <f t="shared" si="309"/>
        <v>0.425</v>
      </c>
      <c r="BD406" s="225">
        <f t="shared" si="309"/>
        <v>0.425</v>
      </c>
      <c r="BE406" s="225">
        <f t="shared" si="309"/>
        <v>0.425</v>
      </c>
      <c r="BF406" s="225">
        <f t="shared" si="309"/>
        <v>0.425</v>
      </c>
      <c r="BG406" s="225">
        <f t="shared" si="309"/>
        <v>0.425</v>
      </c>
      <c r="BH406" s="225">
        <f t="shared" si="309"/>
        <v>0.425</v>
      </c>
      <c r="BI406" s="225">
        <f t="shared" si="309"/>
        <v>0.425</v>
      </c>
      <c r="BJ406" s="225">
        <f t="shared" si="309"/>
        <v>0.425</v>
      </c>
      <c r="BK406" s="225">
        <f t="shared" si="309"/>
        <v>0.425</v>
      </c>
      <c r="BL406" s="225">
        <f t="shared" si="309"/>
        <v>0.425</v>
      </c>
      <c r="BM406" s="225">
        <f t="shared" si="309"/>
        <v>0.425</v>
      </c>
      <c r="BN406" s="225">
        <f t="shared" si="309"/>
        <v>0.425</v>
      </c>
      <c r="BO406" s="225">
        <f t="shared" si="309"/>
        <v>0.425</v>
      </c>
      <c r="BP406" s="225">
        <f t="shared" si="309"/>
        <v>0.425</v>
      </c>
      <c r="BQ406" s="225">
        <f t="shared" si="309"/>
        <v>0.425</v>
      </c>
      <c r="BR406" s="225">
        <f t="shared" si="309"/>
        <v>0.425</v>
      </c>
      <c r="BS406" s="225">
        <f t="shared" si="309"/>
        <v>0.425</v>
      </c>
      <c r="BT406" s="225">
        <f t="shared" si="309"/>
        <v>0.425</v>
      </c>
      <c r="BU406" s="225">
        <f t="shared" si="309"/>
        <v>0.425</v>
      </c>
      <c r="BV406" s="225">
        <f t="shared" si="309"/>
        <v>0.425</v>
      </c>
      <c r="BW406" s="225">
        <f t="shared" si="309"/>
        <v>0.425</v>
      </c>
      <c r="BX406" s="225">
        <f t="shared" si="309"/>
        <v>0.425</v>
      </c>
      <c r="BY406" s="225">
        <f t="shared" si="309"/>
        <v>0.425</v>
      </c>
      <c r="BZ406" s="225">
        <f t="shared" si="309"/>
        <v>0.425</v>
      </c>
      <c r="CA406" s="225">
        <f t="shared" si="309"/>
        <v>0.425</v>
      </c>
      <c r="CB406" s="225">
        <f t="shared" si="309"/>
        <v>0.425</v>
      </c>
      <c r="CC406" s="225">
        <f t="shared" si="309"/>
        <v>0.425</v>
      </c>
      <c r="CD406" s="225">
        <f t="shared" si="309"/>
        <v>0.425</v>
      </c>
      <c r="CE406" s="225">
        <f t="shared" si="309"/>
        <v>0.425</v>
      </c>
      <c r="CF406" s="225">
        <f t="shared" si="309"/>
        <v>0.425</v>
      </c>
      <c r="CG406" s="225">
        <f t="shared" si="309"/>
        <v>0.425</v>
      </c>
      <c r="CH406" s="225">
        <f t="shared" si="309"/>
        <v>0.425</v>
      </c>
      <c r="CI406" s="225">
        <f t="shared" si="309"/>
        <v>0.425</v>
      </c>
      <c r="CJ406" s="225">
        <f t="shared" si="309"/>
        <v>0.425</v>
      </c>
      <c r="CK406" s="225">
        <f t="shared" si="309"/>
        <v>0.425</v>
      </c>
      <c r="CL406" s="225">
        <f t="shared" si="309"/>
        <v>0.425</v>
      </c>
      <c r="CM406" s="225">
        <f t="shared" si="309"/>
        <v>0.425</v>
      </c>
      <c r="CN406" s="225">
        <f t="shared" si="309"/>
        <v>0.425</v>
      </c>
      <c r="CO406" s="225">
        <f t="shared" si="309"/>
        <v>0.425</v>
      </c>
      <c r="CP406" s="225">
        <f t="shared" si="309"/>
        <v>0.425</v>
      </c>
      <c r="CQ406" s="225">
        <f t="shared" si="309"/>
        <v>0.425</v>
      </c>
      <c r="CR406" s="225">
        <f t="shared" si="309"/>
        <v>0.425</v>
      </c>
      <c r="CS406" s="225">
        <f t="shared" si="309"/>
        <v>0.425</v>
      </c>
      <c r="CT406" s="225">
        <f t="shared" si="309"/>
        <v>0.425</v>
      </c>
      <c r="CU406" s="225">
        <f t="shared" si="309"/>
        <v>0.425</v>
      </c>
      <c r="CV406" s="225">
        <f t="shared" si="309"/>
        <v>0.425</v>
      </c>
      <c r="CW406" s="225">
        <f t="shared" si="309"/>
        <v>0.425</v>
      </c>
      <c r="CX406" s="225">
        <f t="shared" si="309"/>
        <v>0.425</v>
      </c>
      <c r="CY406" s="225">
        <f t="shared" si="309"/>
        <v>0.425</v>
      </c>
      <c r="CZ406" s="225">
        <f t="shared" si="309"/>
        <v>0.425</v>
      </c>
      <c r="DA406" s="225">
        <f t="shared" si="309"/>
        <v>0.425</v>
      </c>
      <c r="DB406" s="225">
        <f t="shared" si="309"/>
        <v>0.425</v>
      </c>
      <c r="DC406" s="225">
        <f t="shared" si="309"/>
        <v>0.425</v>
      </c>
      <c r="DD406" s="225">
        <f t="shared" si="309"/>
        <v>0.425</v>
      </c>
      <c r="DE406" s="225">
        <f t="shared" si="309"/>
        <v>0.425</v>
      </c>
      <c r="DF406" s="225">
        <f t="shared" si="309"/>
        <v>0.425</v>
      </c>
      <c r="DG406" s="225">
        <f t="shared" si="309"/>
        <v>0.425</v>
      </c>
      <c r="DH406" s="225">
        <f t="shared" si="309"/>
        <v>0.425</v>
      </c>
      <c r="DI406" s="225">
        <f t="shared" si="309"/>
        <v>0.425</v>
      </c>
      <c r="DJ406" s="225">
        <f t="shared" si="309"/>
        <v>0.425</v>
      </c>
      <c r="DK406" s="225">
        <f t="shared" si="309"/>
        <v>0.425</v>
      </c>
      <c r="DL406" s="225">
        <f t="shared" si="309"/>
        <v>0.425</v>
      </c>
      <c r="DM406" s="225">
        <f t="shared" si="309"/>
        <v>0.425</v>
      </c>
      <c r="DN406" s="225">
        <f t="shared" si="309"/>
        <v>0.425</v>
      </c>
      <c r="DO406" s="225">
        <f t="shared" si="309"/>
        <v>0.425</v>
      </c>
      <c r="DP406" s="225">
        <f t="shared" si="309"/>
        <v>0.425</v>
      </c>
      <c r="DQ406" s="225">
        <f t="shared" si="309"/>
        <v>0.425</v>
      </c>
      <c r="DR406" s="225">
        <f t="shared" si="309"/>
        <v>0.425</v>
      </c>
      <c r="DS406" s="225">
        <f t="shared" si="309"/>
        <v>0.425</v>
      </c>
      <c r="DT406" s="225">
        <f t="shared" si="309"/>
        <v>0.425</v>
      </c>
      <c r="DU406" s="225">
        <f t="shared" si="309"/>
        <v>0.425</v>
      </c>
      <c r="DV406" s="225">
        <f t="shared" si="309"/>
        <v>0.425</v>
      </c>
      <c r="DW406" s="225">
        <f t="shared" si="309"/>
        <v>0.425</v>
      </c>
      <c r="DX406" s="225">
        <f t="shared" si="309"/>
        <v>0.425</v>
      </c>
      <c r="DY406" s="225">
        <f t="shared" si="309"/>
        <v>0.425</v>
      </c>
      <c r="DZ406" s="225">
        <f t="shared" si="309"/>
        <v>0.425</v>
      </c>
    </row>
    <row r="407">
      <c r="A407" s="89"/>
      <c r="B407" s="150"/>
      <c r="C407" s="150"/>
      <c r="D407" s="89"/>
      <c r="E407" s="89"/>
      <c r="F407" s="89"/>
      <c r="G407" s="89"/>
      <c r="H407" s="89"/>
      <c r="I407" s="196" t="s">
        <v>166</v>
      </c>
      <c r="J407" s="225">
        <f t="shared" ref="J407:DZ407" si="310">J396/sum(J$395:J$399)</f>
        <v>0.15</v>
      </c>
      <c r="K407" s="225">
        <f t="shared" si="310"/>
        <v>0.15</v>
      </c>
      <c r="L407" s="225">
        <f t="shared" si="310"/>
        <v>0.15</v>
      </c>
      <c r="M407" s="225">
        <f t="shared" si="310"/>
        <v>0.15</v>
      </c>
      <c r="N407" s="225">
        <f t="shared" si="310"/>
        <v>0.15</v>
      </c>
      <c r="O407" s="225">
        <f t="shared" si="310"/>
        <v>0.15</v>
      </c>
      <c r="P407" s="225">
        <f t="shared" si="310"/>
        <v>0.15</v>
      </c>
      <c r="Q407" s="225">
        <f t="shared" si="310"/>
        <v>0.15</v>
      </c>
      <c r="R407" s="225">
        <f t="shared" si="310"/>
        <v>0.15</v>
      </c>
      <c r="S407" s="225">
        <f t="shared" si="310"/>
        <v>0.15</v>
      </c>
      <c r="T407" s="225">
        <f t="shared" si="310"/>
        <v>0.15</v>
      </c>
      <c r="U407" s="225">
        <f t="shared" si="310"/>
        <v>0.15</v>
      </c>
      <c r="V407" s="225">
        <f t="shared" si="310"/>
        <v>0.15</v>
      </c>
      <c r="W407" s="225">
        <f t="shared" si="310"/>
        <v>0.15</v>
      </c>
      <c r="X407" s="225">
        <f t="shared" si="310"/>
        <v>0.15</v>
      </c>
      <c r="Y407" s="225">
        <f t="shared" si="310"/>
        <v>0.15</v>
      </c>
      <c r="Z407" s="225">
        <f t="shared" si="310"/>
        <v>0.15</v>
      </c>
      <c r="AA407" s="225">
        <f t="shared" si="310"/>
        <v>0.15</v>
      </c>
      <c r="AB407" s="225">
        <f t="shared" si="310"/>
        <v>0.15</v>
      </c>
      <c r="AC407" s="225">
        <f t="shared" si="310"/>
        <v>0.15</v>
      </c>
      <c r="AD407" s="225">
        <f t="shared" si="310"/>
        <v>0.15</v>
      </c>
      <c r="AE407" s="225">
        <f t="shared" si="310"/>
        <v>0.15</v>
      </c>
      <c r="AF407" s="225">
        <f t="shared" si="310"/>
        <v>0.15</v>
      </c>
      <c r="AG407" s="225">
        <f t="shared" si="310"/>
        <v>0.15</v>
      </c>
      <c r="AH407" s="225">
        <f t="shared" si="310"/>
        <v>0.15</v>
      </c>
      <c r="AI407" s="225">
        <f t="shared" si="310"/>
        <v>0.075</v>
      </c>
      <c r="AJ407" s="225">
        <f t="shared" si="310"/>
        <v>0.075</v>
      </c>
      <c r="AK407" s="225">
        <f t="shared" si="310"/>
        <v>0.075</v>
      </c>
      <c r="AL407" s="225">
        <f t="shared" si="310"/>
        <v>0.075</v>
      </c>
      <c r="AM407" s="225">
        <f t="shared" si="310"/>
        <v>0.075</v>
      </c>
      <c r="AN407" s="225">
        <f t="shared" si="310"/>
        <v>0.075</v>
      </c>
      <c r="AO407" s="225">
        <f t="shared" si="310"/>
        <v>0.075</v>
      </c>
      <c r="AP407" s="225">
        <f t="shared" si="310"/>
        <v>0.075</v>
      </c>
      <c r="AQ407" s="225">
        <f t="shared" si="310"/>
        <v>0.075</v>
      </c>
      <c r="AR407" s="225">
        <f t="shared" si="310"/>
        <v>0.075</v>
      </c>
      <c r="AS407" s="225">
        <f t="shared" si="310"/>
        <v>0.075</v>
      </c>
      <c r="AT407" s="225">
        <f t="shared" si="310"/>
        <v>0.075</v>
      </c>
      <c r="AU407" s="225">
        <f t="shared" si="310"/>
        <v>0.075</v>
      </c>
      <c r="AV407" s="225">
        <f t="shared" si="310"/>
        <v>0.075</v>
      </c>
      <c r="AW407" s="225">
        <f t="shared" si="310"/>
        <v>0.075</v>
      </c>
      <c r="AX407" s="225">
        <f t="shared" si="310"/>
        <v>0.075</v>
      </c>
      <c r="AY407" s="225">
        <f t="shared" si="310"/>
        <v>0.075</v>
      </c>
      <c r="AZ407" s="225">
        <f t="shared" si="310"/>
        <v>0.075</v>
      </c>
      <c r="BA407" s="225">
        <f t="shared" si="310"/>
        <v>0.075</v>
      </c>
      <c r="BB407" s="225">
        <f t="shared" si="310"/>
        <v>0.075</v>
      </c>
      <c r="BC407" s="225">
        <f t="shared" si="310"/>
        <v>0.075</v>
      </c>
      <c r="BD407" s="225">
        <f t="shared" si="310"/>
        <v>0.075</v>
      </c>
      <c r="BE407" s="225">
        <f t="shared" si="310"/>
        <v>0.075</v>
      </c>
      <c r="BF407" s="225">
        <f t="shared" si="310"/>
        <v>0.075</v>
      </c>
      <c r="BG407" s="225">
        <f t="shared" si="310"/>
        <v>0.075</v>
      </c>
      <c r="BH407" s="225">
        <f t="shared" si="310"/>
        <v>0.075</v>
      </c>
      <c r="BI407" s="225">
        <f t="shared" si="310"/>
        <v>0.075</v>
      </c>
      <c r="BJ407" s="225">
        <f t="shared" si="310"/>
        <v>0.075</v>
      </c>
      <c r="BK407" s="225">
        <f t="shared" si="310"/>
        <v>0.075</v>
      </c>
      <c r="BL407" s="225">
        <f t="shared" si="310"/>
        <v>0.075</v>
      </c>
      <c r="BM407" s="225">
        <f t="shared" si="310"/>
        <v>0.075</v>
      </c>
      <c r="BN407" s="225">
        <f t="shared" si="310"/>
        <v>0.075</v>
      </c>
      <c r="BO407" s="225">
        <f t="shared" si="310"/>
        <v>0.075</v>
      </c>
      <c r="BP407" s="225">
        <f t="shared" si="310"/>
        <v>0.075</v>
      </c>
      <c r="BQ407" s="225">
        <f t="shared" si="310"/>
        <v>0.075</v>
      </c>
      <c r="BR407" s="225">
        <f t="shared" si="310"/>
        <v>0.075</v>
      </c>
      <c r="BS407" s="225">
        <f t="shared" si="310"/>
        <v>0.075</v>
      </c>
      <c r="BT407" s="225">
        <f t="shared" si="310"/>
        <v>0.075</v>
      </c>
      <c r="BU407" s="225">
        <f t="shared" si="310"/>
        <v>0.075</v>
      </c>
      <c r="BV407" s="225">
        <f t="shared" si="310"/>
        <v>0.075</v>
      </c>
      <c r="BW407" s="225">
        <f t="shared" si="310"/>
        <v>0.075</v>
      </c>
      <c r="BX407" s="225">
        <f t="shared" si="310"/>
        <v>0.075</v>
      </c>
      <c r="BY407" s="225">
        <f t="shared" si="310"/>
        <v>0.075</v>
      </c>
      <c r="BZ407" s="225">
        <f t="shared" si="310"/>
        <v>0.075</v>
      </c>
      <c r="CA407" s="225">
        <f t="shared" si="310"/>
        <v>0.075</v>
      </c>
      <c r="CB407" s="225">
        <f t="shared" si="310"/>
        <v>0.075</v>
      </c>
      <c r="CC407" s="225">
        <f t="shared" si="310"/>
        <v>0.075</v>
      </c>
      <c r="CD407" s="225">
        <f t="shared" si="310"/>
        <v>0.075</v>
      </c>
      <c r="CE407" s="225">
        <f t="shared" si="310"/>
        <v>0.075</v>
      </c>
      <c r="CF407" s="225">
        <f t="shared" si="310"/>
        <v>0.075</v>
      </c>
      <c r="CG407" s="225">
        <f t="shared" si="310"/>
        <v>0.075</v>
      </c>
      <c r="CH407" s="225">
        <f t="shared" si="310"/>
        <v>0.075</v>
      </c>
      <c r="CI407" s="225">
        <f t="shared" si="310"/>
        <v>0.075</v>
      </c>
      <c r="CJ407" s="225">
        <f t="shared" si="310"/>
        <v>0.075</v>
      </c>
      <c r="CK407" s="225">
        <f t="shared" si="310"/>
        <v>0.075</v>
      </c>
      <c r="CL407" s="225">
        <f t="shared" si="310"/>
        <v>0.075</v>
      </c>
      <c r="CM407" s="225">
        <f t="shared" si="310"/>
        <v>0.075</v>
      </c>
      <c r="CN407" s="225">
        <f t="shared" si="310"/>
        <v>0.075</v>
      </c>
      <c r="CO407" s="225">
        <f t="shared" si="310"/>
        <v>0.075</v>
      </c>
      <c r="CP407" s="225">
        <f t="shared" si="310"/>
        <v>0.075</v>
      </c>
      <c r="CQ407" s="225">
        <f t="shared" si="310"/>
        <v>0.075</v>
      </c>
      <c r="CR407" s="225">
        <f t="shared" si="310"/>
        <v>0.075</v>
      </c>
      <c r="CS407" s="225">
        <f t="shared" si="310"/>
        <v>0.075</v>
      </c>
      <c r="CT407" s="225">
        <f t="shared" si="310"/>
        <v>0.075</v>
      </c>
      <c r="CU407" s="225">
        <f t="shared" si="310"/>
        <v>0.075</v>
      </c>
      <c r="CV407" s="225">
        <f t="shared" si="310"/>
        <v>0.075</v>
      </c>
      <c r="CW407" s="225">
        <f t="shared" si="310"/>
        <v>0.075</v>
      </c>
      <c r="CX407" s="225">
        <f t="shared" si="310"/>
        <v>0.075</v>
      </c>
      <c r="CY407" s="225">
        <f t="shared" si="310"/>
        <v>0.075</v>
      </c>
      <c r="CZ407" s="225">
        <f t="shared" si="310"/>
        <v>0.075</v>
      </c>
      <c r="DA407" s="225">
        <f t="shared" si="310"/>
        <v>0.075</v>
      </c>
      <c r="DB407" s="225">
        <f t="shared" si="310"/>
        <v>0.075</v>
      </c>
      <c r="DC407" s="225">
        <f t="shared" si="310"/>
        <v>0.075</v>
      </c>
      <c r="DD407" s="225">
        <f t="shared" si="310"/>
        <v>0.075</v>
      </c>
      <c r="DE407" s="225">
        <f t="shared" si="310"/>
        <v>0.075</v>
      </c>
      <c r="DF407" s="225">
        <f t="shared" si="310"/>
        <v>0.075</v>
      </c>
      <c r="DG407" s="225">
        <f t="shared" si="310"/>
        <v>0.075</v>
      </c>
      <c r="DH407" s="225">
        <f t="shared" si="310"/>
        <v>0.075</v>
      </c>
      <c r="DI407" s="225">
        <f t="shared" si="310"/>
        <v>0.075</v>
      </c>
      <c r="DJ407" s="225">
        <f t="shared" si="310"/>
        <v>0.075</v>
      </c>
      <c r="DK407" s="225">
        <f t="shared" si="310"/>
        <v>0.075</v>
      </c>
      <c r="DL407" s="225">
        <f t="shared" si="310"/>
        <v>0.075</v>
      </c>
      <c r="DM407" s="225">
        <f t="shared" si="310"/>
        <v>0.075</v>
      </c>
      <c r="DN407" s="225">
        <f t="shared" si="310"/>
        <v>0.075</v>
      </c>
      <c r="DO407" s="225">
        <f t="shared" si="310"/>
        <v>0.075</v>
      </c>
      <c r="DP407" s="225">
        <f t="shared" si="310"/>
        <v>0.075</v>
      </c>
      <c r="DQ407" s="225">
        <f t="shared" si="310"/>
        <v>0.075</v>
      </c>
      <c r="DR407" s="225">
        <f t="shared" si="310"/>
        <v>0.075</v>
      </c>
      <c r="DS407" s="225">
        <f t="shared" si="310"/>
        <v>0.075</v>
      </c>
      <c r="DT407" s="225">
        <f t="shared" si="310"/>
        <v>0.075</v>
      </c>
      <c r="DU407" s="225">
        <f t="shared" si="310"/>
        <v>0.075</v>
      </c>
      <c r="DV407" s="225">
        <f t="shared" si="310"/>
        <v>0.075</v>
      </c>
      <c r="DW407" s="225">
        <f t="shared" si="310"/>
        <v>0.075</v>
      </c>
      <c r="DX407" s="225">
        <f t="shared" si="310"/>
        <v>0.075</v>
      </c>
      <c r="DY407" s="225">
        <f t="shared" si="310"/>
        <v>0.075</v>
      </c>
      <c r="DZ407" s="225">
        <f t="shared" si="310"/>
        <v>0.075</v>
      </c>
    </row>
    <row r="408">
      <c r="A408" s="89"/>
      <c r="B408" s="150"/>
      <c r="C408" s="150"/>
      <c r="D408" s="89"/>
      <c r="E408" s="89"/>
      <c r="F408" s="89"/>
      <c r="G408" s="89"/>
      <c r="H408" s="89"/>
      <c r="I408" s="196" t="s">
        <v>369</v>
      </c>
      <c r="J408" s="225">
        <f t="shared" ref="J408:DZ408" si="311">J397/sum(J$395:J$399)</f>
        <v>0</v>
      </c>
      <c r="K408" s="225">
        <f t="shared" si="311"/>
        <v>0</v>
      </c>
      <c r="L408" s="225">
        <f t="shared" si="311"/>
        <v>0</v>
      </c>
      <c r="M408" s="225">
        <f t="shared" si="311"/>
        <v>0</v>
      </c>
      <c r="N408" s="225">
        <f t="shared" si="311"/>
        <v>0</v>
      </c>
      <c r="O408" s="225">
        <f t="shared" si="311"/>
        <v>0</v>
      </c>
      <c r="P408" s="225">
        <f t="shared" si="311"/>
        <v>0</v>
      </c>
      <c r="Q408" s="225">
        <f t="shared" si="311"/>
        <v>0</v>
      </c>
      <c r="R408" s="225">
        <f t="shared" si="311"/>
        <v>0</v>
      </c>
      <c r="S408" s="225">
        <f t="shared" si="311"/>
        <v>0</v>
      </c>
      <c r="T408" s="225">
        <f t="shared" si="311"/>
        <v>0</v>
      </c>
      <c r="U408" s="225">
        <f t="shared" si="311"/>
        <v>0</v>
      </c>
      <c r="V408" s="225">
        <f t="shared" si="311"/>
        <v>0</v>
      </c>
      <c r="W408" s="225">
        <f t="shared" si="311"/>
        <v>0</v>
      </c>
      <c r="X408" s="225">
        <f t="shared" si="311"/>
        <v>0</v>
      </c>
      <c r="Y408" s="225">
        <f t="shared" si="311"/>
        <v>0</v>
      </c>
      <c r="Z408" s="225">
        <f t="shared" si="311"/>
        <v>0</v>
      </c>
      <c r="AA408" s="225">
        <f t="shared" si="311"/>
        <v>0</v>
      </c>
      <c r="AB408" s="225">
        <f t="shared" si="311"/>
        <v>0</v>
      </c>
      <c r="AC408" s="225">
        <f t="shared" si="311"/>
        <v>0</v>
      </c>
      <c r="AD408" s="225">
        <f t="shared" si="311"/>
        <v>0</v>
      </c>
      <c r="AE408" s="225">
        <f t="shared" si="311"/>
        <v>0</v>
      </c>
      <c r="AF408" s="225">
        <f t="shared" si="311"/>
        <v>0</v>
      </c>
      <c r="AG408" s="225">
        <f t="shared" si="311"/>
        <v>0</v>
      </c>
      <c r="AH408" s="225">
        <f t="shared" si="311"/>
        <v>0</v>
      </c>
      <c r="AI408" s="225">
        <f t="shared" si="311"/>
        <v>0.1</v>
      </c>
      <c r="AJ408" s="225">
        <f t="shared" si="311"/>
        <v>0.1</v>
      </c>
      <c r="AK408" s="225">
        <f t="shared" si="311"/>
        <v>0.1</v>
      </c>
      <c r="AL408" s="225">
        <f t="shared" si="311"/>
        <v>0.1</v>
      </c>
      <c r="AM408" s="225">
        <f t="shared" si="311"/>
        <v>0.1</v>
      </c>
      <c r="AN408" s="225">
        <f t="shared" si="311"/>
        <v>0.1</v>
      </c>
      <c r="AO408" s="225">
        <f t="shared" si="311"/>
        <v>0.1</v>
      </c>
      <c r="AP408" s="225">
        <f t="shared" si="311"/>
        <v>0.1</v>
      </c>
      <c r="AQ408" s="225">
        <f t="shared" si="311"/>
        <v>0.1</v>
      </c>
      <c r="AR408" s="225">
        <f t="shared" si="311"/>
        <v>0.1</v>
      </c>
      <c r="AS408" s="225">
        <f t="shared" si="311"/>
        <v>0.1</v>
      </c>
      <c r="AT408" s="225">
        <f t="shared" si="311"/>
        <v>0.1</v>
      </c>
      <c r="AU408" s="225">
        <f t="shared" si="311"/>
        <v>0.1</v>
      </c>
      <c r="AV408" s="225">
        <f t="shared" si="311"/>
        <v>0.1</v>
      </c>
      <c r="AW408" s="225">
        <f t="shared" si="311"/>
        <v>0.1</v>
      </c>
      <c r="AX408" s="225">
        <f t="shared" si="311"/>
        <v>0.1</v>
      </c>
      <c r="AY408" s="225">
        <f t="shared" si="311"/>
        <v>0.1</v>
      </c>
      <c r="AZ408" s="225">
        <f t="shared" si="311"/>
        <v>0.1</v>
      </c>
      <c r="BA408" s="225">
        <f t="shared" si="311"/>
        <v>0.1</v>
      </c>
      <c r="BB408" s="225">
        <f t="shared" si="311"/>
        <v>0.1</v>
      </c>
      <c r="BC408" s="225">
        <f t="shared" si="311"/>
        <v>0.1</v>
      </c>
      <c r="BD408" s="225">
        <f t="shared" si="311"/>
        <v>0.1</v>
      </c>
      <c r="BE408" s="225">
        <f t="shared" si="311"/>
        <v>0.1</v>
      </c>
      <c r="BF408" s="225">
        <f t="shared" si="311"/>
        <v>0.1</v>
      </c>
      <c r="BG408" s="225">
        <f t="shared" si="311"/>
        <v>0.1</v>
      </c>
      <c r="BH408" s="225">
        <f t="shared" si="311"/>
        <v>0.1</v>
      </c>
      <c r="BI408" s="225">
        <f t="shared" si="311"/>
        <v>0.1</v>
      </c>
      <c r="BJ408" s="225">
        <f t="shared" si="311"/>
        <v>0.1</v>
      </c>
      <c r="BK408" s="225">
        <f t="shared" si="311"/>
        <v>0.1</v>
      </c>
      <c r="BL408" s="225">
        <f t="shared" si="311"/>
        <v>0.1</v>
      </c>
      <c r="BM408" s="225">
        <f t="shared" si="311"/>
        <v>0.1</v>
      </c>
      <c r="BN408" s="225">
        <f t="shared" si="311"/>
        <v>0.1</v>
      </c>
      <c r="BO408" s="225">
        <f t="shared" si="311"/>
        <v>0.1</v>
      </c>
      <c r="BP408" s="225">
        <f t="shared" si="311"/>
        <v>0.1</v>
      </c>
      <c r="BQ408" s="225">
        <f t="shared" si="311"/>
        <v>0.1</v>
      </c>
      <c r="BR408" s="225">
        <f t="shared" si="311"/>
        <v>0.1</v>
      </c>
      <c r="BS408" s="225">
        <f t="shared" si="311"/>
        <v>0.1</v>
      </c>
      <c r="BT408" s="225">
        <f t="shared" si="311"/>
        <v>0.1</v>
      </c>
      <c r="BU408" s="225">
        <f t="shared" si="311"/>
        <v>0.1</v>
      </c>
      <c r="BV408" s="225">
        <f t="shared" si="311"/>
        <v>0.1</v>
      </c>
      <c r="BW408" s="225">
        <f t="shared" si="311"/>
        <v>0.1</v>
      </c>
      <c r="BX408" s="225">
        <f t="shared" si="311"/>
        <v>0.1</v>
      </c>
      <c r="BY408" s="225">
        <f t="shared" si="311"/>
        <v>0.1</v>
      </c>
      <c r="BZ408" s="225">
        <f t="shared" si="311"/>
        <v>0.1</v>
      </c>
      <c r="CA408" s="225">
        <f t="shared" si="311"/>
        <v>0.1</v>
      </c>
      <c r="CB408" s="225">
        <f t="shared" si="311"/>
        <v>0.1</v>
      </c>
      <c r="CC408" s="225">
        <f t="shared" si="311"/>
        <v>0.1</v>
      </c>
      <c r="CD408" s="225">
        <f t="shared" si="311"/>
        <v>0.1</v>
      </c>
      <c r="CE408" s="225">
        <f t="shared" si="311"/>
        <v>0.1</v>
      </c>
      <c r="CF408" s="225">
        <f t="shared" si="311"/>
        <v>0.1</v>
      </c>
      <c r="CG408" s="225">
        <f t="shared" si="311"/>
        <v>0.1</v>
      </c>
      <c r="CH408" s="225">
        <f t="shared" si="311"/>
        <v>0.1</v>
      </c>
      <c r="CI408" s="225">
        <f t="shared" si="311"/>
        <v>0.1</v>
      </c>
      <c r="CJ408" s="225">
        <f t="shared" si="311"/>
        <v>0.1</v>
      </c>
      <c r="CK408" s="225">
        <f t="shared" si="311"/>
        <v>0.1</v>
      </c>
      <c r="CL408" s="225">
        <f t="shared" si="311"/>
        <v>0.1</v>
      </c>
      <c r="CM408" s="225">
        <f t="shared" si="311"/>
        <v>0.1</v>
      </c>
      <c r="CN408" s="225">
        <f t="shared" si="311"/>
        <v>0.1</v>
      </c>
      <c r="CO408" s="225">
        <f t="shared" si="311"/>
        <v>0.1</v>
      </c>
      <c r="CP408" s="225">
        <f t="shared" si="311"/>
        <v>0.1</v>
      </c>
      <c r="CQ408" s="225">
        <f t="shared" si="311"/>
        <v>0.1</v>
      </c>
      <c r="CR408" s="225">
        <f t="shared" si="311"/>
        <v>0.1</v>
      </c>
      <c r="CS408" s="225">
        <f t="shared" si="311"/>
        <v>0.1</v>
      </c>
      <c r="CT408" s="225">
        <f t="shared" si="311"/>
        <v>0.1</v>
      </c>
      <c r="CU408" s="225">
        <f t="shared" si="311"/>
        <v>0.1</v>
      </c>
      <c r="CV408" s="225">
        <f t="shared" si="311"/>
        <v>0.1</v>
      </c>
      <c r="CW408" s="225">
        <f t="shared" si="311"/>
        <v>0.1</v>
      </c>
      <c r="CX408" s="225">
        <f t="shared" si="311"/>
        <v>0.1</v>
      </c>
      <c r="CY408" s="225">
        <f t="shared" si="311"/>
        <v>0.1</v>
      </c>
      <c r="CZ408" s="225">
        <f t="shared" si="311"/>
        <v>0.1</v>
      </c>
      <c r="DA408" s="225">
        <f t="shared" si="311"/>
        <v>0.1</v>
      </c>
      <c r="DB408" s="225">
        <f t="shared" si="311"/>
        <v>0.1</v>
      </c>
      <c r="DC408" s="225">
        <f t="shared" si="311"/>
        <v>0.1</v>
      </c>
      <c r="DD408" s="225">
        <f t="shared" si="311"/>
        <v>0.1</v>
      </c>
      <c r="DE408" s="225">
        <f t="shared" si="311"/>
        <v>0.1</v>
      </c>
      <c r="DF408" s="225">
        <f t="shared" si="311"/>
        <v>0.1</v>
      </c>
      <c r="DG408" s="225">
        <f t="shared" si="311"/>
        <v>0.1</v>
      </c>
      <c r="DH408" s="225">
        <f t="shared" si="311"/>
        <v>0.1</v>
      </c>
      <c r="DI408" s="225">
        <f t="shared" si="311"/>
        <v>0.1</v>
      </c>
      <c r="DJ408" s="225">
        <f t="shared" si="311"/>
        <v>0.1</v>
      </c>
      <c r="DK408" s="225">
        <f t="shared" si="311"/>
        <v>0.1</v>
      </c>
      <c r="DL408" s="225">
        <f t="shared" si="311"/>
        <v>0.1</v>
      </c>
      <c r="DM408" s="225">
        <f t="shared" si="311"/>
        <v>0.1</v>
      </c>
      <c r="DN408" s="225">
        <f t="shared" si="311"/>
        <v>0.1</v>
      </c>
      <c r="DO408" s="225">
        <f t="shared" si="311"/>
        <v>0.1</v>
      </c>
      <c r="DP408" s="225">
        <f t="shared" si="311"/>
        <v>0.1</v>
      </c>
      <c r="DQ408" s="225">
        <f t="shared" si="311"/>
        <v>0.1</v>
      </c>
      <c r="DR408" s="225">
        <f t="shared" si="311"/>
        <v>0.1</v>
      </c>
      <c r="DS408" s="225">
        <f t="shared" si="311"/>
        <v>0.1</v>
      </c>
      <c r="DT408" s="225">
        <f t="shared" si="311"/>
        <v>0.1</v>
      </c>
      <c r="DU408" s="225">
        <f t="shared" si="311"/>
        <v>0.1</v>
      </c>
      <c r="DV408" s="225">
        <f t="shared" si="311"/>
        <v>0.1</v>
      </c>
      <c r="DW408" s="225">
        <f t="shared" si="311"/>
        <v>0.1</v>
      </c>
      <c r="DX408" s="225">
        <f t="shared" si="311"/>
        <v>0.1</v>
      </c>
      <c r="DY408" s="225">
        <f t="shared" si="311"/>
        <v>0.1</v>
      </c>
      <c r="DZ408" s="225">
        <f t="shared" si="311"/>
        <v>0.1</v>
      </c>
    </row>
    <row r="409">
      <c r="A409" s="89"/>
      <c r="B409" s="150"/>
      <c r="C409" s="150"/>
      <c r="D409" s="89"/>
      <c r="E409" s="89"/>
      <c r="F409" s="89"/>
      <c r="G409" s="89"/>
      <c r="H409" s="89"/>
      <c r="I409" s="88" t="s">
        <v>162</v>
      </c>
      <c r="J409" s="225">
        <f t="shared" ref="J409:DZ409" si="312">J398/sum(J$395:J$399)</f>
        <v>0</v>
      </c>
      <c r="K409" s="225">
        <f t="shared" si="312"/>
        <v>0</v>
      </c>
      <c r="L409" s="225">
        <f t="shared" si="312"/>
        <v>0</v>
      </c>
      <c r="M409" s="225">
        <f t="shared" si="312"/>
        <v>0</v>
      </c>
      <c r="N409" s="225">
        <f t="shared" si="312"/>
        <v>0</v>
      </c>
      <c r="O409" s="225">
        <f t="shared" si="312"/>
        <v>0</v>
      </c>
      <c r="P409" s="225">
        <f t="shared" si="312"/>
        <v>0</v>
      </c>
      <c r="Q409" s="225">
        <f t="shared" si="312"/>
        <v>0</v>
      </c>
      <c r="R409" s="225">
        <f t="shared" si="312"/>
        <v>0</v>
      </c>
      <c r="S409" s="225">
        <f t="shared" si="312"/>
        <v>0</v>
      </c>
      <c r="T409" s="225">
        <f t="shared" si="312"/>
        <v>0</v>
      </c>
      <c r="U409" s="225">
        <f t="shared" si="312"/>
        <v>0</v>
      </c>
      <c r="V409" s="225">
        <f t="shared" si="312"/>
        <v>0</v>
      </c>
      <c r="W409" s="225">
        <f t="shared" si="312"/>
        <v>0</v>
      </c>
      <c r="X409" s="225">
        <f t="shared" si="312"/>
        <v>0</v>
      </c>
      <c r="Y409" s="225">
        <f t="shared" si="312"/>
        <v>0</v>
      </c>
      <c r="Z409" s="225">
        <f t="shared" si="312"/>
        <v>0</v>
      </c>
      <c r="AA409" s="225">
        <f t="shared" si="312"/>
        <v>0</v>
      </c>
      <c r="AB409" s="225">
        <f t="shared" si="312"/>
        <v>0</v>
      </c>
      <c r="AC409" s="225">
        <f t="shared" si="312"/>
        <v>0</v>
      </c>
      <c r="AD409" s="225">
        <f t="shared" si="312"/>
        <v>0</v>
      </c>
      <c r="AE409" s="225">
        <f t="shared" si="312"/>
        <v>0</v>
      </c>
      <c r="AF409" s="225">
        <f t="shared" si="312"/>
        <v>0</v>
      </c>
      <c r="AG409" s="225">
        <f t="shared" si="312"/>
        <v>0</v>
      </c>
      <c r="AH409" s="225">
        <f t="shared" si="312"/>
        <v>0</v>
      </c>
      <c r="AI409" s="225">
        <f t="shared" si="312"/>
        <v>0.3</v>
      </c>
      <c r="AJ409" s="225">
        <f t="shared" si="312"/>
        <v>0.3</v>
      </c>
      <c r="AK409" s="225">
        <f t="shared" si="312"/>
        <v>0.3</v>
      </c>
      <c r="AL409" s="225">
        <f t="shared" si="312"/>
        <v>0.3</v>
      </c>
      <c r="AM409" s="225">
        <f t="shared" si="312"/>
        <v>0.3</v>
      </c>
      <c r="AN409" s="225">
        <f t="shared" si="312"/>
        <v>0.3</v>
      </c>
      <c r="AO409" s="225">
        <f t="shared" si="312"/>
        <v>0.3</v>
      </c>
      <c r="AP409" s="225">
        <f t="shared" si="312"/>
        <v>0.3</v>
      </c>
      <c r="AQ409" s="225">
        <f t="shared" si="312"/>
        <v>0.3</v>
      </c>
      <c r="AR409" s="225">
        <f t="shared" si="312"/>
        <v>0.3</v>
      </c>
      <c r="AS409" s="225">
        <f t="shared" si="312"/>
        <v>0.3</v>
      </c>
      <c r="AT409" s="225">
        <f t="shared" si="312"/>
        <v>0.3</v>
      </c>
      <c r="AU409" s="225">
        <f t="shared" si="312"/>
        <v>0.3</v>
      </c>
      <c r="AV409" s="225">
        <f t="shared" si="312"/>
        <v>0.3</v>
      </c>
      <c r="AW409" s="225">
        <f t="shared" si="312"/>
        <v>0.3</v>
      </c>
      <c r="AX409" s="225">
        <f t="shared" si="312"/>
        <v>0.3</v>
      </c>
      <c r="AY409" s="225">
        <f t="shared" si="312"/>
        <v>0.3</v>
      </c>
      <c r="AZ409" s="225">
        <f t="shared" si="312"/>
        <v>0.3</v>
      </c>
      <c r="BA409" s="225">
        <f t="shared" si="312"/>
        <v>0.3</v>
      </c>
      <c r="BB409" s="225">
        <f t="shared" si="312"/>
        <v>0.3</v>
      </c>
      <c r="BC409" s="225">
        <f t="shared" si="312"/>
        <v>0.3</v>
      </c>
      <c r="BD409" s="225">
        <f t="shared" si="312"/>
        <v>0.3</v>
      </c>
      <c r="BE409" s="225">
        <f t="shared" si="312"/>
        <v>0.3</v>
      </c>
      <c r="BF409" s="225">
        <f t="shared" si="312"/>
        <v>0.3</v>
      </c>
      <c r="BG409" s="225">
        <f t="shared" si="312"/>
        <v>0.3</v>
      </c>
      <c r="BH409" s="225">
        <f t="shared" si="312"/>
        <v>0.3</v>
      </c>
      <c r="BI409" s="225">
        <f t="shared" si="312"/>
        <v>0.3</v>
      </c>
      <c r="BJ409" s="225">
        <f t="shared" si="312"/>
        <v>0.3</v>
      </c>
      <c r="BK409" s="225">
        <f t="shared" si="312"/>
        <v>0.3</v>
      </c>
      <c r="BL409" s="225">
        <f t="shared" si="312"/>
        <v>0.3</v>
      </c>
      <c r="BM409" s="225">
        <f t="shared" si="312"/>
        <v>0.3</v>
      </c>
      <c r="BN409" s="225">
        <f t="shared" si="312"/>
        <v>0.3</v>
      </c>
      <c r="BO409" s="225">
        <f t="shared" si="312"/>
        <v>0.3</v>
      </c>
      <c r="BP409" s="225">
        <f t="shared" si="312"/>
        <v>0.3</v>
      </c>
      <c r="BQ409" s="225">
        <f t="shared" si="312"/>
        <v>0.3</v>
      </c>
      <c r="BR409" s="225">
        <f t="shared" si="312"/>
        <v>0.3</v>
      </c>
      <c r="BS409" s="225">
        <f t="shared" si="312"/>
        <v>0.3</v>
      </c>
      <c r="BT409" s="225">
        <f t="shared" si="312"/>
        <v>0.3</v>
      </c>
      <c r="BU409" s="225">
        <f t="shared" si="312"/>
        <v>0.3</v>
      </c>
      <c r="BV409" s="225">
        <f t="shared" si="312"/>
        <v>0.3</v>
      </c>
      <c r="BW409" s="225">
        <f t="shared" si="312"/>
        <v>0.3</v>
      </c>
      <c r="BX409" s="225">
        <f t="shared" si="312"/>
        <v>0.3</v>
      </c>
      <c r="BY409" s="225">
        <f t="shared" si="312"/>
        <v>0.3</v>
      </c>
      <c r="BZ409" s="225">
        <f t="shared" si="312"/>
        <v>0.3</v>
      </c>
      <c r="CA409" s="225">
        <f t="shared" si="312"/>
        <v>0.3</v>
      </c>
      <c r="CB409" s="225">
        <f t="shared" si="312"/>
        <v>0.3</v>
      </c>
      <c r="CC409" s="225">
        <f t="shared" si="312"/>
        <v>0.3</v>
      </c>
      <c r="CD409" s="225">
        <f t="shared" si="312"/>
        <v>0.3</v>
      </c>
      <c r="CE409" s="225">
        <f t="shared" si="312"/>
        <v>0.3</v>
      </c>
      <c r="CF409" s="225">
        <f t="shared" si="312"/>
        <v>0.3</v>
      </c>
      <c r="CG409" s="225">
        <f t="shared" si="312"/>
        <v>0.3</v>
      </c>
      <c r="CH409" s="225">
        <f t="shared" si="312"/>
        <v>0.3</v>
      </c>
      <c r="CI409" s="225">
        <f t="shared" si="312"/>
        <v>0.3</v>
      </c>
      <c r="CJ409" s="225">
        <f t="shared" si="312"/>
        <v>0.3</v>
      </c>
      <c r="CK409" s="225">
        <f t="shared" si="312"/>
        <v>0.3</v>
      </c>
      <c r="CL409" s="225">
        <f t="shared" si="312"/>
        <v>0.3</v>
      </c>
      <c r="CM409" s="225">
        <f t="shared" si="312"/>
        <v>0.3</v>
      </c>
      <c r="CN409" s="225">
        <f t="shared" si="312"/>
        <v>0.3</v>
      </c>
      <c r="CO409" s="225">
        <f t="shared" si="312"/>
        <v>0.3</v>
      </c>
      <c r="CP409" s="225">
        <f t="shared" si="312"/>
        <v>0.3</v>
      </c>
      <c r="CQ409" s="225">
        <f t="shared" si="312"/>
        <v>0.3</v>
      </c>
      <c r="CR409" s="225">
        <f t="shared" si="312"/>
        <v>0.3</v>
      </c>
      <c r="CS409" s="225">
        <f t="shared" si="312"/>
        <v>0.3</v>
      </c>
      <c r="CT409" s="225">
        <f t="shared" si="312"/>
        <v>0.3</v>
      </c>
      <c r="CU409" s="225">
        <f t="shared" si="312"/>
        <v>0.3</v>
      </c>
      <c r="CV409" s="225">
        <f t="shared" si="312"/>
        <v>0.3</v>
      </c>
      <c r="CW409" s="225">
        <f t="shared" si="312"/>
        <v>0.3</v>
      </c>
      <c r="CX409" s="225">
        <f t="shared" si="312"/>
        <v>0.3</v>
      </c>
      <c r="CY409" s="225">
        <f t="shared" si="312"/>
        <v>0.3</v>
      </c>
      <c r="CZ409" s="225">
        <f t="shared" si="312"/>
        <v>0.3</v>
      </c>
      <c r="DA409" s="225">
        <f t="shared" si="312"/>
        <v>0.3</v>
      </c>
      <c r="DB409" s="225">
        <f t="shared" si="312"/>
        <v>0.3</v>
      </c>
      <c r="DC409" s="225">
        <f t="shared" si="312"/>
        <v>0.3</v>
      </c>
      <c r="DD409" s="225">
        <f t="shared" si="312"/>
        <v>0.3</v>
      </c>
      <c r="DE409" s="225">
        <f t="shared" si="312"/>
        <v>0.3</v>
      </c>
      <c r="DF409" s="225">
        <f t="shared" si="312"/>
        <v>0.3</v>
      </c>
      <c r="DG409" s="225">
        <f t="shared" si="312"/>
        <v>0.3</v>
      </c>
      <c r="DH409" s="225">
        <f t="shared" si="312"/>
        <v>0.3</v>
      </c>
      <c r="DI409" s="225">
        <f t="shared" si="312"/>
        <v>0.3</v>
      </c>
      <c r="DJ409" s="225">
        <f t="shared" si="312"/>
        <v>0.3</v>
      </c>
      <c r="DK409" s="225">
        <f t="shared" si="312"/>
        <v>0.3</v>
      </c>
      <c r="DL409" s="225">
        <f t="shared" si="312"/>
        <v>0.3</v>
      </c>
      <c r="DM409" s="225">
        <f t="shared" si="312"/>
        <v>0.3</v>
      </c>
      <c r="DN409" s="225">
        <f t="shared" si="312"/>
        <v>0.3</v>
      </c>
      <c r="DO409" s="225">
        <f t="shared" si="312"/>
        <v>0.3</v>
      </c>
      <c r="DP409" s="225">
        <f t="shared" si="312"/>
        <v>0.3</v>
      </c>
      <c r="DQ409" s="225">
        <f t="shared" si="312"/>
        <v>0.3</v>
      </c>
      <c r="DR409" s="225">
        <f t="shared" si="312"/>
        <v>0.3</v>
      </c>
      <c r="DS409" s="225">
        <f t="shared" si="312"/>
        <v>0.3</v>
      </c>
      <c r="DT409" s="225">
        <f t="shared" si="312"/>
        <v>0.3</v>
      </c>
      <c r="DU409" s="225">
        <f t="shared" si="312"/>
        <v>0.3</v>
      </c>
      <c r="DV409" s="225">
        <f t="shared" si="312"/>
        <v>0.3</v>
      </c>
      <c r="DW409" s="225">
        <f t="shared" si="312"/>
        <v>0.3</v>
      </c>
      <c r="DX409" s="225">
        <f t="shared" si="312"/>
        <v>0.3</v>
      </c>
      <c r="DY409" s="225">
        <f t="shared" si="312"/>
        <v>0.3</v>
      </c>
      <c r="DZ409" s="225">
        <f t="shared" si="312"/>
        <v>0.3</v>
      </c>
    </row>
    <row r="410">
      <c r="A410" s="89"/>
      <c r="B410" s="150"/>
      <c r="C410" s="150"/>
      <c r="D410" s="89"/>
      <c r="E410" s="89"/>
      <c r="F410" s="89"/>
      <c r="G410" s="89"/>
      <c r="H410" s="89"/>
      <c r="I410" s="88" t="s">
        <v>334</v>
      </c>
      <c r="J410" s="225">
        <f t="shared" ref="J410:DZ410" si="313">J399/sum(J$395:J$399)</f>
        <v>0</v>
      </c>
      <c r="K410" s="225">
        <f t="shared" si="313"/>
        <v>0</v>
      </c>
      <c r="L410" s="225">
        <f t="shared" si="313"/>
        <v>0</v>
      </c>
      <c r="M410" s="225">
        <f t="shared" si="313"/>
        <v>0</v>
      </c>
      <c r="N410" s="225">
        <f t="shared" si="313"/>
        <v>0</v>
      </c>
      <c r="O410" s="225">
        <f t="shared" si="313"/>
        <v>0</v>
      </c>
      <c r="P410" s="225">
        <f t="shared" si="313"/>
        <v>0</v>
      </c>
      <c r="Q410" s="225">
        <f t="shared" si="313"/>
        <v>0</v>
      </c>
      <c r="R410" s="225">
        <f t="shared" si="313"/>
        <v>0</v>
      </c>
      <c r="S410" s="225">
        <f t="shared" si="313"/>
        <v>0</v>
      </c>
      <c r="T410" s="225">
        <f t="shared" si="313"/>
        <v>0</v>
      </c>
      <c r="U410" s="225">
        <f t="shared" si="313"/>
        <v>0</v>
      </c>
      <c r="V410" s="225">
        <f t="shared" si="313"/>
        <v>0</v>
      </c>
      <c r="W410" s="225">
        <f t="shared" si="313"/>
        <v>0</v>
      </c>
      <c r="X410" s="225">
        <f t="shared" si="313"/>
        <v>0</v>
      </c>
      <c r="Y410" s="225">
        <f t="shared" si="313"/>
        <v>0</v>
      </c>
      <c r="Z410" s="225">
        <f t="shared" si="313"/>
        <v>0</v>
      </c>
      <c r="AA410" s="225">
        <f t="shared" si="313"/>
        <v>0</v>
      </c>
      <c r="AB410" s="225">
        <f t="shared" si="313"/>
        <v>0</v>
      </c>
      <c r="AC410" s="225">
        <f t="shared" si="313"/>
        <v>0</v>
      </c>
      <c r="AD410" s="225">
        <f t="shared" si="313"/>
        <v>0</v>
      </c>
      <c r="AE410" s="225">
        <f t="shared" si="313"/>
        <v>0</v>
      </c>
      <c r="AF410" s="225">
        <f t="shared" si="313"/>
        <v>0</v>
      </c>
      <c r="AG410" s="225">
        <f t="shared" si="313"/>
        <v>0</v>
      </c>
      <c r="AH410" s="225">
        <f t="shared" si="313"/>
        <v>0</v>
      </c>
      <c r="AI410" s="225">
        <f t="shared" si="313"/>
        <v>0.1</v>
      </c>
      <c r="AJ410" s="225">
        <f t="shared" si="313"/>
        <v>0.1</v>
      </c>
      <c r="AK410" s="225">
        <f t="shared" si="313"/>
        <v>0.1</v>
      </c>
      <c r="AL410" s="225">
        <f t="shared" si="313"/>
        <v>0.1</v>
      </c>
      <c r="AM410" s="225">
        <f t="shared" si="313"/>
        <v>0.1</v>
      </c>
      <c r="AN410" s="225">
        <f t="shared" si="313"/>
        <v>0.1</v>
      </c>
      <c r="AO410" s="225">
        <f t="shared" si="313"/>
        <v>0.1</v>
      </c>
      <c r="AP410" s="225">
        <f t="shared" si="313"/>
        <v>0.1</v>
      </c>
      <c r="AQ410" s="225">
        <f t="shared" si="313"/>
        <v>0.1</v>
      </c>
      <c r="AR410" s="225">
        <f t="shared" si="313"/>
        <v>0.1</v>
      </c>
      <c r="AS410" s="225">
        <f t="shared" si="313"/>
        <v>0.1</v>
      </c>
      <c r="AT410" s="225">
        <f t="shared" si="313"/>
        <v>0.1</v>
      </c>
      <c r="AU410" s="225">
        <f t="shared" si="313"/>
        <v>0.1</v>
      </c>
      <c r="AV410" s="225">
        <f t="shared" si="313"/>
        <v>0.1</v>
      </c>
      <c r="AW410" s="225">
        <f t="shared" si="313"/>
        <v>0.1</v>
      </c>
      <c r="AX410" s="225">
        <f t="shared" si="313"/>
        <v>0.1</v>
      </c>
      <c r="AY410" s="225">
        <f t="shared" si="313"/>
        <v>0.1</v>
      </c>
      <c r="AZ410" s="225">
        <f t="shared" si="313"/>
        <v>0.1</v>
      </c>
      <c r="BA410" s="225">
        <f t="shared" si="313"/>
        <v>0.1</v>
      </c>
      <c r="BB410" s="225">
        <f t="shared" si="313"/>
        <v>0.1</v>
      </c>
      <c r="BC410" s="225">
        <f t="shared" si="313"/>
        <v>0.1</v>
      </c>
      <c r="BD410" s="225">
        <f t="shared" si="313"/>
        <v>0.1</v>
      </c>
      <c r="BE410" s="225">
        <f t="shared" si="313"/>
        <v>0.1</v>
      </c>
      <c r="BF410" s="225">
        <f t="shared" si="313"/>
        <v>0.1</v>
      </c>
      <c r="BG410" s="225">
        <f t="shared" si="313"/>
        <v>0.1</v>
      </c>
      <c r="BH410" s="225">
        <f t="shared" si="313"/>
        <v>0.1</v>
      </c>
      <c r="BI410" s="225">
        <f t="shared" si="313"/>
        <v>0.1</v>
      </c>
      <c r="BJ410" s="225">
        <f t="shared" si="313"/>
        <v>0.1</v>
      </c>
      <c r="BK410" s="225">
        <f t="shared" si="313"/>
        <v>0.1</v>
      </c>
      <c r="BL410" s="225">
        <f t="shared" si="313"/>
        <v>0.1</v>
      </c>
      <c r="BM410" s="225">
        <f t="shared" si="313"/>
        <v>0.1</v>
      </c>
      <c r="BN410" s="225">
        <f t="shared" si="313"/>
        <v>0.1</v>
      </c>
      <c r="BO410" s="225">
        <f t="shared" si="313"/>
        <v>0.1</v>
      </c>
      <c r="BP410" s="225">
        <f t="shared" si="313"/>
        <v>0.1</v>
      </c>
      <c r="BQ410" s="225">
        <f t="shared" si="313"/>
        <v>0.1</v>
      </c>
      <c r="BR410" s="225">
        <f t="shared" si="313"/>
        <v>0.1</v>
      </c>
      <c r="BS410" s="225">
        <f t="shared" si="313"/>
        <v>0.1</v>
      </c>
      <c r="BT410" s="225">
        <f t="shared" si="313"/>
        <v>0.1</v>
      </c>
      <c r="BU410" s="225">
        <f t="shared" si="313"/>
        <v>0.1</v>
      </c>
      <c r="BV410" s="225">
        <f t="shared" si="313"/>
        <v>0.1</v>
      </c>
      <c r="BW410" s="225">
        <f t="shared" si="313"/>
        <v>0.1</v>
      </c>
      <c r="BX410" s="225">
        <f t="shared" si="313"/>
        <v>0.1</v>
      </c>
      <c r="BY410" s="225">
        <f t="shared" si="313"/>
        <v>0.1</v>
      </c>
      <c r="BZ410" s="225">
        <f t="shared" si="313"/>
        <v>0.1</v>
      </c>
      <c r="CA410" s="225">
        <f t="shared" si="313"/>
        <v>0.1</v>
      </c>
      <c r="CB410" s="225">
        <f t="shared" si="313"/>
        <v>0.1</v>
      </c>
      <c r="CC410" s="225">
        <f t="shared" si="313"/>
        <v>0.1</v>
      </c>
      <c r="CD410" s="225">
        <f t="shared" si="313"/>
        <v>0.1</v>
      </c>
      <c r="CE410" s="225">
        <f t="shared" si="313"/>
        <v>0.1</v>
      </c>
      <c r="CF410" s="225">
        <f t="shared" si="313"/>
        <v>0.1</v>
      </c>
      <c r="CG410" s="225">
        <f t="shared" si="313"/>
        <v>0.1</v>
      </c>
      <c r="CH410" s="225">
        <f t="shared" si="313"/>
        <v>0.1</v>
      </c>
      <c r="CI410" s="225">
        <f t="shared" si="313"/>
        <v>0.1</v>
      </c>
      <c r="CJ410" s="225">
        <f t="shared" si="313"/>
        <v>0.1</v>
      </c>
      <c r="CK410" s="225">
        <f t="shared" si="313"/>
        <v>0.1</v>
      </c>
      <c r="CL410" s="225">
        <f t="shared" si="313"/>
        <v>0.1</v>
      </c>
      <c r="CM410" s="225">
        <f t="shared" si="313"/>
        <v>0.1</v>
      </c>
      <c r="CN410" s="225">
        <f t="shared" si="313"/>
        <v>0.1</v>
      </c>
      <c r="CO410" s="225">
        <f t="shared" si="313"/>
        <v>0.1</v>
      </c>
      <c r="CP410" s="225">
        <f t="shared" si="313"/>
        <v>0.1</v>
      </c>
      <c r="CQ410" s="225">
        <f t="shared" si="313"/>
        <v>0.1</v>
      </c>
      <c r="CR410" s="225">
        <f t="shared" si="313"/>
        <v>0.1</v>
      </c>
      <c r="CS410" s="225">
        <f t="shared" si="313"/>
        <v>0.1</v>
      </c>
      <c r="CT410" s="225">
        <f t="shared" si="313"/>
        <v>0.1</v>
      </c>
      <c r="CU410" s="225">
        <f t="shared" si="313"/>
        <v>0.1</v>
      </c>
      <c r="CV410" s="225">
        <f t="shared" si="313"/>
        <v>0.1</v>
      </c>
      <c r="CW410" s="225">
        <f t="shared" si="313"/>
        <v>0.1</v>
      </c>
      <c r="CX410" s="225">
        <f t="shared" si="313"/>
        <v>0.1</v>
      </c>
      <c r="CY410" s="225">
        <f t="shared" si="313"/>
        <v>0.1</v>
      </c>
      <c r="CZ410" s="225">
        <f t="shared" si="313"/>
        <v>0.1</v>
      </c>
      <c r="DA410" s="225">
        <f t="shared" si="313"/>
        <v>0.1</v>
      </c>
      <c r="DB410" s="225">
        <f t="shared" si="313"/>
        <v>0.1</v>
      </c>
      <c r="DC410" s="225">
        <f t="shared" si="313"/>
        <v>0.1</v>
      </c>
      <c r="DD410" s="225">
        <f t="shared" si="313"/>
        <v>0.1</v>
      </c>
      <c r="DE410" s="225">
        <f t="shared" si="313"/>
        <v>0.1</v>
      </c>
      <c r="DF410" s="225">
        <f t="shared" si="313"/>
        <v>0.1</v>
      </c>
      <c r="DG410" s="225">
        <f t="shared" si="313"/>
        <v>0.1</v>
      </c>
      <c r="DH410" s="225">
        <f t="shared" si="313"/>
        <v>0.1</v>
      </c>
      <c r="DI410" s="225">
        <f t="shared" si="313"/>
        <v>0.1</v>
      </c>
      <c r="DJ410" s="225">
        <f t="shared" si="313"/>
        <v>0.1</v>
      </c>
      <c r="DK410" s="225">
        <f t="shared" si="313"/>
        <v>0.1</v>
      </c>
      <c r="DL410" s="225">
        <f t="shared" si="313"/>
        <v>0.1</v>
      </c>
      <c r="DM410" s="225">
        <f t="shared" si="313"/>
        <v>0.1</v>
      </c>
      <c r="DN410" s="225">
        <f t="shared" si="313"/>
        <v>0.1</v>
      </c>
      <c r="DO410" s="225">
        <f t="shared" si="313"/>
        <v>0.1</v>
      </c>
      <c r="DP410" s="225">
        <f t="shared" si="313"/>
        <v>0.1</v>
      </c>
      <c r="DQ410" s="225">
        <f t="shared" si="313"/>
        <v>0.1</v>
      </c>
      <c r="DR410" s="225">
        <f t="shared" si="313"/>
        <v>0.1</v>
      </c>
      <c r="DS410" s="225">
        <f t="shared" si="313"/>
        <v>0.1</v>
      </c>
      <c r="DT410" s="225">
        <f t="shared" si="313"/>
        <v>0.1</v>
      </c>
      <c r="DU410" s="225">
        <f t="shared" si="313"/>
        <v>0.1</v>
      </c>
      <c r="DV410" s="225">
        <f t="shared" si="313"/>
        <v>0.1</v>
      </c>
      <c r="DW410" s="225">
        <f t="shared" si="313"/>
        <v>0.1</v>
      </c>
      <c r="DX410" s="225">
        <f t="shared" si="313"/>
        <v>0.1</v>
      </c>
      <c r="DY410" s="225">
        <f t="shared" si="313"/>
        <v>0.1</v>
      </c>
      <c r="DZ410" s="225">
        <f t="shared" si="313"/>
        <v>0.1</v>
      </c>
    </row>
    <row r="411">
      <c r="A411" s="89"/>
      <c r="B411" s="89"/>
      <c r="C411" s="89"/>
      <c r="D411" s="89"/>
      <c r="E411" s="107" t="s">
        <v>337</v>
      </c>
      <c r="F411" s="89"/>
      <c r="G411" s="89"/>
      <c r="H411" s="89"/>
      <c r="I411" s="88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  <c r="DL411" s="90"/>
      <c r="DM411" s="90"/>
      <c r="DN411" s="90"/>
      <c r="DO411" s="90"/>
      <c r="DP411" s="90"/>
      <c r="DQ411" s="90"/>
      <c r="DR411" s="90"/>
      <c r="DS411" s="90"/>
      <c r="DT411" s="90"/>
      <c r="DU411" s="90"/>
      <c r="DV411" s="90"/>
      <c r="DW411" s="90"/>
      <c r="DX411" s="90"/>
      <c r="DY411" s="90"/>
      <c r="DZ411" s="90"/>
    </row>
    <row r="412">
      <c r="A412" s="89"/>
      <c r="B412" s="89"/>
      <c r="C412" s="89"/>
      <c r="D412" s="89"/>
      <c r="G412" s="128" t="str">
        <f>ConvertibleNote!G$3</f>
        <v>Base Scenario</v>
      </c>
      <c r="H412" s="89"/>
      <c r="I412" s="88" t="s">
        <v>327</v>
      </c>
      <c r="J412" s="90"/>
      <c r="K412" s="90" t="str">
        <f>if($G412=$B$4,K$110,if($G412=$B$5,K$129,if($G412=Calc!$B$6,K$148,"-")))</f>
        <v/>
      </c>
      <c r="L412" s="90" t="str">
        <f>if($G412=$B$4,L$110,if($G412=$B$5,L$129,if($G412=Calc!$B$6,L$148,"-")))</f>
        <v/>
      </c>
      <c r="M412" s="90" t="str">
        <f>if($G412=$B$4,M$110,if($G412=$B$5,M$129,if($G412=Calc!$B$6,M$148,"-")))</f>
        <v/>
      </c>
      <c r="N412" s="90" t="str">
        <f>if($G412=$B$4,N$110,if($G412=$B$5,N$129,if($G412=Calc!$B$6,N$148,"-")))</f>
        <v/>
      </c>
      <c r="O412" s="90" t="str">
        <f>if($G412=$B$4,O$110,if($G412=$B$5,O$129,if($G412=Calc!$B$6,O$148,"-")))</f>
        <v/>
      </c>
      <c r="P412" s="90" t="str">
        <f>if($G412=$B$4,P$110,if($G412=$B$5,P$129,if($G412=Calc!$B$6,P$148,"-")))</f>
        <v/>
      </c>
      <c r="Q412" s="90" t="str">
        <f>if($G412=$B$4,Q$110,if($G412=$B$5,Q$129,if($G412=Calc!$B$6,Q$148,"-")))</f>
        <v/>
      </c>
      <c r="R412" s="90" t="str">
        <f>if($G412=$B$4,R$110,if($G412=$B$5,R$129,if($G412=Calc!$B$6,R$148,"-")))</f>
        <v/>
      </c>
      <c r="S412" s="90" t="str">
        <f>if($G412=$B$4,S$110,if($G412=$B$5,S$129,if($G412=Calc!$B$6,S$148,"-")))</f>
        <v/>
      </c>
      <c r="T412" s="90" t="str">
        <f>if($G412=$B$4,T$110,if($G412=$B$5,T$129,if($G412=Calc!$B$6,T$148,"-")))</f>
        <v/>
      </c>
      <c r="U412" s="90" t="str">
        <f>if($G412=$B$4,U$110,if($G412=$B$5,U$129,if($G412=Calc!$B$6,U$148,"-")))</f>
        <v/>
      </c>
      <c r="V412" s="90" t="str">
        <f>if($G412=$B$4,V$110,if($G412=$B$5,V$129,if($G412=Calc!$B$6,V$148,"-")))</f>
        <v/>
      </c>
      <c r="W412" s="90">
        <f>if($G412=$B$4,W$110,if($G412=$B$5,W$129,if($G412=Calc!$B$6,W$148,"-")))</f>
        <v>766.9990503</v>
      </c>
      <c r="X412" s="90">
        <f>if($G412=$B$4,X$110,if($G412=$B$5,X$129,if($G412=Calc!$B$6,X$148,"-")))</f>
        <v>758.2383666</v>
      </c>
      <c r="Y412" s="90">
        <f>if($G412=$B$4,Y$110,if($G412=$B$5,Y$129,if($G412=Calc!$B$6,Y$148,"-")))</f>
        <v>746.5930674</v>
      </c>
      <c r="Z412" s="90">
        <f>if($G412=$B$4,Z$110,if($G412=$B$5,Z$129,if($G412=Calc!$B$6,Z$148,"-")))</f>
        <v>734.6593067</v>
      </c>
      <c r="AA412" s="90">
        <f>if($G412=$B$4,AA$110,if($G412=$B$5,AA$129,if($G412=Calc!$B$6,AA$148,"-")))</f>
        <v>722.6966999</v>
      </c>
      <c r="AB412" s="90">
        <f>if($G412=$B$4,AB$110,if($G412=$B$5,AB$129,if($G412=Calc!$B$6,AB$148,"-")))</f>
        <v>710.7312085</v>
      </c>
      <c r="AC412" s="90">
        <f>if($G412=$B$4,AC$110,if($G412=$B$5,AC$129,if($G412=Calc!$B$6,AC$148,"-")))</f>
        <v>698.7654285</v>
      </c>
      <c r="AD412" s="90">
        <f>if($G412=$B$4,AD$110,if($G412=$B$5,AD$129,if($G412=Calc!$B$6,AD$148,"-")))</f>
        <v>686.7996198</v>
      </c>
      <c r="AE412" s="90">
        <f>if($G412=$B$4,AE$110,if($G412=$B$5,AE$129,if($G412=Calc!$B$6,AE$148,"-")))</f>
        <v>674.8338081</v>
      </c>
      <c r="AF412" s="90">
        <f>if($G412=$B$4,AF$110,if($G412=$B$5,AF$129,if($G412=Calc!$B$6,AF$148,"-")))</f>
        <v>662.8679962</v>
      </c>
      <c r="AG412" s="90">
        <f>if($G412=$B$4,AG$110,if($G412=$B$5,AG$129,if($G412=Calc!$B$6,AG$148,"-")))</f>
        <v>650.9021842</v>
      </c>
      <c r="AH412" s="90">
        <f>if($G412=$B$4,AH$110,if($G412=$B$5,AH$129,if($G412=Calc!$B$6,AH$148,"-")))</f>
        <v>638.9363723</v>
      </c>
      <c r="AI412" s="90">
        <f>if($G412=$B$4,AI$110,if($G412=$B$5,AI$129,if($G412=Calc!$B$6,AI$148,"-")))</f>
        <v>1431.101718</v>
      </c>
      <c r="AJ412" s="90">
        <f>if($G412=$B$4,AJ$110,if($G412=$B$5,AJ$129,if($G412=Calc!$B$6,AJ$148,"-")))</f>
        <v>1663.757613</v>
      </c>
      <c r="AK412" s="90">
        <f>if($G412=$B$4,AK$110,if($G412=$B$5,AK$129,if($G412=Calc!$B$6,AK$148,"-")))</f>
        <v>1913.23861</v>
      </c>
      <c r="AL412" s="90">
        <f>if($G412=$B$4,AL$110,if($G412=$B$5,AL$129,if($G412=Calc!$B$6,AL$148,"-")))</f>
        <v>2173.200822</v>
      </c>
      <c r="AM412" s="90">
        <f>if($G412=$B$4,AM$110,if($G412=$B$5,AM$129,if($G412=Calc!$B$6,AM$148,"-")))</f>
        <v>2442.95057</v>
      </c>
      <c r="AN412" s="90">
        <f>if($G412=$B$4,AN$110,if($G412=$B$5,AN$129,if($G412=Calc!$B$6,AN$148,"-")))</f>
        <v>2722.361915</v>
      </c>
      <c r="AO412" s="90">
        <f>if($G412=$B$4,AO$110,if($G412=$B$5,AO$129,if($G412=Calc!$B$6,AO$148,"-")))</f>
        <v>2794.890266</v>
      </c>
      <c r="AP412" s="90">
        <f>if($G412=$B$4,AP$110,if($G412=$B$5,AP$129,if($G412=Calc!$B$6,AP$148,"-")))</f>
        <v>2813.415895</v>
      </c>
      <c r="AQ412" s="90">
        <f>if($G412=$B$4,AQ$110,if($G412=$B$5,AQ$129,if($G412=Calc!$B$6,AQ$148,"-")))</f>
        <v>3075.219012</v>
      </c>
      <c r="AR412" s="90">
        <f>if($G412=$B$4,AR$110,if($G412=$B$5,AR$129,if($G412=Calc!$B$6,AR$148,"-")))</f>
        <v>3345.018653</v>
      </c>
      <c r="AS412" s="90">
        <f>if($G412=$B$4,AS$110,if($G412=$B$5,AS$129,if($G412=Calc!$B$6,AS$148,"-")))</f>
        <v>3622.763108</v>
      </c>
      <c r="AT412" s="90">
        <f>if($G412=$B$4,AT$110,if($G412=$B$5,AT$129,if($G412=Calc!$B$6,AT$148,"-")))</f>
        <v>3908.400964</v>
      </c>
      <c r="AU412" s="90">
        <f>if($G412=$B$4,AU$110,if($G412=$B$5,AU$129,if($G412=Calc!$B$6,AU$148,"-")))</f>
        <v>4102.07567</v>
      </c>
      <c r="AV412" s="90">
        <f>if($G412=$B$4,AV$110,if($G412=$B$5,AV$129,if($G412=Calc!$B$6,AV$148,"-")))</f>
        <v>4263.144162</v>
      </c>
      <c r="AW412" s="90">
        <f>if($G412=$B$4,AW$110,if($G412=$B$5,AW$129,if($G412=Calc!$B$6,AW$148,"-")))</f>
        <v>4423.273105</v>
      </c>
      <c r="AX412" s="90">
        <f>if($G412=$B$4,AX$110,if($G412=$B$5,AX$129,if($G412=Calc!$B$6,AX$148,"-")))</f>
        <v>4585.625857</v>
      </c>
      <c r="AY412" s="90">
        <f>if($G412=$B$4,AY$110,if($G412=$B$5,AY$129,if($G412=Calc!$B$6,AY$148,"-")))</f>
        <v>4750.5045</v>
      </c>
      <c r="AZ412" s="90">
        <f>if($G412=$B$4,AZ$110,if($G412=$B$5,AZ$129,if($G412=Calc!$B$6,AZ$148,"-")))</f>
        <v>4917.923975</v>
      </c>
      <c r="BA412" s="90">
        <f>if($G412=$B$4,BA$110,if($G412=$B$5,BA$129,if($G412=Calc!$B$6,BA$148,"-")))</f>
        <v>5087.870493</v>
      </c>
      <c r="BB412" s="90">
        <f>if($G412=$B$4,BB$110,if($G412=$B$5,BB$129,if($G412=Calc!$B$6,BB$148,"-")))</f>
        <v>5260.327467</v>
      </c>
      <c r="BC412" s="90">
        <f>if($G412=$B$4,BC$110,if($G412=$B$5,BC$129,if($G412=Calc!$B$6,BC$148,"-")))</f>
        <v>5435.278117</v>
      </c>
      <c r="BD412" s="90">
        <f>if($G412=$B$4,BD$110,if($G412=$B$5,BD$129,if($G412=Calc!$B$6,BD$148,"-")))</f>
        <v>5612.705735</v>
      </c>
      <c r="BE412" s="90">
        <f>if($G412=$B$4,BE$110,if($G412=$B$5,BE$129,if($G412=Calc!$B$6,BE$148,"-")))</f>
        <v>5792.593704</v>
      </c>
      <c r="BF412" s="90">
        <f>if($G412=$B$4,BF$110,if($G412=$B$5,BF$129,if($G412=Calc!$B$6,BF$148,"-")))</f>
        <v>5974.925505</v>
      </c>
      <c r="BG412" s="90">
        <f>if($G412=$B$4,BG$110,if($G412=$B$5,BG$129,if($G412=Calc!$B$6,BG$148,"-")))</f>
        <v>6414.148439</v>
      </c>
      <c r="BH412" s="90">
        <f>if($G412=$B$4,BH$110,if($G412=$B$5,BH$129,if($G412=Calc!$B$6,BH$148,"-")))</f>
        <v>6938.501617</v>
      </c>
      <c r="BI412" s="90">
        <f>if($G412=$B$4,BI$110,if($G412=$B$5,BI$129,if($G412=Calc!$B$6,BI$148,"-")))</f>
        <v>7482.259595</v>
      </c>
      <c r="BJ412" s="90">
        <f>if($G412=$B$4,BJ$110,if($G412=$B$5,BJ$129,if($G412=Calc!$B$6,BJ$148,"-")))</f>
        <v>8038.756447</v>
      </c>
      <c r="BK412" s="90">
        <f>if($G412=$B$4,BK$110,if($G412=$B$5,BK$129,if($G412=Calc!$B$6,BK$148,"-")))</f>
        <v>8607.253384</v>
      </c>
      <c r="BL412" s="90">
        <f>if($G412=$B$4,BL$110,if($G412=$B$5,BL$129,if($G412=Calc!$B$6,BL$148,"-")))</f>
        <v>9187.606802</v>
      </c>
      <c r="BM412" s="90">
        <f>if($G412=$B$4,BM$110,if($G412=$B$5,BM$129,if($G412=Calc!$B$6,BM$148,"-")))</f>
        <v>9779.733221</v>
      </c>
      <c r="BN412" s="90">
        <f>if($G412=$B$4,BN$110,if($G412=$B$5,BN$129,if($G412=Calc!$B$6,BN$148,"-")))</f>
        <v>10383.55559</v>
      </c>
      <c r="BO412" s="90">
        <f>if($G412=$B$4,BO$110,if($G412=$B$5,BO$129,if($G412=Calc!$B$6,BO$148,"-")))</f>
        <v>10998.99788</v>
      </c>
      <c r="BP412" s="90">
        <f>if($G412=$B$4,BP$110,if($G412=$B$5,BP$129,if($G412=Calc!$B$6,BP$148,"-")))</f>
        <v>11625.98459</v>
      </c>
      <c r="BQ412" s="90">
        <f>if($G412=$B$4,BQ$110,if($G412=$B$5,BQ$129,if($G412=Calc!$B$6,BQ$148,"-")))</f>
        <v>12264.44063</v>
      </c>
      <c r="BR412" s="90">
        <f>if($G412=$B$4,BR$110,if($G412=$B$5,BR$129,if($G412=Calc!$B$6,BR$148,"-")))</f>
        <v>12914.29135</v>
      </c>
      <c r="BS412" s="90">
        <f>if($G412=$B$4,BS$110,if($G412=$B$5,BS$129,if($G412=Calc!$B$6,BS$148,"-")))</f>
        <v>27194.5651</v>
      </c>
      <c r="BT412" s="90">
        <f>if($G412=$B$4,BT$110,if($G412=$B$5,BT$129,if($G412=Calc!$B$6,BT$148,"-")))</f>
        <v>28595.107</v>
      </c>
      <c r="BU412" s="90">
        <f>if($G412=$B$4,BU$110,if($G412=$B$5,BU$129,if($G412=Calc!$B$6,BU$148,"-")))</f>
        <v>30020.37721</v>
      </c>
      <c r="BV412" s="90">
        <f>if($G412=$B$4,BV$110,if($G412=$B$5,BV$129,if($G412=Calc!$B$6,BV$148,"-")))</f>
        <v>31469.25078</v>
      </c>
      <c r="BW412" s="90">
        <f>if($G412=$B$4,BW$110,if($G412=$B$5,BW$129,if($G412=Calc!$B$6,BW$148,"-")))</f>
        <v>32941.47696</v>
      </c>
      <c r="BX412" s="90">
        <f>if($G412=$B$4,BX$110,if($G412=$B$5,BX$129,if($G412=Calc!$B$6,BX$148,"-")))</f>
        <v>34436.89353</v>
      </c>
      <c r="BY412" s="90">
        <f>if($G412=$B$4,BY$110,if($G412=$B$5,BY$129,if($G412=Calc!$B$6,BY$148,"-")))</f>
        <v>35955.34788</v>
      </c>
      <c r="BZ412" s="90">
        <f>if($G412=$B$4,BZ$110,if($G412=$B$5,BZ$129,if($G412=Calc!$B$6,BZ$148,"-")))</f>
        <v>37496.6892</v>
      </c>
      <c r="CA412" s="90">
        <f>if($G412=$B$4,CA$110,if($G412=$B$5,CA$129,if($G412=Calc!$B$6,CA$148,"-")))</f>
        <v>39060.76762</v>
      </c>
      <c r="CB412" s="90">
        <f>if($G412=$B$4,CB$110,if($G412=$B$5,CB$129,if($G412=Calc!$B$6,CB$148,"-")))</f>
        <v>40647.43414</v>
      </c>
      <c r="CC412" s="90">
        <f>if($G412=$B$4,CC$110,if($G412=$B$5,CC$129,if($G412=Calc!$B$6,CC$148,"-")))</f>
        <v>42256.54061</v>
      </c>
      <c r="CD412" s="90">
        <f>if($G412=$B$4,CD$110,if($G412=$B$5,CD$129,if($G412=Calc!$B$6,CD$148,"-")))</f>
        <v>43887.93973</v>
      </c>
      <c r="CE412" s="90">
        <f>if($G412=$B$4,CE$110,if($G412=$B$5,CE$129,if($G412=Calc!$B$6,CE$148,"-")))</f>
        <v>46552.99471</v>
      </c>
      <c r="CF412" s="90">
        <f>if($G412=$B$4,CF$110,if($G412=$B$5,CF$129,if($G412=Calc!$B$6,CF$148,"-")))</f>
        <v>49486.67428</v>
      </c>
      <c r="CG412" s="90">
        <f>if($G412=$B$4,CG$110,if($G412=$B$5,CG$129,if($G412=Calc!$B$6,CG$148,"-")))</f>
        <v>52489.06674</v>
      </c>
      <c r="CH412" s="90">
        <f>if($G412=$B$4,CH$110,if($G412=$B$5,CH$129,if($G412=Calc!$B$6,CH$148,"-")))</f>
        <v>55539.85115</v>
      </c>
      <c r="CI412" s="90">
        <f>if($G412=$B$4,CI$110,if($G412=$B$5,CI$129,if($G412=Calc!$B$6,CI$148,"-")))</f>
        <v>58636.71999</v>
      </c>
      <c r="CJ412" s="90">
        <f>if($G412=$B$4,CJ$110,if($G412=$B$5,CJ$129,if($G412=Calc!$B$6,CJ$148,"-")))</f>
        <v>61779.17388</v>
      </c>
      <c r="CK412" s="90">
        <f>if($G412=$B$4,CK$110,if($G412=$B$5,CK$129,if($G412=Calc!$B$6,CK$148,"-")))</f>
        <v>64966.89632</v>
      </c>
      <c r="CL412" s="90">
        <f>if($G412=$B$4,CL$110,if($G412=$B$5,CL$129,if($G412=Calc!$B$6,CL$148,"-")))</f>
        <v>68199.59068</v>
      </c>
      <c r="CM412" s="90">
        <f>if($G412=$B$4,CM$110,if($G412=$B$5,CM$129,if($G412=Calc!$B$6,CM$148,"-")))</f>
        <v>71476.96385</v>
      </c>
      <c r="CN412" s="90">
        <f>if($G412=$B$4,CN$110,if($G412=$B$5,CN$129,if($G412=Calc!$B$6,CN$148,"-")))</f>
        <v>74798.72455</v>
      </c>
      <c r="CO412" s="90">
        <f>if($G412=$B$4,CO$110,if($G412=$B$5,CO$129,if($G412=Calc!$B$6,CO$148,"-")))</f>
        <v>78164.58322</v>
      </c>
      <c r="CP412" s="90">
        <f>if($G412=$B$4,CP$110,if($G412=$B$5,CP$129,if($G412=Calc!$B$6,CP$148,"-")))</f>
        <v>81574.25197</v>
      </c>
      <c r="CQ412" s="90">
        <f>if($G412=$B$4,CQ$110,if($G412=$B$5,CQ$129,if($G412=Calc!$B$6,CQ$148,"-")))</f>
        <v>85971.19999</v>
      </c>
      <c r="CR412" s="90">
        <f>if($G412=$B$4,CR$110,if($G412=$B$5,CR$129,if($G412=Calc!$B$6,CR$148,"-")))</f>
        <v>90619.35468</v>
      </c>
      <c r="CS412" s="90">
        <f>if($G412=$B$4,CS$110,if($G412=$B$5,CS$129,if($G412=Calc!$B$6,CS$148,"-")))</f>
        <v>95348.59295</v>
      </c>
      <c r="CT412" s="90">
        <f>if($G412=$B$4,CT$110,if($G412=$B$5,CT$129,if($G412=Calc!$B$6,CT$148,"-")))</f>
        <v>100141.493</v>
      </c>
      <c r="CU412" s="90">
        <f>if($G412=$B$4,CU$110,if($G412=$B$5,CU$129,if($G412=Calc!$B$6,CU$148,"-")))</f>
        <v>104995.9465</v>
      </c>
      <c r="CV412" s="90">
        <f>if($G412=$B$4,CV$110,if($G412=$B$5,CV$129,if($G412=Calc!$B$6,CV$148,"-")))</f>
        <v>109911.3826</v>
      </c>
      <c r="CW412" s="90">
        <f>if($G412=$B$4,CW$110,if($G412=$B$5,CW$129,if($G412=Calc!$B$6,CW$148,"-")))</f>
        <v>114887.3868</v>
      </c>
      <c r="CX412" s="90">
        <f>if($G412=$B$4,CX$110,if($G412=$B$5,CX$129,if($G412=Calc!$B$6,CX$148,"-")))</f>
        <v>119923.5622</v>
      </c>
      <c r="CY412" s="90">
        <f>if($G412=$B$4,CY$110,if($G412=$B$5,CY$129,if($G412=Calc!$B$6,CY$148,"-")))</f>
        <v>125019.5157</v>
      </c>
      <c r="CZ412" s="90">
        <f>if($G412=$B$4,CZ$110,if($G412=$B$5,CZ$129,if($G412=Calc!$B$6,CZ$148,"-")))</f>
        <v>130174.8567</v>
      </c>
      <c r="DA412" s="90">
        <f>if($G412=$B$4,DA$110,if($G412=$B$5,DA$129,if($G412=Calc!$B$6,DA$148,"-")))</f>
        <v>135389.1968</v>
      </c>
      <c r="DB412" s="90">
        <f>if($G412=$B$4,DB$110,if($G412=$B$5,DB$129,if($G412=Calc!$B$6,DB$148,"-")))</f>
        <v>140662.1499</v>
      </c>
      <c r="DC412" s="90">
        <f>if($G412=$B$4,DC$110,if($G412=$B$5,DC$129,if($G412=Calc!$B$6,DC$148,"-")))</f>
        <v>148515.535</v>
      </c>
      <c r="DD412" s="90">
        <f>if($G412=$B$4,DD$110,if($G412=$B$5,DD$129,if($G412=Calc!$B$6,DD$148,"-")))</f>
        <v>156938.0827</v>
      </c>
      <c r="DE412" s="90">
        <f>if($G412=$B$4,DE$110,if($G412=$B$5,DE$129,if($G412=Calc!$B$6,DE$148,"-")))</f>
        <v>165508.7595</v>
      </c>
      <c r="DF412" s="90">
        <f>if($G412=$B$4,DF$110,if($G412=$B$5,DF$129,if($G412=Calc!$B$6,DF$148,"-")))</f>
        <v>174184.7659</v>
      </c>
      <c r="DG412" s="90">
        <f>if($G412=$B$4,DG$110,if($G412=$B$5,DG$129,if($G412=Calc!$B$6,DG$148,"-")))</f>
        <v>182961.2231</v>
      </c>
      <c r="DH412" s="90">
        <f>if($G412=$B$4,DH$110,if($G412=$B$5,DH$129,if($G412=Calc!$B$6,DH$148,"-")))</f>
        <v>191837.0574</v>
      </c>
      <c r="DI412" s="90">
        <f>if($G412=$B$4,DI$110,if($G412=$B$5,DI$129,if($G412=Calc!$B$6,DI$148,"-")))</f>
        <v>200811.5794</v>
      </c>
      <c r="DJ412" s="90">
        <f>if($G412=$B$4,DJ$110,if($G412=$B$5,DJ$129,if($G412=Calc!$B$6,DJ$148,"-")))</f>
        <v>209884.1422</v>
      </c>
      <c r="DK412" s="90">
        <f>if($G412=$B$4,DK$110,if($G412=$B$5,DK$129,if($G412=Calc!$B$6,DK$148,"-")))</f>
        <v>219054.1058</v>
      </c>
      <c r="DL412" s="90">
        <f>if($G412=$B$4,DL$110,if($G412=$B$5,DL$129,if($G412=Calc!$B$6,DL$148,"-")))</f>
        <v>228320.8349</v>
      </c>
      <c r="DM412" s="90">
        <f>if($G412=$B$4,DM$110,if($G412=$B$5,DM$129,if($G412=Calc!$B$6,DM$148,"-")))</f>
        <v>237683.6972</v>
      </c>
      <c r="DN412" s="90">
        <f>if($G412=$B$4,DN$110,if($G412=$B$5,DN$129,if($G412=Calc!$B$6,DN$148,"-")))</f>
        <v>247142.0647</v>
      </c>
      <c r="DO412" s="90">
        <f>if($G412=$B$4,DO$110,if($G412=$B$5,DO$129,if($G412=Calc!$B$6,DO$148,"-")))</f>
        <v>260339.6738</v>
      </c>
      <c r="DP412" s="90">
        <f>if($G412=$B$4,DP$110,if($G412=$B$5,DP$129,if($G412=Calc!$B$6,DP$148,"-")))</f>
        <v>274320.322</v>
      </c>
      <c r="DQ412" s="90">
        <f>if($G412=$B$4,DQ$110,if($G412=$B$5,DQ$129,if($G412=Calc!$B$6,DQ$148,"-")))</f>
        <v>288512.9745</v>
      </c>
      <c r="DR412" s="90">
        <f>if($G412=$B$4,DR$110,if($G412=$B$5,DR$129,if($G412=Calc!$B$6,DR$148,"-")))</f>
        <v>302859.5291</v>
      </c>
      <c r="DS412" s="90">
        <f>if($G412=$B$4,DS$110,if($G412=$B$5,DS$129,if($G412=Calc!$B$6,DS$148,"-")))</f>
        <v>317353.2993</v>
      </c>
      <c r="DT412" s="90">
        <f>if($G412=$B$4,DT$110,if($G412=$B$5,DT$129,if($G412=Calc!$B$6,DT$148,"-")))</f>
        <v>331992.757</v>
      </c>
      <c r="DU412" s="90">
        <f>if($G412=$B$4,DU$110,if($G412=$B$5,DU$129,if($G412=Calc!$B$6,DU$148,"-")))</f>
        <v>346776.8959</v>
      </c>
      <c r="DV412" s="90">
        <f>if($G412=$B$4,DV$110,if($G412=$B$5,DV$129,if($G412=Calc!$B$6,DV$148,"-")))</f>
        <v>361704.7669</v>
      </c>
      <c r="DW412" s="90">
        <f>if($G412=$B$4,DW$110,if($G412=$B$5,DW$129,if($G412=Calc!$B$6,DW$148,"-")))</f>
        <v>376775.4318</v>
      </c>
      <c r="DX412" s="90">
        <f>if($G412=$B$4,DX$110,if($G412=$B$5,DX$129,if($G412=Calc!$B$6,DX$148,"-")))</f>
        <v>391987.9578</v>
      </c>
      <c r="DY412" s="90">
        <f>if($G412=$B$4,DY$110,if($G412=$B$5,DY$129,if($G412=Calc!$B$6,DY$148,"-")))</f>
        <v>407341.418</v>
      </c>
      <c r="DZ412" s="90">
        <f>if($G412=$B$4,DZ$110,if($G412=$B$5,DZ$129,if($G412=Calc!$B$6,DZ$148,"-")))</f>
        <v>422834.8905</v>
      </c>
    </row>
    <row r="413">
      <c r="A413" s="89"/>
      <c r="B413" s="89"/>
      <c r="C413" s="146"/>
      <c r="D413" s="146"/>
      <c r="E413" s="230"/>
      <c r="F413" s="230"/>
      <c r="G413" s="192"/>
      <c r="H413" s="89"/>
      <c r="I413" s="88" t="s">
        <v>338</v>
      </c>
      <c r="J413" s="234"/>
      <c r="K413" s="90">
        <f t="shared" ref="K413:DZ413" si="314">K$412*K402</f>
        <v>0</v>
      </c>
      <c r="L413" s="90">
        <f t="shared" si="314"/>
        <v>0</v>
      </c>
      <c r="M413" s="90">
        <f t="shared" si="314"/>
        <v>0</v>
      </c>
      <c r="N413" s="90">
        <f t="shared" si="314"/>
        <v>0</v>
      </c>
      <c r="O413" s="90">
        <f t="shared" si="314"/>
        <v>0</v>
      </c>
      <c r="P413" s="90">
        <f t="shared" si="314"/>
        <v>0</v>
      </c>
      <c r="Q413" s="90">
        <f t="shared" si="314"/>
        <v>0</v>
      </c>
      <c r="R413" s="90">
        <f t="shared" si="314"/>
        <v>0</v>
      </c>
      <c r="S413" s="90">
        <f t="shared" si="314"/>
        <v>0</v>
      </c>
      <c r="T413" s="90">
        <f t="shared" si="314"/>
        <v>0</v>
      </c>
      <c r="U413" s="90">
        <f t="shared" si="314"/>
        <v>0</v>
      </c>
      <c r="V413" s="90">
        <f t="shared" si="314"/>
        <v>0</v>
      </c>
      <c r="W413" s="90">
        <f t="shared" si="314"/>
        <v>766.9990503</v>
      </c>
      <c r="X413" s="90">
        <f t="shared" si="314"/>
        <v>758.2383666</v>
      </c>
      <c r="Y413" s="90">
        <f t="shared" si="314"/>
        <v>746.5930674</v>
      </c>
      <c r="Z413" s="90">
        <f t="shared" si="314"/>
        <v>734.6593067</v>
      </c>
      <c r="AA413" s="90">
        <f t="shared" si="314"/>
        <v>722.6966999</v>
      </c>
      <c r="AB413" s="90">
        <f t="shared" si="314"/>
        <v>710.7312085</v>
      </c>
      <c r="AC413" s="90">
        <f t="shared" si="314"/>
        <v>698.7654285</v>
      </c>
      <c r="AD413" s="90">
        <f t="shared" si="314"/>
        <v>686.7996198</v>
      </c>
      <c r="AE413" s="90">
        <f t="shared" si="314"/>
        <v>674.8338081</v>
      </c>
      <c r="AF413" s="90">
        <f t="shared" si="314"/>
        <v>662.8679962</v>
      </c>
      <c r="AG413" s="90">
        <f t="shared" si="314"/>
        <v>650.9021842</v>
      </c>
      <c r="AH413" s="90">
        <f t="shared" si="314"/>
        <v>638.9363723</v>
      </c>
      <c r="AI413" s="90">
        <f t="shared" si="314"/>
        <v>737.2342184</v>
      </c>
      <c r="AJ413" s="90">
        <f t="shared" si="314"/>
        <v>857.0872552</v>
      </c>
      <c r="AK413" s="90">
        <f t="shared" si="314"/>
        <v>985.6077686</v>
      </c>
      <c r="AL413" s="90">
        <f t="shared" si="314"/>
        <v>1119.527696</v>
      </c>
      <c r="AM413" s="90">
        <f t="shared" si="314"/>
        <v>1258.489688</v>
      </c>
      <c r="AN413" s="90">
        <f t="shared" si="314"/>
        <v>1402.428865</v>
      </c>
      <c r="AO413" s="90">
        <f t="shared" si="314"/>
        <v>1439.791955</v>
      </c>
      <c r="AP413" s="90">
        <f t="shared" si="314"/>
        <v>1449.335461</v>
      </c>
      <c r="AQ413" s="90">
        <f t="shared" si="314"/>
        <v>1584.203734</v>
      </c>
      <c r="AR413" s="90">
        <f t="shared" si="314"/>
        <v>1723.191427</v>
      </c>
      <c r="AS413" s="90">
        <f t="shared" si="314"/>
        <v>1866.271904</v>
      </c>
      <c r="AT413" s="90">
        <f t="shared" si="314"/>
        <v>2013.418679</v>
      </c>
      <c r="AU413" s="90">
        <f t="shared" si="314"/>
        <v>2113.190497</v>
      </c>
      <c r="AV413" s="90">
        <f t="shared" si="314"/>
        <v>2196.165175</v>
      </c>
      <c r="AW413" s="90">
        <f t="shared" si="314"/>
        <v>2278.655842</v>
      </c>
      <c r="AX413" s="90">
        <f t="shared" si="314"/>
        <v>2362.292108</v>
      </c>
      <c r="AY413" s="90">
        <f t="shared" si="314"/>
        <v>2447.229591</v>
      </c>
      <c r="AZ413" s="90">
        <f t="shared" si="314"/>
        <v>2533.475987</v>
      </c>
      <c r="BA413" s="90">
        <f t="shared" si="314"/>
        <v>2621.024193</v>
      </c>
      <c r="BB413" s="90">
        <f t="shared" si="314"/>
        <v>2709.865665</v>
      </c>
      <c r="BC413" s="90">
        <f t="shared" si="314"/>
        <v>2799.991757</v>
      </c>
      <c r="BD413" s="90">
        <f t="shared" si="314"/>
        <v>2891.393863</v>
      </c>
      <c r="BE413" s="90">
        <f t="shared" si="314"/>
        <v>2984.063423</v>
      </c>
      <c r="BF413" s="90">
        <f t="shared" si="314"/>
        <v>3077.991927</v>
      </c>
      <c r="BG413" s="90">
        <f t="shared" si="314"/>
        <v>3304.258287</v>
      </c>
      <c r="BH413" s="90">
        <f t="shared" si="314"/>
        <v>3574.379621</v>
      </c>
      <c r="BI413" s="90">
        <f t="shared" si="314"/>
        <v>3854.497367</v>
      </c>
      <c r="BJ413" s="90">
        <f t="shared" si="314"/>
        <v>4141.177564</v>
      </c>
      <c r="BK413" s="90">
        <f t="shared" si="314"/>
        <v>4434.039622</v>
      </c>
      <c r="BL413" s="90">
        <f t="shared" si="314"/>
        <v>4733.009565</v>
      </c>
      <c r="BM413" s="90">
        <f t="shared" si="314"/>
        <v>5038.044386</v>
      </c>
      <c r="BN413" s="90">
        <f t="shared" si="314"/>
        <v>5349.104392</v>
      </c>
      <c r="BO413" s="90">
        <f t="shared" si="314"/>
        <v>5666.150424</v>
      </c>
      <c r="BP413" s="90">
        <f t="shared" si="314"/>
        <v>5989.143576</v>
      </c>
      <c r="BQ413" s="90">
        <f t="shared" si="314"/>
        <v>6318.045172</v>
      </c>
      <c r="BR413" s="90">
        <f t="shared" si="314"/>
        <v>6652.816754</v>
      </c>
      <c r="BS413" s="90">
        <f t="shared" si="314"/>
        <v>14009.32141</v>
      </c>
      <c r="BT413" s="90">
        <f t="shared" si="314"/>
        <v>14730.8127</v>
      </c>
      <c r="BU413" s="90">
        <f t="shared" si="314"/>
        <v>15465.04281</v>
      </c>
      <c r="BV413" s="90">
        <f t="shared" si="314"/>
        <v>16211.43222</v>
      </c>
      <c r="BW413" s="90">
        <f t="shared" si="314"/>
        <v>16969.85177</v>
      </c>
      <c r="BX413" s="90">
        <f t="shared" si="314"/>
        <v>17740.21788</v>
      </c>
      <c r="BY413" s="90">
        <f t="shared" si="314"/>
        <v>18522.45194</v>
      </c>
      <c r="BZ413" s="90">
        <f t="shared" si="314"/>
        <v>19316.47626</v>
      </c>
      <c r="CA413" s="90">
        <f t="shared" si="314"/>
        <v>20122.21362</v>
      </c>
      <c r="CB413" s="90">
        <f t="shared" si="314"/>
        <v>20939.58728</v>
      </c>
      <c r="CC413" s="90">
        <f t="shared" si="314"/>
        <v>21768.52092</v>
      </c>
      <c r="CD413" s="90">
        <f t="shared" si="314"/>
        <v>22608.93865</v>
      </c>
      <c r="CE413" s="90">
        <f t="shared" si="314"/>
        <v>23981.84576</v>
      </c>
      <c r="CF413" s="90">
        <f t="shared" si="314"/>
        <v>25493.13524</v>
      </c>
      <c r="CG413" s="90">
        <f t="shared" si="314"/>
        <v>27039.82226</v>
      </c>
      <c r="CH413" s="90">
        <f t="shared" si="314"/>
        <v>28611.43847</v>
      </c>
      <c r="CI413" s="90">
        <f t="shared" si="314"/>
        <v>30206.79515</v>
      </c>
      <c r="CJ413" s="90">
        <f t="shared" si="314"/>
        <v>31825.63503</v>
      </c>
      <c r="CK413" s="90">
        <f t="shared" si="314"/>
        <v>33467.79507</v>
      </c>
      <c r="CL413" s="90">
        <f t="shared" si="314"/>
        <v>35133.12247</v>
      </c>
      <c r="CM413" s="90">
        <f t="shared" si="314"/>
        <v>36821.46622</v>
      </c>
      <c r="CN413" s="90">
        <f t="shared" si="314"/>
        <v>38532.67628</v>
      </c>
      <c r="CO413" s="90">
        <f t="shared" si="314"/>
        <v>40266.60348</v>
      </c>
      <c r="CP413" s="90">
        <f t="shared" si="314"/>
        <v>42023.0995</v>
      </c>
      <c r="CQ413" s="90">
        <f t="shared" si="314"/>
        <v>44288.19393</v>
      </c>
      <c r="CR413" s="90">
        <f t="shared" si="314"/>
        <v>46682.69787</v>
      </c>
      <c r="CS413" s="90">
        <f t="shared" si="314"/>
        <v>49118.97212</v>
      </c>
      <c r="CT413" s="90">
        <f t="shared" si="314"/>
        <v>51588.04185</v>
      </c>
      <c r="CU413" s="90">
        <f t="shared" si="314"/>
        <v>54088.82092</v>
      </c>
      <c r="CV413" s="90">
        <f t="shared" si="314"/>
        <v>56621.0153</v>
      </c>
      <c r="CW413" s="90">
        <f t="shared" si="314"/>
        <v>59184.4114</v>
      </c>
      <c r="CX413" s="90">
        <f t="shared" si="314"/>
        <v>61778.80478</v>
      </c>
      <c r="CY413" s="90">
        <f t="shared" si="314"/>
        <v>64403.99295</v>
      </c>
      <c r="CZ413" s="90">
        <f t="shared" si="314"/>
        <v>67059.77467</v>
      </c>
      <c r="DA413" s="90">
        <f t="shared" si="314"/>
        <v>69745.94987</v>
      </c>
      <c r="DB413" s="90">
        <f t="shared" si="314"/>
        <v>72462.31963</v>
      </c>
      <c r="DC413" s="90">
        <f t="shared" si="314"/>
        <v>76508.0029</v>
      </c>
      <c r="DD413" s="90">
        <f t="shared" si="314"/>
        <v>80846.89111</v>
      </c>
      <c r="DE413" s="90">
        <f t="shared" si="314"/>
        <v>85262.08825</v>
      </c>
      <c r="DF413" s="90">
        <f t="shared" si="314"/>
        <v>89731.54608</v>
      </c>
      <c r="DG413" s="90">
        <f t="shared" si="314"/>
        <v>94252.75132</v>
      </c>
      <c r="DH413" s="90">
        <f t="shared" si="314"/>
        <v>98825.15076</v>
      </c>
      <c r="DI413" s="90">
        <f t="shared" si="314"/>
        <v>103448.3894</v>
      </c>
      <c r="DJ413" s="90">
        <f t="shared" si="314"/>
        <v>108122.1338</v>
      </c>
      <c r="DK413" s="90">
        <f t="shared" si="314"/>
        <v>112846.0545</v>
      </c>
      <c r="DL413" s="90">
        <f t="shared" si="314"/>
        <v>117619.824</v>
      </c>
      <c r="DM413" s="90">
        <f t="shared" si="314"/>
        <v>122443.1168</v>
      </c>
      <c r="DN413" s="90">
        <f t="shared" si="314"/>
        <v>127315.6091</v>
      </c>
      <c r="DO413" s="90">
        <f t="shared" si="314"/>
        <v>134114.3774</v>
      </c>
      <c r="DP413" s="90">
        <f t="shared" si="314"/>
        <v>141316.5295</v>
      </c>
      <c r="DQ413" s="90">
        <f t="shared" si="314"/>
        <v>148627.896</v>
      </c>
      <c r="DR413" s="90">
        <f t="shared" si="314"/>
        <v>156018.5453</v>
      </c>
      <c r="DS413" s="90">
        <f t="shared" si="314"/>
        <v>163485.033</v>
      </c>
      <c r="DT413" s="90">
        <f t="shared" si="314"/>
        <v>171026.5718</v>
      </c>
      <c r="DU413" s="90">
        <f t="shared" si="314"/>
        <v>178642.6433</v>
      </c>
      <c r="DV413" s="90">
        <f t="shared" si="314"/>
        <v>186332.7587</v>
      </c>
      <c r="DW413" s="90">
        <f t="shared" si="314"/>
        <v>194096.4346</v>
      </c>
      <c r="DX413" s="90">
        <f t="shared" si="314"/>
        <v>201933.1904</v>
      </c>
      <c r="DY413" s="90">
        <f t="shared" si="314"/>
        <v>209842.5487</v>
      </c>
      <c r="DZ413" s="90">
        <f t="shared" si="314"/>
        <v>217824.0345</v>
      </c>
    </row>
    <row r="414">
      <c r="A414" s="89"/>
      <c r="B414" s="89"/>
      <c r="C414" s="146"/>
      <c r="D414" s="146"/>
      <c r="E414" s="230"/>
      <c r="F414" s="230"/>
      <c r="G414" s="192"/>
      <c r="H414" s="89"/>
      <c r="I414" s="88" t="s">
        <v>371</v>
      </c>
      <c r="J414" s="234"/>
      <c r="K414" s="90">
        <f t="shared" ref="K414:DZ414" si="315">K$412*K403</f>
        <v>0</v>
      </c>
      <c r="L414" s="90">
        <f t="shared" si="315"/>
        <v>0</v>
      </c>
      <c r="M414" s="90">
        <f t="shared" si="315"/>
        <v>0</v>
      </c>
      <c r="N414" s="90">
        <f t="shared" si="315"/>
        <v>0</v>
      </c>
      <c r="O414" s="90">
        <f t="shared" si="315"/>
        <v>0</v>
      </c>
      <c r="P414" s="90">
        <f t="shared" si="315"/>
        <v>0</v>
      </c>
      <c r="Q414" s="90">
        <f t="shared" si="315"/>
        <v>0</v>
      </c>
      <c r="R414" s="90">
        <f t="shared" si="315"/>
        <v>0</v>
      </c>
      <c r="S414" s="90">
        <f t="shared" si="315"/>
        <v>0</v>
      </c>
      <c r="T414" s="90">
        <f t="shared" si="315"/>
        <v>0</v>
      </c>
      <c r="U414" s="90">
        <f t="shared" si="315"/>
        <v>0</v>
      </c>
      <c r="V414" s="90">
        <f t="shared" si="315"/>
        <v>0</v>
      </c>
      <c r="W414" s="90">
        <f t="shared" si="315"/>
        <v>0</v>
      </c>
      <c r="X414" s="90">
        <f t="shared" si="315"/>
        <v>0</v>
      </c>
      <c r="Y414" s="90">
        <f t="shared" si="315"/>
        <v>0</v>
      </c>
      <c r="Z414" s="90">
        <f t="shared" si="315"/>
        <v>0</v>
      </c>
      <c r="AA414" s="90">
        <f t="shared" si="315"/>
        <v>0</v>
      </c>
      <c r="AB414" s="90">
        <f t="shared" si="315"/>
        <v>0</v>
      </c>
      <c r="AC414" s="90">
        <f t="shared" si="315"/>
        <v>0</v>
      </c>
      <c r="AD414" s="90">
        <f t="shared" si="315"/>
        <v>0</v>
      </c>
      <c r="AE414" s="90">
        <f t="shared" si="315"/>
        <v>0</v>
      </c>
      <c r="AF414" s="90">
        <f t="shared" si="315"/>
        <v>0</v>
      </c>
      <c r="AG414" s="90">
        <f t="shared" si="315"/>
        <v>0</v>
      </c>
      <c r="AH414" s="90">
        <f t="shared" si="315"/>
        <v>0</v>
      </c>
      <c r="AI414" s="90">
        <f t="shared" si="315"/>
        <v>173.4668749</v>
      </c>
      <c r="AJ414" s="90">
        <f t="shared" si="315"/>
        <v>201.6675895</v>
      </c>
      <c r="AK414" s="90">
        <f t="shared" si="315"/>
        <v>231.9077103</v>
      </c>
      <c r="AL414" s="90">
        <f t="shared" si="315"/>
        <v>263.4182815</v>
      </c>
      <c r="AM414" s="90">
        <f t="shared" si="315"/>
        <v>296.1152206</v>
      </c>
      <c r="AN414" s="90">
        <f t="shared" si="315"/>
        <v>329.9832624</v>
      </c>
      <c r="AO414" s="90">
        <f t="shared" si="315"/>
        <v>338.7745777</v>
      </c>
      <c r="AP414" s="90">
        <f t="shared" si="315"/>
        <v>341.0201085</v>
      </c>
      <c r="AQ414" s="90">
        <f t="shared" si="315"/>
        <v>372.7538197</v>
      </c>
      <c r="AR414" s="90">
        <f t="shared" si="315"/>
        <v>405.4568065</v>
      </c>
      <c r="AS414" s="90">
        <f t="shared" si="315"/>
        <v>439.122801</v>
      </c>
      <c r="AT414" s="90">
        <f t="shared" si="315"/>
        <v>473.7455714</v>
      </c>
      <c r="AU414" s="90">
        <f t="shared" si="315"/>
        <v>497.2212934</v>
      </c>
      <c r="AV414" s="90">
        <f t="shared" si="315"/>
        <v>516.744747</v>
      </c>
      <c r="AW414" s="90">
        <f t="shared" si="315"/>
        <v>536.1543157</v>
      </c>
      <c r="AX414" s="90">
        <f t="shared" si="315"/>
        <v>555.8334372</v>
      </c>
      <c r="AY414" s="90">
        <f t="shared" si="315"/>
        <v>575.8187272</v>
      </c>
      <c r="AZ414" s="90">
        <f t="shared" si="315"/>
        <v>596.111997</v>
      </c>
      <c r="BA414" s="90">
        <f t="shared" si="315"/>
        <v>616.7115749</v>
      </c>
      <c r="BB414" s="90">
        <f t="shared" si="315"/>
        <v>637.6154505</v>
      </c>
      <c r="BC414" s="90">
        <f t="shared" si="315"/>
        <v>658.82159</v>
      </c>
      <c r="BD414" s="90">
        <f t="shared" si="315"/>
        <v>680.3279679</v>
      </c>
      <c r="BE414" s="90">
        <f t="shared" si="315"/>
        <v>702.1325702</v>
      </c>
      <c r="BF414" s="90">
        <f t="shared" si="315"/>
        <v>724.2333946</v>
      </c>
      <c r="BG414" s="90">
        <f t="shared" si="315"/>
        <v>777.4725381</v>
      </c>
      <c r="BH414" s="90">
        <f t="shared" si="315"/>
        <v>841.030499</v>
      </c>
      <c r="BI414" s="90">
        <f t="shared" si="315"/>
        <v>906.940557</v>
      </c>
      <c r="BJ414" s="90">
        <f t="shared" si="315"/>
        <v>974.3947208</v>
      </c>
      <c r="BK414" s="90">
        <f t="shared" si="315"/>
        <v>1043.30344</v>
      </c>
      <c r="BL414" s="90">
        <f t="shared" si="315"/>
        <v>1113.649309</v>
      </c>
      <c r="BM414" s="90">
        <f t="shared" si="315"/>
        <v>1185.422209</v>
      </c>
      <c r="BN414" s="90">
        <f t="shared" si="315"/>
        <v>1258.612798</v>
      </c>
      <c r="BO414" s="90">
        <f t="shared" si="315"/>
        <v>1333.211864</v>
      </c>
      <c r="BP414" s="90">
        <f t="shared" si="315"/>
        <v>1409.210253</v>
      </c>
      <c r="BQ414" s="90">
        <f t="shared" si="315"/>
        <v>1486.598864</v>
      </c>
      <c r="BR414" s="90">
        <f t="shared" si="315"/>
        <v>1565.368648</v>
      </c>
      <c r="BS414" s="90">
        <f t="shared" si="315"/>
        <v>3296.310921</v>
      </c>
      <c r="BT414" s="90">
        <f t="shared" si="315"/>
        <v>3466.073576</v>
      </c>
      <c r="BU414" s="90">
        <f t="shared" si="315"/>
        <v>3638.833601</v>
      </c>
      <c r="BV414" s="90">
        <f t="shared" si="315"/>
        <v>3814.45464</v>
      </c>
      <c r="BW414" s="90">
        <f t="shared" si="315"/>
        <v>3992.906299</v>
      </c>
      <c r="BX414" s="90">
        <f t="shared" si="315"/>
        <v>4174.168912</v>
      </c>
      <c r="BY414" s="90">
        <f t="shared" si="315"/>
        <v>4358.223986</v>
      </c>
      <c r="BZ414" s="90">
        <f t="shared" si="315"/>
        <v>4545.053237</v>
      </c>
      <c r="CA414" s="90">
        <f t="shared" si="315"/>
        <v>4734.6385</v>
      </c>
      <c r="CB414" s="90">
        <f t="shared" si="315"/>
        <v>4926.961714</v>
      </c>
      <c r="CC414" s="90">
        <f t="shared" si="315"/>
        <v>5122.004922</v>
      </c>
      <c r="CD414" s="90">
        <f t="shared" si="315"/>
        <v>5319.750271</v>
      </c>
      <c r="CE414" s="90">
        <f t="shared" si="315"/>
        <v>5642.787238</v>
      </c>
      <c r="CF414" s="90">
        <f t="shared" si="315"/>
        <v>5998.384761</v>
      </c>
      <c r="CG414" s="90">
        <f t="shared" si="315"/>
        <v>6362.31112</v>
      </c>
      <c r="CH414" s="90">
        <f t="shared" si="315"/>
        <v>6732.10317</v>
      </c>
      <c r="CI414" s="90">
        <f t="shared" si="315"/>
        <v>7107.481211</v>
      </c>
      <c r="CJ414" s="90">
        <f t="shared" si="315"/>
        <v>7488.384713</v>
      </c>
      <c r="CK414" s="90">
        <f t="shared" si="315"/>
        <v>7874.775312</v>
      </c>
      <c r="CL414" s="90">
        <f t="shared" si="315"/>
        <v>8266.617053</v>
      </c>
      <c r="CM414" s="90">
        <f t="shared" si="315"/>
        <v>8663.874405</v>
      </c>
      <c r="CN414" s="90">
        <f t="shared" si="315"/>
        <v>9066.512066</v>
      </c>
      <c r="CO414" s="90">
        <f t="shared" si="315"/>
        <v>9474.494936</v>
      </c>
      <c r="CP414" s="90">
        <f t="shared" si="315"/>
        <v>9887.788118</v>
      </c>
      <c r="CQ414" s="90">
        <f t="shared" si="315"/>
        <v>10420.75151</v>
      </c>
      <c r="CR414" s="90">
        <f t="shared" si="315"/>
        <v>10984.1642</v>
      </c>
      <c r="CS414" s="90">
        <f t="shared" si="315"/>
        <v>11557.40521</v>
      </c>
      <c r="CT414" s="90">
        <f t="shared" si="315"/>
        <v>12138.36279</v>
      </c>
      <c r="CU414" s="90">
        <f t="shared" si="315"/>
        <v>12726.78139</v>
      </c>
      <c r="CV414" s="90">
        <f t="shared" si="315"/>
        <v>13322.59183</v>
      </c>
      <c r="CW414" s="90">
        <f t="shared" si="315"/>
        <v>13925.74386</v>
      </c>
      <c r="CX414" s="90">
        <f t="shared" si="315"/>
        <v>14536.18936</v>
      </c>
      <c r="CY414" s="90">
        <f t="shared" si="315"/>
        <v>15153.88069</v>
      </c>
      <c r="CZ414" s="90">
        <f t="shared" si="315"/>
        <v>15778.77051</v>
      </c>
      <c r="DA414" s="90">
        <f t="shared" si="315"/>
        <v>16410.81173</v>
      </c>
      <c r="DB414" s="90">
        <f t="shared" si="315"/>
        <v>17049.95756</v>
      </c>
      <c r="DC414" s="90">
        <f t="shared" si="315"/>
        <v>18001.88303</v>
      </c>
      <c r="DD414" s="90">
        <f t="shared" si="315"/>
        <v>19022.79791</v>
      </c>
      <c r="DE414" s="90">
        <f t="shared" si="315"/>
        <v>20061.66782</v>
      </c>
      <c r="DF414" s="90">
        <f t="shared" si="315"/>
        <v>21113.30496</v>
      </c>
      <c r="DG414" s="90">
        <f t="shared" si="315"/>
        <v>22177.11796</v>
      </c>
      <c r="DH414" s="90">
        <f t="shared" si="315"/>
        <v>23252.97665</v>
      </c>
      <c r="DI414" s="90">
        <f t="shared" si="315"/>
        <v>24340.79751</v>
      </c>
      <c r="DJ414" s="90">
        <f t="shared" si="315"/>
        <v>25440.50208</v>
      </c>
      <c r="DK414" s="90">
        <f t="shared" si="315"/>
        <v>26552.01283</v>
      </c>
      <c r="DL414" s="90">
        <f t="shared" si="315"/>
        <v>27675.25271</v>
      </c>
      <c r="DM414" s="90">
        <f t="shared" si="315"/>
        <v>28810.14512</v>
      </c>
      <c r="DN414" s="90">
        <f t="shared" si="315"/>
        <v>29956.6139</v>
      </c>
      <c r="DO414" s="90">
        <f t="shared" si="315"/>
        <v>31556.3241</v>
      </c>
      <c r="DP414" s="90">
        <f t="shared" si="315"/>
        <v>33250.94812</v>
      </c>
      <c r="DQ414" s="90">
        <f t="shared" si="315"/>
        <v>34971.26964</v>
      </c>
      <c r="DR414" s="90">
        <f t="shared" si="315"/>
        <v>36710.24595</v>
      </c>
      <c r="DS414" s="90">
        <f t="shared" si="315"/>
        <v>38467.06658</v>
      </c>
      <c r="DT414" s="90">
        <f t="shared" si="315"/>
        <v>40241.5463</v>
      </c>
      <c r="DU414" s="90">
        <f t="shared" si="315"/>
        <v>42033.56314</v>
      </c>
      <c r="DV414" s="90">
        <f t="shared" si="315"/>
        <v>43843.00205</v>
      </c>
      <c r="DW414" s="90">
        <f t="shared" si="315"/>
        <v>45669.74931</v>
      </c>
      <c r="DX414" s="90">
        <f t="shared" si="315"/>
        <v>47513.69186</v>
      </c>
      <c r="DY414" s="90">
        <f t="shared" si="315"/>
        <v>49374.71733</v>
      </c>
      <c r="DZ414" s="90">
        <f t="shared" si="315"/>
        <v>51252.714</v>
      </c>
    </row>
    <row r="415">
      <c r="A415" s="89"/>
      <c r="B415" s="232"/>
      <c r="C415" s="146"/>
      <c r="D415" s="146"/>
      <c r="E415" s="232" t="s">
        <v>340</v>
      </c>
      <c r="F415" s="150" t="s">
        <v>341</v>
      </c>
      <c r="G415" s="192"/>
      <c r="I415" s="88" t="s">
        <v>342</v>
      </c>
      <c r="J415" s="234"/>
      <c r="K415" s="90">
        <f t="shared" ref="K415:DZ415" si="316">K$412*K404</f>
        <v>0</v>
      </c>
      <c r="L415" s="90">
        <f t="shared" si="316"/>
        <v>0</v>
      </c>
      <c r="M415" s="90">
        <f t="shared" si="316"/>
        <v>0</v>
      </c>
      <c r="N415" s="90">
        <f t="shared" si="316"/>
        <v>0</v>
      </c>
      <c r="O415" s="90">
        <f t="shared" si="316"/>
        <v>0</v>
      </c>
      <c r="P415" s="90">
        <f t="shared" si="316"/>
        <v>0</v>
      </c>
      <c r="Q415" s="90">
        <f t="shared" si="316"/>
        <v>0</v>
      </c>
      <c r="R415" s="90">
        <f t="shared" si="316"/>
        <v>0</v>
      </c>
      <c r="S415" s="90">
        <f t="shared" si="316"/>
        <v>0</v>
      </c>
      <c r="T415" s="90">
        <f t="shared" si="316"/>
        <v>0</v>
      </c>
      <c r="U415" s="90">
        <f t="shared" si="316"/>
        <v>0</v>
      </c>
      <c r="V415" s="90">
        <f t="shared" si="316"/>
        <v>0</v>
      </c>
      <c r="W415" s="90">
        <f t="shared" si="316"/>
        <v>0</v>
      </c>
      <c r="X415" s="90">
        <f t="shared" si="316"/>
        <v>0</v>
      </c>
      <c r="Y415" s="90">
        <f t="shared" si="316"/>
        <v>0</v>
      </c>
      <c r="Z415" s="90">
        <f t="shared" si="316"/>
        <v>0</v>
      </c>
      <c r="AA415" s="90">
        <f t="shared" si="316"/>
        <v>0</v>
      </c>
      <c r="AB415" s="90">
        <f t="shared" si="316"/>
        <v>0</v>
      </c>
      <c r="AC415" s="90">
        <f t="shared" si="316"/>
        <v>0</v>
      </c>
      <c r="AD415" s="90">
        <f t="shared" si="316"/>
        <v>0</v>
      </c>
      <c r="AE415" s="90">
        <f t="shared" si="316"/>
        <v>0</v>
      </c>
      <c r="AF415" s="90">
        <f t="shared" si="316"/>
        <v>0</v>
      </c>
      <c r="AG415" s="90">
        <f t="shared" si="316"/>
        <v>0</v>
      </c>
      <c r="AH415" s="90">
        <f t="shared" si="316"/>
        <v>0</v>
      </c>
      <c r="AI415" s="90">
        <f t="shared" si="316"/>
        <v>520.4006248</v>
      </c>
      <c r="AJ415" s="90">
        <f t="shared" si="316"/>
        <v>605.0027684</v>
      </c>
      <c r="AK415" s="90">
        <f t="shared" si="316"/>
        <v>695.7231308</v>
      </c>
      <c r="AL415" s="90">
        <f t="shared" si="316"/>
        <v>790.2548444</v>
      </c>
      <c r="AM415" s="90">
        <f t="shared" si="316"/>
        <v>888.3456619</v>
      </c>
      <c r="AN415" s="90">
        <f t="shared" si="316"/>
        <v>989.9497872</v>
      </c>
      <c r="AO415" s="90">
        <f t="shared" si="316"/>
        <v>1016.323733</v>
      </c>
      <c r="AP415" s="90">
        <f t="shared" si="316"/>
        <v>1023.060326</v>
      </c>
      <c r="AQ415" s="90">
        <f t="shared" si="316"/>
        <v>1118.261459</v>
      </c>
      <c r="AR415" s="90">
        <f t="shared" si="316"/>
        <v>1216.370419</v>
      </c>
      <c r="AS415" s="90">
        <f t="shared" si="316"/>
        <v>1317.368403</v>
      </c>
      <c r="AT415" s="90">
        <f t="shared" si="316"/>
        <v>1421.236714</v>
      </c>
      <c r="AU415" s="90">
        <f t="shared" si="316"/>
        <v>1491.66388</v>
      </c>
      <c r="AV415" s="90">
        <f t="shared" si="316"/>
        <v>1550.234241</v>
      </c>
      <c r="AW415" s="90">
        <f t="shared" si="316"/>
        <v>1608.462947</v>
      </c>
      <c r="AX415" s="90">
        <f t="shared" si="316"/>
        <v>1667.500312</v>
      </c>
      <c r="AY415" s="90">
        <f t="shared" si="316"/>
        <v>1727.456182</v>
      </c>
      <c r="AZ415" s="90">
        <f t="shared" si="316"/>
        <v>1788.335991</v>
      </c>
      <c r="BA415" s="90">
        <f t="shared" si="316"/>
        <v>1850.134725</v>
      </c>
      <c r="BB415" s="90">
        <f t="shared" si="316"/>
        <v>1912.846351</v>
      </c>
      <c r="BC415" s="90">
        <f t="shared" si="316"/>
        <v>1976.46477</v>
      </c>
      <c r="BD415" s="90">
        <f t="shared" si="316"/>
        <v>2040.983904</v>
      </c>
      <c r="BE415" s="90">
        <f t="shared" si="316"/>
        <v>2106.397711</v>
      </c>
      <c r="BF415" s="90">
        <f t="shared" si="316"/>
        <v>2172.700184</v>
      </c>
      <c r="BG415" s="90">
        <f t="shared" si="316"/>
        <v>2332.417614</v>
      </c>
      <c r="BH415" s="90">
        <f t="shared" si="316"/>
        <v>2523.091497</v>
      </c>
      <c r="BI415" s="90">
        <f t="shared" si="316"/>
        <v>2720.821671</v>
      </c>
      <c r="BJ415" s="90">
        <f t="shared" si="316"/>
        <v>2923.184163</v>
      </c>
      <c r="BK415" s="90">
        <f t="shared" si="316"/>
        <v>3129.910321</v>
      </c>
      <c r="BL415" s="90">
        <f t="shared" si="316"/>
        <v>3340.947928</v>
      </c>
      <c r="BM415" s="90">
        <f t="shared" si="316"/>
        <v>3556.266626</v>
      </c>
      <c r="BN415" s="90">
        <f t="shared" si="316"/>
        <v>3775.838395</v>
      </c>
      <c r="BO415" s="90">
        <f t="shared" si="316"/>
        <v>3999.635593</v>
      </c>
      <c r="BP415" s="90">
        <f t="shared" si="316"/>
        <v>4227.63076</v>
      </c>
      <c r="BQ415" s="90">
        <f t="shared" si="316"/>
        <v>4459.796592</v>
      </c>
      <c r="BR415" s="90">
        <f t="shared" si="316"/>
        <v>4696.105944</v>
      </c>
      <c r="BS415" s="90">
        <f t="shared" si="316"/>
        <v>9888.932763</v>
      </c>
      <c r="BT415" s="90">
        <f t="shared" si="316"/>
        <v>10398.22073</v>
      </c>
      <c r="BU415" s="90">
        <f t="shared" si="316"/>
        <v>10916.5008</v>
      </c>
      <c r="BV415" s="90">
        <f t="shared" si="316"/>
        <v>11443.36392</v>
      </c>
      <c r="BW415" s="90">
        <f t="shared" si="316"/>
        <v>11978.7189</v>
      </c>
      <c r="BX415" s="90">
        <f t="shared" si="316"/>
        <v>12522.50674</v>
      </c>
      <c r="BY415" s="90">
        <f t="shared" si="316"/>
        <v>13074.67196</v>
      </c>
      <c r="BZ415" s="90">
        <f t="shared" si="316"/>
        <v>13635.15971</v>
      </c>
      <c r="CA415" s="90">
        <f t="shared" si="316"/>
        <v>14203.9155</v>
      </c>
      <c r="CB415" s="90">
        <f t="shared" si="316"/>
        <v>14780.88514</v>
      </c>
      <c r="CC415" s="90">
        <f t="shared" si="316"/>
        <v>15366.01477</v>
      </c>
      <c r="CD415" s="90">
        <f t="shared" si="316"/>
        <v>15959.25081</v>
      </c>
      <c r="CE415" s="90">
        <f t="shared" si="316"/>
        <v>16928.36171</v>
      </c>
      <c r="CF415" s="90">
        <f t="shared" si="316"/>
        <v>17995.15428</v>
      </c>
      <c r="CG415" s="90">
        <f t="shared" si="316"/>
        <v>19086.93336</v>
      </c>
      <c r="CH415" s="90">
        <f t="shared" si="316"/>
        <v>20196.30951</v>
      </c>
      <c r="CI415" s="90">
        <f t="shared" si="316"/>
        <v>21322.44363</v>
      </c>
      <c r="CJ415" s="90">
        <f t="shared" si="316"/>
        <v>22465.15414</v>
      </c>
      <c r="CK415" s="90">
        <f t="shared" si="316"/>
        <v>23624.32594</v>
      </c>
      <c r="CL415" s="90">
        <f t="shared" si="316"/>
        <v>24799.85116</v>
      </c>
      <c r="CM415" s="90">
        <f t="shared" si="316"/>
        <v>25991.62322</v>
      </c>
      <c r="CN415" s="90">
        <f t="shared" si="316"/>
        <v>27199.5362</v>
      </c>
      <c r="CO415" s="90">
        <f t="shared" si="316"/>
        <v>28423.48481</v>
      </c>
      <c r="CP415" s="90">
        <f t="shared" si="316"/>
        <v>29663.36435</v>
      </c>
      <c r="CQ415" s="90">
        <f t="shared" si="316"/>
        <v>31262.25454</v>
      </c>
      <c r="CR415" s="90">
        <f t="shared" si="316"/>
        <v>32952.49261</v>
      </c>
      <c r="CS415" s="90">
        <f t="shared" si="316"/>
        <v>34672.21562</v>
      </c>
      <c r="CT415" s="90">
        <f t="shared" si="316"/>
        <v>36415.08836</v>
      </c>
      <c r="CU415" s="90">
        <f t="shared" si="316"/>
        <v>38180.34418</v>
      </c>
      <c r="CV415" s="90">
        <f t="shared" si="316"/>
        <v>39967.7755</v>
      </c>
      <c r="CW415" s="90">
        <f t="shared" si="316"/>
        <v>41777.23158</v>
      </c>
      <c r="CX415" s="90">
        <f t="shared" si="316"/>
        <v>43608.56808</v>
      </c>
      <c r="CY415" s="90">
        <f t="shared" si="316"/>
        <v>45461.64208</v>
      </c>
      <c r="CZ415" s="90">
        <f t="shared" si="316"/>
        <v>47336.31153</v>
      </c>
      <c r="DA415" s="90">
        <f t="shared" si="316"/>
        <v>49232.4352</v>
      </c>
      <c r="DB415" s="90">
        <f t="shared" si="316"/>
        <v>51149.87268</v>
      </c>
      <c r="DC415" s="90">
        <f t="shared" si="316"/>
        <v>54005.6491</v>
      </c>
      <c r="DD415" s="90">
        <f t="shared" si="316"/>
        <v>57068.39373</v>
      </c>
      <c r="DE415" s="90">
        <f t="shared" si="316"/>
        <v>60185.00347</v>
      </c>
      <c r="DF415" s="90">
        <f t="shared" si="316"/>
        <v>63339.91488</v>
      </c>
      <c r="DG415" s="90">
        <f t="shared" si="316"/>
        <v>66531.35387</v>
      </c>
      <c r="DH415" s="90">
        <f t="shared" si="316"/>
        <v>69758.92995</v>
      </c>
      <c r="DI415" s="90">
        <f t="shared" si="316"/>
        <v>73022.39252</v>
      </c>
      <c r="DJ415" s="90">
        <f t="shared" si="316"/>
        <v>76321.50624</v>
      </c>
      <c r="DK415" s="90">
        <f t="shared" si="316"/>
        <v>79656.03849</v>
      </c>
      <c r="DL415" s="90">
        <f t="shared" si="316"/>
        <v>83025.75813</v>
      </c>
      <c r="DM415" s="90">
        <f t="shared" si="316"/>
        <v>86430.43536</v>
      </c>
      <c r="DN415" s="90">
        <f t="shared" si="316"/>
        <v>89869.8417</v>
      </c>
      <c r="DO415" s="90">
        <f t="shared" si="316"/>
        <v>94668.97229</v>
      </c>
      <c r="DP415" s="90">
        <f t="shared" si="316"/>
        <v>99752.84436</v>
      </c>
      <c r="DQ415" s="90">
        <f t="shared" si="316"/>
        <v>104913.8089</v>
      </c>
      <c r="DR415" s="90">
        <f t="shared" si="316"/>
        <v>110130.7379</v>
      </c>
      <c r="DS415" s="90">
        <f t="shared" si="316"/>
        <v>115401.1998</v>
      </c>
      <c r="DT415" s="90">
        <f t="shared" si="316"/>
        <v>120724.6389</v>
      </c>
      <c r="DU415" s="90">
        <f t="shared" si="316"/>
        <v>126100.6894</v>
      </c>
      <c r="DV415" s="90">
        <f t="shared" si="316"/>
        <v>131529.0062</v>
      </c>
      <c r="DW415" s="90">
        <f t="shared" si="316"/>
        <v>137009.2479</v>
      </c>
      <c r="DX415" s="90">
        <f t="shared" si="316"/>
        <v>142541.0756</v>
      </c>
      <c r="DY415" s="90">
        <f t="shared" si="316"/>
        <v>148124.152</v>
      </c>
      <c r="DZ415" s="90">
        <f t="shared" si="316"/>
        <v>153758.142</v>
      </c>
    </row>
    <row r="416">
      <c r="A416" s="89"/>
      <c r="B416" s="199"/>
      <c r="C416" s="239">
        <f>C417</f>
        <v>1</v>
      </c>
      <c r="E416" s="230">
        <f t="shared" ref="E416:G416" si="317">E417</f>
        <v>25</v>
      </c>
      <c r="F416" s="199">
        <f t="shared" si="317"/>
        <v>60</v>
      </c>
      <c r="G416" s="192">
        <f t="shared" si="317"/>
        <v>0.06</v>
      </c>
      <c r="I416" s="88" t="s">
        <v>372</v>
      </c>
      <c r="J416" s="234"/>
      <c r="K416" s="90">
        <f>if(K$388="",0,ConvertibleNote!$C$8*(1+$G416)^(($F416-$E416)/12)-ConvertibleNote!$C$8+(ConvertibleNote!$C$8*$C416))</f>
        <v>0</v>
      </c>
      <c r="L416" s="90">
        <f>if(L$388="",0,ConvertibleNote!$C$8*(1+$G416)^(($F416-$E416)/12)-ConvertibleNote!$C$8+(ConvertibleNote!$C$8*$C416))</f>
        <v>0</v>
      </c>
      <c r="M416" s="90">
        <f>if(M$388="",0,ConvertibleNote!$C$8*(1+$G416)^(($F416-$E416)/12)-ConvertibleNote!$C$8+(ConvertibleNote!$C$8*$C416))</f>
        <v>0</v>
      </c>
      <c r="N416" s="90">
        <f>if(N$388="",0,ConvertibleNote!$C$8*(1+$G416)^(($F416-$E416)/12)-ConvertibleNote!$C$8+(ConvertibleNote!$C$8*$C416))</f>
        <v>0</v>
      </c>
      <c r="O416" s="90">
        <f>if(O$388="",0,ConvertibleNote!$C$8*(1+$G416)^(($F416-$E416)/12)-ConvertibleNote!$C$8+(ConvertibleNote!$C$8*$C416))</f>
        <v>0</v>
      </c>
      <c r="P416" s="90">
        <f>if(P$388="",0,ConvertibleNote!$C$8*(1+$G416)^(($F416-$E416)/12)-ConvertibleNote!$C$8+(ConvertibleNote!$C$8*$C416))</f>
        <v>0</v>
      </c>
      <c r="Q416" s="90">
        <f>if(Q$388="",0,ConvertibleNote!$C$8*(1+$G416)^(($F416-$E416)/12)-ConvertibleNote!$C$8+(ConvertibleNote!$C$8*$C416))</f>
        <v>0</v>
      </c>
      <c r="R416" s="90">
        <f>if(R$388="",0,ConvertibleNote!$C$8*(1+$G416)^(($F416-$E416)/12)-ConvertibleNote!$C$8+(ConvertibleNote!$C$8*$C416))</f>
        <v>0</v>
      </c>
      <c r="S416" s="90">
        <f>if(S$388="",0,ConvertibleNote!$C$8*(1+$G416)^(($F416-$E416)/12)-ConvertibleNote!$C$8+(ConvertibleNote!$C$8*$C416))</f>
        <v>0</v>
      </c>
      <c r="T416" s="90">
        <f>if(T$388="",0,ConvertibleNote!$C$8*(1+$G416)^(($F416-$E416)/12)-ConvertibleNote!$C$8+(ConvertibleNote!$C$8*$C416))</f>
        <v>0</v>
      </c>
      <c r="U416" s="90">
        <f>if(U$388="",0,ConvertibleNote!$C$8*(1+$G416)^(($F416-$E416)/12)-ConvertibleNote!$C$8+(ConvertibleNote!$C$8*$C416))</f>
        <v>0</v>
      </c>
      <c r="V416" s="90">
        <f>if(V$388="",0,ConvertibleNote!$C$8*(1+$G416)^(($F416-$E416)/12)-ConvertibleNote!$C$8+(ConvertibleNote!$C$8*$C416))</f>
        <v>0</v>
      </c>
      <c r="W416" s="90">
        <f>if(W$388="",0,ConvertibleNote!$C$8*(1+$G416)^(($F416-$E416)/12)-ConvertibleNote!$C$8+(ConvertibleNote!$C$8*$C416))</f>
        <v>0</v>
      </c>
      <c r="X416" s="90">
        <f>if(X$388="",0,ConvertibleNote!$C$8*(1+$G416)^(($F416-$E416)/12)-ConvertibleNote!$C$8+(ConvertibleNote!$C$8*$C416))</f>
        <v>0</v>
      </c>
      <c r="Y416" s="90">
        <f>if(Y$388="",0,ConvertibleNote!$C$8*(1+$G416)^(($F416-$E416)/12)-ConvertibleNote!$C$8+(ConvertibleNote!$C$8*$C416))</f>
        <v>0</v>
      </c>
      <c r="Z416" s="90">
        <f>if(Z$388="",0,ConvertibleNote!$C$8*(1+$G416)^(($F416-$E416)/12)-ConvertibleNote!$C$8+(ConvertibleNote!$C$8*$C416))</f>
        <v>0</v>
      </c>
      <c r="AA416" s="90">
        <f>if(AA$388="",0,ConvertibleNote!$C$8*(1+$G416)^(($F416-$E416)/12)-ConvertibleNote!$C$8+(ConvertibleNote!$C$8*$C416))</f>
        <v>0</v>
      </c>
      <c r="AB416" s="90">
        <f>if(AB$388="",0,ConvertibleNote!$C$8*(1+$G416)^(($F416-$E416)/12)-ConvertibleNote!$C$8+(ConvertibleNote!$C$8*$C416))</f>
        <v>0</v>
      </c>
      <c r="AC416" s="90">
        <f>if(AC$388="",0,ConvertibleNote!$C$8*(1+$G416)^(($F416-$E416)/12)-ConvertibleNote!$C$8+(ConvertibleNote!$C$8*$C416))</f>
        <v>0</v>
      </c>
      <c r="AD416" s="90">
        <f>if(AD$388="",0,ConvertibleNote!$C$8*(1+$G416)^(($F416-$E416)/12)-ConvertibleNote!$C$8+(ConvertibleNote!$C$8*$C416))</f>
        <v>0</v>
      </c>
      <c r="AE416" s="90">
        <f>if(AE$388="",0,ConvertibleNote!$C$8*(1+$G416)^(($F416-$E416)/12)-ConvertibleNote!$C$8+(ConvertibleNote!$C$8*$C416))</f>
        <v>0</v>
      </c>
      <c r="AF416" s="90">
        <f>if(AF$388="",0,ConvertibleNote!$C$8*(1+$G416)^(($F416-$E416)/12)-ConvertibleNote!$C$8+(ConvertibleNote!$C$8*$C416))</f>
        <v>0</v>
      </c>
      <c r="AG416" s="90">
        <f>if(AG$388="",0,ConvertibleNote!$C$8*(1+$G416)^(($F416-$E416)/12)-ConvertibleNote!$C$8+(ConvertibleNote!$C$8*$C416))</f>
        <v>0</v>
      </c>
      <c r="AH416" s="90">
        <f>if(AH$388="",0,ConvertibleNote!$C$8*(1+$G416)^(($F416-$E416)/12)-ConvertibleNote!$C$8+(ConvertibleNote!$C$8*$C416))</f>
        <v>0</v>
      </c>
      <c r="AI416" s="90">
        <f>if(AI$388="",0,ConvertibleNote!$C$8*(1+$G416)^(($F416-$E416)/12)-ConvertibleNote!$C$8+(ConvertibleNote!$C$8*$C416))</f>
        <v>0</v>
      </c>
      <c r="AJ416" s="90">
        <f>if(AJ$388="",0,ConvertibleNote!$C$8*(1+$G416)^(($F416-$E416)/12)-ConvertibleNote!$C$8+(ConvertibleNote!$C$8*$C416))</f>
        <v>0</v>
      </c>
      <c r="AK416" s="90">
        <f>if(AK$388="",0,ConvertibleNote!$C$8*(1+$G416)^(($F416-$E416)/12)-ConvertibleNote!$C$8+(ConvertibleNote!$C$8*$C416))</f>
        <v>0</v>
      </c>
      <c r="AL416" s="90">
        <f>if(AL$388="",0,ConvertibleNote!$C$8*(1+$G416)^(($F416-$E416)/12)-ConvertibleNote!$C$8+(ConvertibleNote!$C$8*$C416))</f>
        <v>0</v>
      </c>
      <c r="AM416" s="90">
        <f>if(AM$388="",0,ConvertibleNote!$C$8*(1+$G416)^(($F416-$E416)/12)-ConvertibleNote!$C$8+(ConvertibleNote!$C$8*$C416))</f>
        <v>0</v>
      </c>
      <c r="AN416" s="90">
        <f>if(AN$388="",0,ConvertibleNote!$C$8*(1+$G416)^(($F416-$E416)/12)-ConvertibleNote!$C$8+(ConvertibleNote!$C$8*$C416))</f>
        <v>0</v>
      </c>
      <c r="AO416" s="90">
        <f>if(AO$388="",0,ConvertibleNote!$C$8*(1+$G416)^(($F416-$E416)/12)-ConvertibleNote!$C$8+(ConvertibleNote!$C$8*$C416))</f>
        <v>0</v>
      </c>
      <c r="AP416" s="90">
        <f>if(AP$388="",0,ConvertibleNote!$C$8*(1+$G416)^(($F416-$E416)/12)-ConvertibleNote!$C$8+(ConvertibleNote!$C$8*$C416))</f>
        <v>0</v>
      </c>
      <c r="AQ416" s="90">
        <f>if(AQ$388="",0,ConvertibleNote!$C$8*(1+$G416)^(($F416-$E416)/12)-ConvertibleNote!$C$8+(ConvertibleNote!$C$8*$C416))</f>
        <v>0</v>
      </c>
      <c r="AR416" s="90">
        <f>if(AR$388="",0,ConvertibleNote!$C$8*(1+$G416)^(($F416-$E416)/12)-ConvertibleNote!$C$8+(ConvertibleNote!$C$8*$C416))</f>
        <v>0</v>
      </c>
      <c r="AS416" s="90">
        <f>if(AS$388="",0,ConvertibleNote!$C$8*(1+$G416)^(($F416-$E416)/12)-ConvertibleNote!$C$8+(ConvertibleNote!$C$8*$C416))</f>
        <v>0</v>
      </c>
      <c r="AT416" s="90">
        <f>if(AT$388="",0,ConvertibleNote!$C$8*(1+$G416)^(($F416-$E416)/12)-ConvertibleNote!$C$8+(ConvertibleNote!$C$8*$C416))</f>
        <v>0</v>
      </c>
      <c r="AU416" s="90">
        <f>if(AU$388="",0,ConvertibleNote!$C$8*(1+$G416)^(($F416-$E416)/12)-ConvertibleNote!$C$8+(ConvertibleNote!$C$8*$C416))</f>
        <v>0</v>
      </c>
      <c r="AV416" s="90">
        <f>if(AV$388="",0,ConvertibleNote!$C$8*(1+$G416)^(($F416-$E416)/12)-ConvertibleNote!$C$8+(ConvertibleNote!$C$8*$C416))</f>
        <v>0</v>
      </c>
      <c r="AW416" s="90">
        <f>if(AW$388="",0,ConvertibleNote!$C$8*(1+$G416)^(($F416-$E416)/12)-ConvertibleNote!$C$8+(ConvertibleNote!$C$8*$C416))</f>
        <v>0</v>
      </c>
      <c r="AX416" s="90">
        <f>if(AX$388="",0,ConvertibleNote!$C$8*(1+$G416)^(($F416-$E416)/12)-ConvertibleNote!$C$8+(ConvertibleNote!$C$8*$C416))</f>
        <v>0</v>
      </c>
      <c r="AY416" s="90">
        <f>if(AY$388="",0,ConvertibleNote!$C$8*(1+$G416)^(($F416-$E416)/12)-ConvertibleNote!$C$8+(ConvertibleNote!$C$8*$C416))</f>
        <v>0</v>
      </c>
      <c r="AZ416" s="90">
        <f>if(AZ$388="",0,ConvertibleNote!$C$8*(1+$G416)^(($F416-$E416)/12)-ConvertibleNote!$C$8+(ConvertibleNote!$C$8*$C416))</f>
        <v>0</v>
      </c>
      <c r="BA416" s="90">
        <f>if(BA$388="",0,ConvertibleNote!$C$8*(1+$G416)^(($F416-$E416)/12)-ConvertibleNote!$C$8+(ConvertibleNote!$C$8*$C416))</f>
        <v>0</v>
      </c>
      <c r="BB416" s="90">
        <f>if(BB$388="",0,ConvertibleNote!$C$8*(1+$G416)^(($F416-$E416)/12)-ConvertibleNote!$C$8+(ConvertibleNote!$C$8*$C416))</f>
        <v>0</v>
      </c>
      <c r="BC416" s="90">
        <f>if(BC$388="",0,ConvertibleNote!$C$8*(1+$G416)^(($F416-$E416)/12)-ConvertibleNote!$C$8+(ConvertibleNote!$C$8*$C416))</f>
        <v>0</v>
      </c>
      <c r="BD416" s="90">
        <f>if(BD$388="",0,ConvertibleNote!$C$8*(1+$G416)^(($F416-$E416)/12)-ConvertibleNote!$C$8+(ConvertibleNote!$C$8*$C416))</f>
        <v>0</v>
      </c>
      <c r="BE416" s="90">
        <f>if(BE$388="",0,ConvertibleNote!$C$8*(1+$G416)^(($F416-$E416)/12)-ConvertibleNote!$C$8+(ConvertibleNote!$C$8*$C416))</f>
        <v>0</v>
      </c>
      <c r="BF416" s="90">
        <f>if(BF$388="",0,ConvertibleNote!$C$8*(1+$G416)^(($F416-$E416)/12)-ConvertibleNote!$C$8+(ConvertibleNote!$C$8*$C416))</f>
        <v>0</v>
      </c>
      <c r="BG416" s="90">
        <f>if(BG$388="",0,ConvertibleNote!$C$8*(1+$G416)^(($F416-$E416)/12)-ConvertibleNote!$C$8+(ConvertibleNote!$C$8*$C416))</f>
        <v>0</v>
      </c>
      <c r="BH416" s="90">
        <f>if(BH$388="",0,ConvertibleNote!$C$8*(1+$G416)^(($F416-$E416)/12)-ConvertibleNote!$C$8+(ConvertibleNote!$C$8*$C416))</f>
        <v>0</v>
      </c>
      <c r="BI416" s="90">
        <f>if(BI$388="",0,ConvertibleNote!$C$8*(1+$G416)^(($F416-$E416)/12)-ConvertibleNote!$C$8+(ConvertibleNote!$C$8*$C416))</f>
        <v>0</v>
      </c>
      <c r="BJ416" s="90">
        <f>if(BJ$388="",0,ConvertibleNote!$C$8*(1+$G416)^(($F416-$E416)/12)-ConvertibleNote!$C$8+(ConvertibleNote!$C$8*$C416))</f>
        <v>0</v>
      </c>
      <c r="BK416" s="90">
        <f>if(BK$388="",0,ConvertibleNote!$C$8*(1+$G416)^(($F416-$E416)/12)-ConvertibleNote!$C$8+(ConvertibleNote!$C$8*$C416))</f>
        <v>0</v>
      </c>
      <c r="BL416" s="90">
        <f>if(BL$388="",0,ConvertibleNote!$C$8*(1+$G416)^(($F416-$E416)/12)-ConvertibleNote!$C$8+(ConvertibleNote!$C$8*$C416))</f>
        <v>0</v>
      </c>
      <c r="BM416" s="90">
        <f>if(BM$388="",0,ConvertibleNote!$C$8*(1+$G416)^(($F416-$E416)/12)-ConvertibleNote!$C$8+(ConvertibleNote!$C$8*$C416))</f>
        <v>0</v>
      </c>
      <c r="BN416" s="90">
        <f>if(BN$388="",0,ConvertibleNote!$C$8*(1+$G416)^(($F416-$E416)/12)-ConvertibleNote!$C$8+(ConvertibleNote!$C$8*$C416))</f>
        <v>0</v>
      </c>
      <c r="BO416" s="90">
        <f>if(BO$388="",0,ConvertibleNote!$C$8*(1+$G416)^(($F416-$E416)/12)-ConvertibleNote!$C$8+(ConvertibleNote!$C$8*$C416))</f>
        <v>0</v>
      </c>
      <c r="BP416" s="90">
        <f>if(BP$388="",0,ConvertibleNote!$C$8*(1+$G416)^(($F416-$E416)/12)-ConvertibleNote!$C$8+(ConvertibleNote!$C$8*$C416))</f>
        <v>0</v>
      </c>
      <c r="BQ416" s="90">
        <f>if(BQ$388="",0,ConvertibleNote!$C$8*(1+$G416)^(($F416-$E416)/12)-ConvertibleNote!$C$8+(ConvertibleNote!$C$8*$C416))</f>
        <v>0</v>
      </c>
      <c r="BR416" s="90">
        <f>if(BR$388="",0,ConvertibleNote!$C$8*(1+$G416)^(($F416-$E416)/12)-ConvertibleNote!$C$8+(ConvertibleNote!$C$8*$C416))</f>
        <v>592623.3758</v>
      </c>
      <c r="BS416" s="90">
        <f>if(BS$388="",0,ConvertibleNote!$C$8*(1+$G416)^(($F416-$E416)/12)-ConvertibleNote!$C$8+(ConvertibleNote!$C$8*$C416))</f>
        <v>0</v>
      </c>
      <c r="BT416" s="90">
        <f>if(BT$388="",0,ConvertibleNote!$C$8*(1+$G416)^(($F416-$E416)/12)-ConvertibleNote!$C$8+(ConvertibleNote!$C$8*$C416))</f>
        <v>0</v>
      </c>
      <c r="BU416" s="90">
        <f>if(BU$388="",0,ConvertibleNote!$C$8*(1+$G416)^(($F416-$E416)/12)-ConvertibleNote!$C$8+(ConvertibleNote!$C$8*$C416))</f>
        <v>0</v>
      </c>
      <c r="BV416" s="90">
        <f>if(BV$388="",0,ConvertibleNote!$C$8*(1+$G416)^(($F416-$E416)/12)-ConvertibleNote!$C$8+(ConvertibleNote!$C$8*$C416))</f>
        <v>0</v>
      </c>
      <c r="BW416" s="90">
        <f>if(BW$388="",0,ConvertibleNote!$C$8*(1+$G416)^(($F416-$E416)/12)-ConvertibleNote!$C$8+(ConvertibleNote!$C$8*$C416))</f>
        <v>0</v>
      </c>
      <c r="BX416" s="90">
        <f>if(BX$388="",0,ConvertibleNote!$C$8*(1+$G416)^(($F416-$E416)/12)-ConvertibleNote!$C$8+(ConvertibleNote!$C$8*$C416))</f>
        <v>0</v>
      </c>
      <c r="BY416" s="90">
        <f>if(BY$388="",0,ConvertibleNote!$C$8*(1+$G416)^(($F416-$E416)/12)-ConvertibleNote!$C$8+(ConvertibleNote!$C$8*$C416))</f>
        <v>0</v>
      </c>
      <c r="BZ416" s="90">
        <f>if(BZ$388="",0,ConvertibleNote!$C$8*(1+$G416)^(($F416-$E416)/12)-ConvertibleNote!$C$8+(ConvertibleNote!$C$8*$C416))</f>
        <v>0</v>
      </c>
      <c r="CA416" s="90">
        <f>if(CA$388="",0,ConvertibleNote!$C$8*(1+$G416)^(($F416-$E416)/12)-ConvertibleNote!$C$8+(ConvertibleNote!$C$8*$C416))</f>
        <v>0</v>
      </c>
      <c r="CB416" s="90">
        <f>if(CB$388="",0,ConvertibleNote!$C$8*(1+$G416)^(($F416-$E416)/12)-ConvertibleNote!$C$8+(ConvertibleNote!$C$8*$C416))</f>
        <v>0</v>
      </c>
      <c r="CC416" s="90">
        <f>if(CC$388="",0,ConvertibleNote!$C$8*(1+$G416)^(($F416-$E416)/12)-ConvertibleNote!$C$8+(ConvertibleNote!$C$8*$C416))</f>
        <v>0</v>
      </c>
      <c r="CD416" s="90">
        <f>if(CD$388="",0,ConvertibleNote!$C$8*(1+$G416)^(($F416-$E416)/12)-ConvertibleNote!$C$8+(ConvertibleNote!$C$8*$C416))</f>
        <v>0</v>
      </c>
      <c r="CE416" s="90">
        <f>if(CE$388="",0,ConvertibleNote!$C$8*(1+$G416)^(($F416-$E416)/12)-ConvertibleNote!$C$8+(ConvertibleNote!$C$8*$C416))</f>
        <v>0</v>
      </c>
      <c r="CF416" s="90">
        <f>if(CF$388="",0,ConvertibleNote!$C$8*(1+$G416)^(($F416-$E416)/12)-ConvertibleNote!$C$8+(ConvertibleNote!$C$8*$C416))</f>
        <v>0</v>
      </c>
      <c r="CG416" s="90">
        <f>if(CG$388="",0,ConvertibleNote!$C$8*(1+$G416)^(($F416-$E416)/12)-ConvertibleNote!$C$8+(ConvertibleNote!$C$8*$C416))</f>
        <v>0</v>
      </c>
      <c r="CH416" s="90">
        <f>if(CH$388="",0,ConvertibleNote!$C$8*(1+$G416)^(($F416-$E416)/12)-ConvertibleNote!$C$8+(ConvertibleNote!$C$8*$C416))</f>
        <v>0</v>
      </c>
      <c r="CI416" s="90">
        <f>if(CI$388="",0,ConvertibleNote!$C$8*(1+$G416)^(($F416-$E416)/12)-ConvertibleNote!$C$8+(ConvertibleNote!$C$8*$C416))</f>
        <v>0</v>
      </c>
      <c r="CJ416" s="90">
        <f>if(CJ$388="",0,ConvertibleNote!$C$8*(1+$G416)^(($F416-$E416)/12)-ConvertibleNote!$C$8+(ConvertibleNote!$C$8*$C416))</f>
        <v>0</v>
      </c>
      <c r="CK416" s="90">
        <f>if(CK$388="",0,ConvertibleNote!$C$8*(1+$G416)^(($F416-$E416)/12)-ConvertibleNote!$C$8+(ConvertibleNote!$C$8*$C416))</f>
        <v>0</v>
      </c>
      <c r="CL416" s="90">
        <f>if(CL$388="",0,ConvertibleNote!$C$8*(1+$G416)^(($F416-$E416)/12)-ConvertibleNote!$C$8+(ConvertibleNote!$C$8*$C416))</f>
        <v>0</v>
      </c>
      <c r="CM416" s="90">
        <f>if(CM$388="",0,ConvertibleNote!$C$8*(1+$G416)^(($F416-$E416)/12)-ConvertibleNote!$C$8+(ConvertibleNote!$C$8*$C416))</f>
        <v>0</v>
      </c>
      <c r="CN416" s="90">
        <f>if(CN$388="",0,ConvertibleNote!$C$8*(1+$G416)^(($F416-$E416)/12)-ConvertibleNote!$C$8+(ConvertibleNote!$C$8*$C416))</f>
        <v>0</v>
      </c>
      <c r="CO416" s="90">
        <f>if(CO$388="",0,ConvertibleNote!$C$8*(1+$G416)^(($F416-$E416)/12)-ConvertibleNote!$C$8+(ConvertibleNote!$C$8*$C416))</f>
        <v>0</v>
      </c>
      <c r="CP416" s="90">
        <f>if(CP$388="",0,ConvertibleNote!$C$8*(1+$G416)^(($F416-$E416)/12)-ConvertibleNote!$C$8+(ConvertibleNote!$C$8*$C416))</f>
        <v>0</v>
      </c>
      <c r="CQ416" s="90">
        <f>if(CQ$388="",0,ConvertibleNote!$C$8*(1+$G416)^(($F416-$E416)/12)-ConvertibleNote!$C$8+(ConvertibleNote!$C$8*$C416))</f>
        <v>0</v>
      </c>
      <c r="CR416" s="90">
        <f>if(CR$388="",0,ConvertibleNote!$C$8*(1+$G416)^(($F416-$E416)/12)-ConvertibleNote!$C$8+(ConvertibleNote!$C$8*$C416))</f>
        <v>0</v>
      </c>
      <c r="CS416" s="90">
        <f>if(CS$388="",0,ConvertibleNote!$C$8*(1+$G416)^(($F416-$E416)/12)-ConvertibleNote!$C$8+(ConvertibleNote!$C$8*$C416))</f>
        <v>0</v>
      </c>
      <c r="CT416" s="90">
        <f>if(CT$388="",0,ConvertibleNote!$C$8*(1+$G416)^(($F416-$E416)/12)-ConvertibleNote!$C$8+(ConvertibleNote!$C$8*$C416))</f>
        <v>0</v>
      </c>
      <c r="CU416" s="90">
        <f>if(CU$388="",0,ConvertibleNote!$C$8*(1+$G416)^(($F416-$E416)/12)-ConvertibleNote!$C$8+(ConvertibleNote!$C$8*$C416))</f>
        <v>0</v>
      </c>
      <c r="CV416" s="90">
        <f>if(CV$388="",0,ConvertibleNote!$C$8*(1+$G416)^(($F416-$E416)/12)-ConvertibleNote!$C$8+(ConvertibleNote!$C$8*$C416))</f>
        <v>0</v>
      </c>
      <c r="CW416" s="90">
        <f>if(CW$388="",0,ConvertibleNote!$C$8*(1+$G416)^(($F416-$E416)/12)-ConvertibleNote!$C$8+(ConvertibleNote!$C$8*$C416))</f>
        <v>0</v>
      </c>
      <c r="CX416" s="90">
        <f>if(CX$388="",0,ConvertibleNote!$C$8*(1+$G416)^(($F416-$E416)/12)-ConvertibleNote!$C$8+(ConvertibleNote!$C$8*$C416))</f>
        <v>0</v>
      </c>
      <c r="CY416" s="90">
        <f>if(CY$388="",0,ConvertibleNote!$C$8*(1+$G416)^(($F416-$E416)/12)-ConvertibleNote!$C$8+(ConvertibleNote!$C$8*$C416))</f>
        <v>0</v>
      </c>
      <c r="CZ416" s="90">
        <f>if(CZ$388="",0,ConvertibleNote!$C$8*(1+$G416)^(($F416-$E416)/12)-ConvertibleNote!$C$8+(ConvertibleNote!$C$8*$C416))</f>
        <v>0</v>
      </c>
      <c r="DA416" s="90">
        <f>if(DA$388="",0,ConvertibleNote!$C$8*(1+$G416)^(($F416-$E416)/12)-ConvertibleNote!$C$8+(ConvertibleNote!$C$8*$C416))</f>
        <v>0</v>
      </c>
      <c r="DB416" s="90">
        <f>if(DB$388="",0,ConvertibleNote!$C$8*(1+$G416)^(($F416-$E416)/12)-ConvertibleNote!$C$8+(ConvertibleNote!$C$8*$C416))</f>
        <v>0</v>
      </c>
      <c r="DC416" s="90">
        <f>if(DC$388="",0,ConvertibleNote!$C$8*(1+$G416)^(($F416-$E416)/12)-ConvertibleNote!$C$8+(ConvertibleNote!$C$8*$C416))</f>
        <v>0</v>
      </c>
      <c r="DD416" s="90">
        <f>if(DD$388="",0,ConvertibleNote!$C$8*(1+$G416)^(($F416-$E416)/12)-ConvertibleNote!$C$8+(ConvertibleNote!$C$8*$C416))</f>
        <v>0</v>
      </c>
      <c r="DE416" s="90">
        <f>if(DE$388="",0,ConvertibleNote!$C$8*(1+$G416)^(($F416-$E416)/12)-ConvertibleNote!$C$8+(ConvertibleNote!$C$8*$C416))</f>
        <v>0</v>
      </c>
      <c r="DF416" s="90">
        <f>if(DF$388="",0,ConvertibleNote!$C$8*(1+$G416)^(($F416-$E416)/12)-ConvertibleNote!$C$8+(ConvertibleNote!$C$8*$C416))</f>
        <v>0</v>
      </c>
      <c r="DG416" s="90">
        <f>if(DG$388="",0,ConvertibleNote!$C$8*(1+$G416)^(($F416-$E416)/12)-ConvertibleNote!$C$8+(ConvertibleNote!$C$8*$C416))</f>
        <v>0</v>
      </c>
      <c r="DH416" s="90">
        <f>if(DH$388="",0,ConvertibleNote!$C$8*(1+$G416)^(($F416-$E416)/12)-ConvertibleNote!$C$8+(ConvertibleNote!$C$8*$C416))</f>
        <v>0</v>
      </c>
      <c r="DI416" s="90">
        <f>if(DI$388="",0,ConvertibleNote!$C$8*(1+$G416)^(($F416-$E416)/12)-ConvertibleNote!$C$8+(ConvertibleNote!$C$8*$C416))</f>
        <v>0</v>
      </c>
      <c r="DJ416" s="90">
        <f>if(DJ$388="",0,ConvertibleNote!$C$8*(1+$G416)^(($F416-$E416)/12)-ConvertibleNote!$C$8+(ConvertibleNote!$C$8*$C416))</f>
        <v>0</v>
      </c>
      <c r="DK416" s="90">
        <f>if(DK$388="",0,ConvertibleNote!$C$8*(1+$G416)^(($F416-$E416)/12)-ConvertibleNote!$C$8+(ConvertibleNote!$C$8*$C416))</f>
        <v>0</v>
      </c>
      <c r="DL416" s="90">
        <f>if(DL$388="",0,ConvertibleNote!$C$8*(1+$G416)^(($F416-$E416)/12)-ConvertibleNote!$C$8+(ConvertibleNote!$C$8*$C416))</f>
        <v>0</v>
      </c>
      <c r="DM416" s="90">
        <f>if(DM$388="",0,ConvertibleNote!$C$8*(1+$G416)^(($F416-$E416)/12)-ConvertibleNote!$C$8+(ConvertibleNote!$C$8*$C416))</f>
        <v>0</v>
      </c>
      <c r="DN416" s="90">
        <f>if(DN$388="",0,ConvertibleNote!$C$8*(1+$G416)^(($F416-$E416)/12)-ConvertibleNote!$C$8+(ConvertibleNote!$C$8*$C416))</f>
        <v>0</v>
      </c>
      <c r="DO416" s="90">
        <f>if(DO$388="",0,ConvertibleNote!$C$8*(1+$G416)^(($F416-$E416)/12)-ConvertibleNote!$C$8+(ConvertibleNote!$C$8*$C416))</f>
        <v>0</v>
      </c>
      <c r="DP416" s="90">
        <f>if(DP$388="",0,ConvertibleNote!$C$8*(1+$G416)^(($F416-$E416)/12)-ConvertibleNote!$C$8+(ConvertibleNote!$C$8*$C416))</f>
        <v>0</v>
      </c>
      <c r="DQ416" s="90">
        <f>if(DQ$388="",0,ConvertibleNote!$C$8*(1+$G416)^(($F416-$E416)/12)-ConvertibleNote!$C$8+(ConvertibleNote!$C$8*$C416))</f>
        <v>0</v>
      </c>
      <c r="DR416" s="90">
        <f>if(DR$388="",0,ConvertibleNote!$C$8*(1+$G416)^(($F416-$E416)/12)-ConvertibleNote!$C$8+(ConvertibleNote!$C$8*$C416))</f>
        <v>0</v>
      </c>
      <c r="DS416" s="90">
        <f>if(DS$388="",0,ConvertibleNote!$C$8*(1+$G416)^(($F416-$E416)/12)-ConvertibleNote!$C$8+(ConvertibleNote!$C$8*$C416))</f>
        <v>0</v>
      </c>
      <c r="DT416" s="90">
        <f>if(DT$388="",0,ConvertibleNote!$C$8*(1+$G416)^(($F416-$E416)/12)-ConvertibleNote!$C$8+(ConvertibleNote!$C$8*$C416))</f>
        <v>0</v>
      </c>
      <c r="DU416" s="90">
        <f>if(DU$388="",0,ConvertibleNote!$C$8*(1+$G416)^(($F416-$E416)/12)-ConvertibleNote!$C$8+(ConvertibleNote!$C$8*$C416))</f>
        <v>0</v>
      </c>
      <c r="DV416" s="90">
        <f>if(DV$388="",0,ConvertibleNote!$C$8*(1+$G416)^(($F416-$E416)/12)-ConvertibleNote!$C$8+(ConvertibleNote!$C$8*$C416))</f>
        <v>0</v>
      </c>
      <c r="DW416" s="90">
        <f>if(DW$388="",0,ConvertibleNote!$C$8*(1+$G416)^(($F416-$E416)/12)-ConvertibleNote!$C$8+(ConvertibleNote!$C$8*$C416))</f>
        <v>0</v>
      </c>
      <c r="DX416" s="90">
        <f>if(DX$388="",0,ConvertibleNote!$C$8*(1+$G416)^(($F416-$E416)/12)-ConvertibleNote!$C$8+(ConvertibleNote!$C$8*$C416))</f>
        <v>0</v>
      </c>
      <c r="DY416" s="90">
        <f>if(DY$388="",0,ConvertibleNote!$C$8*(1+$G416)^(($F416-$E416)/12)-ConvertibleNote!$C$8+(ConvertibleNote!$C$8*$C416))</f>
        <v>0</v>
      </c>
      <c r="DZ416" s="90">
        <f>if(DZ$388="",0,ConvertibleNote!$C$8*(1+$G416)^(($F416-$E416)/12)-ConvertibleNote!$C$8+(ConvertibleNote!$C$8*$C416))</f>
        <v>0</v>
      </c>
    </row>
    <row r="417">
      <c r="A417" s="89"/>
      <c r="B417" s="89"/>
      <c r="C417" s="239">
        <f>ConvertibleNote!C$25</f>
        <v>1</v>
      </c>
      <c r="E417" s="146">
        <f>ConvertibleNote!C$20</f>
        <v>25</v>
      </c>
      <c r="F417" s="199">
        <f>ConvertibleNote!C$29</f>
        <v>60</v>
      </c>
      <c r="G417" s="192">
        <f>ConvertibleNote!C$26</f>
        <v>0.06</v>
      </c>
      <c r="H417" s="89"/>
      <c r="I417" s="88" t="s">
        <v>344</v>
      </c>
      <c r="J417" s="234"/>
      <c r="K417" s="90">
        <f>if(K$388="",0,ConvertibleNote!$C$21*(1+$G417)^(($F417-$E417)/12)-ConvertibleNote!$C$21+(ConvertibleNote!$C$21*$C417))</f>
        <v>0</v>
      </c>
      <c r="L417" s="90">
        <f>if(L$388="",0,ConvertibleNote!$C$21*(1+$G417)^(($F417-$E417)/12)-ConvertibleNote!$C$21+(ConvertibleNote!$C$21*$C417))</f>
        <v>0</v>
      </c>
      <c r="M417" s="90">
        <f>if(M$388="",0,ConvertibleNote!$C$21*(1+$G417)^(($F417-$E417)/12)-ConvertibleNote!$C$21+(ConvertibleNote!$C$21*$C417))</f>
        <v>0</v>
      </c>
      <c r="N417" s="90">
        <f>if(N$388="",0,ConvertibleNote!$C$21*(1+$G417)^(($F417-$E417)/12)-ConvertibleNote!$C$21+(ConvertibleNote!$C$21*$C417))</f>
        <v>0</v>
      </c>
      <c r="O417" s="90">
        <f>if(O$388="",0,ConvertibleNote!$C$21*(1+$G417)^(($F417-$E417)/12)-ConvertibleNote!$C$21+(ConvertibleNote!$C$21*$C417))</f>
        <v>0</v>
      </c>
      <c r="P417" s="90">
        <f>if(P$388="",0,ConvertibleNote!$C$21*(1+$G417)^(($F417-$E417)/12)-ConvertibleNote!$C$21+(ConvertibleNote!$C$21*$C417))</f>
        <v>0</v>
      </c>
      <c r="Q417" s="90">
        <f>if(Q$388="",0,ConvertibleNote!$C$21*(1+$G417)^(($F417-$E417)/12)-ConvertibleNote!$C$21+(ConvertibleNote!$C$21*$C417))</f>
        <v>0</v>
      </c>
      <c r="R417" s="90">
        <f>if(R$388="",0,ConvertibleNote!$C$21*(1+$G417)^(($F417-$E417)/12)-ConvertibleNote!$C$21+(ConvertibleNote!$C$21*$C417))</f>
        <v>0</v>
      </c>
      <c r="S417" s="90">
        <f>if(S$388="",0,ConvertibleNote!$C$21*(1+$G417)^(($F417-$E417)/12)-ConvertibleNote!$C$21+(ConvertibleNote!$C$21*$C417))</f>
        <v>0</v>
      </c>
      <c r="T417" s="90">
        <f>if(T$388="",0,ConvertibleNote!$C$21*(1+$G417)^(($F417-$E417)/12)-ConvertibleNote!$C$21+(ConvertibleNote!$C$21*$C417))</f>
        <v>0</v>
      </c>
      <c r="U417" s="90">
        <f>if(U$388="",0,ConvertibleNote!$C$21*(1+$G417)^(($F417-$E417)/12)-ConvertibleNote!$C$21+(ConvertibleNote!$C$21*$C417))</f>
        <v>0</v>
      </c>
      <c r="V417" s="90">
        <f>if(V$388="",0,ConvertibleNote!$C$21*(1+$G417)^(($F417-$E417)/12)-ConvertibleNote!$C$21+(ConvertibleNote!$C$21*$C417))</f>
        <v>0</v>
      </c>
      <c r="W417" s="90">
        <f>if(W$388="",0,ConvertibleNote!$C$21*(1+$G417)^(($F417-$E417)/12)-ConvertibleNote!$C$21+(ConvertibleNote!$C$21*$C417))</f>
        <v>0</v>
      </c>
      <c r="X417" s="90">
        <f>if(X$388="",0,ConvertibleNote!$C$21*(1+$G417)^(($F417-$E417)/12)-ConvertibleNote!$C$21+(ConvertibleNote!$C$21*$C417))</f>
        <v>0</v>
      </c>
      <c r="Y417" s="90">
        <f>if(Y$388="",0,ConvertibleNote!$C$21*(1+$G417)^(($F417-$E417)/12)-ConvertibleNote!$C$21+(ConvertibleNote!$C$21*$C417))</f>
        <v>0</v>
      </c>
      <c r="Z417" s="90">
        <f>if(Z$388="",0,ConvertibleNote!$C$21*(1+$G417)^(($F417-$E417)/12)-ConvertibleNote!$C$21+(ConvertibleNote!$C$21*$C417))</f>
        <v>0</v>
      </c>
      <c r="AA417" s="90">
        <f>if(AA$388="",0,ConvertibleNote!$C$21*(1+$G417)^(($F417-$E417)/12)-ConvertibleNote!$C$21+(ConvertibleNote!$C$21*$C417))</f>
        <v>0</v>
      </c>
      <c r="AB417" s="90">
        <f>if(AB$388="",0,ConvertibleNote!$C$21*(1+$G417)^(($F417-$E417)/12)-ConvertibleNote!$C$21+(ConvertibleNote!$C$21*$C417))</f>
        <v>0</v>
      </c>
      <c r="AC417" s="90">
        <f>if(AC$388="",0,ConvertibleNote!$C$21*(1+$G417)^(($F417-$E417)/12)-ConvertibleNote!$C$21+(ConvertibleNote!$C$21*$C417))</f>
        <v>0</v>
      </c>
      <c r="AD417" s="90">
        <f>if(AD$388="",0,ConvertibleNote!$C$21*(1+$G417)^(($F417-$E417)/12)-ConvertibleNote!$C$21+(ConvertibleNote!$C$21*$C417))</f>
        <v>0</v>
      </c>
      <c r="AE417" s="90">
        <f>if(AE$388="",0,ConvertibleNote!$C$21*(1+$G417)^(($F417-$E417)/12)-ConvertibleNote!$C$21+(ConvertibleNote!$C$21*$C417))</f>
        <v>0</v>
      </c>
      <c r="AF417" s="90">
        <f>if(AF$388="",0,ConvertibleNote!$C$21*(1+$G417)^(($F417-$E417)/12)-ConvertibleNote!$C$21+(ConvertibleNote!$C$21*$C417))</f>
        <v>0</v>
      </c>
      <c r="AG417" s="90">
        <f>if(AG$388="",0,ConvertibleNote!$C$21*(1+$G417)^(($F417-$E417)/12)-ConvertibleNote!$C$21+(ConvertibleNote!$C$21*$C417))</f>
        <v>0</v>
      </c>
      <c r="AH417" s="90">
        <f>if(AH$388="",0,ConvertibleNote!$C$21*(1+$G417)^(($F417-$E417)/12)-ConvertibleNote!$C$21+(ConvertibleNote!$C$21*$C417))</f>
        <v>0</v>
      </c>
      <c r="AI417" s="90">
        <f>if(AI$388="",0,ConvertibleNote!$C$21*(1+$G417)^(($F417-$E417)/12)-ConvertibleNote!$C$21+(ConvertibleNote!$C$21*$C417))</f>
        <v>0</v>
      </c>
      <c r="AJ417" s="90">
        <f>if(AJ$388="",0,ConvertibleNote!$C$21*(1+$G417)^(($F417-$E417)/12)-ConvertibleNote!$C$21+(ConvertibleNote!$C$21*$C417))</f>
        <v>0</v>
      </c>
      <c r="AK417" s="90">
        <f>if(AK$388="",0,ConvertibleNote!$C$21*(1+$G417)^(($F417-$E417)/12)-ConvertibleNote!$C$21+(ConvertibleNote!$C$21*$C417))</f>
        <v>0</v>
      </c>
      <c r="AL417" s="90">
        <f>if(AL$388="",0,ConvertibleNote!$C$21*(1+$G417)^(($F417-$E417)/12)-ConvertibleNote!$C$21+(ConvertibleNote!$C$21*$C417))</f>
        <v>0</v>
      </c>
      <c r="AM417" s="90">
        <f>if(AM$388="",0,ConvertibleNote!$C$21*(1+$G417)^(($F417-$E417)/12)-ConvertibleNote!$C$21+(ConvertibleNote!$C$21*$C417))</f>
        <v>0</v>
      </c>
      <c r="AN417" s="90">
        <f>if(AN$388="",0,ConvertibleNote!$C$21*(1+$G417)^(($F417-$E417)/12)-ConvertibleNote!$C$21+(ConvertibleNote!$C$21*$C417))</f>
        <v>0</v>
      </c>
      <c r="AO417" s="90">
        <f>if(AO$388="",0,ConvertibleNote!$C$21*(1+$G417)^(($F417-$E417)/12)-ConvertibleNote!$C$21+(ConvertibleNote!$C$21*$C417))</f>
        <v>0</v>
      </c>
      <c r="AP417" s="90">
        <f>if(AP$388="",0,ConvertibleNote!$C$21*(1+$G417)^(($F417-$E417)/12)-ConvertibleNote!$C$21+(ConvertibleNote!$C$21*$C417))</f>
        <v>0</v>
      </c>
      <c r="AQ417" s="90">
        <f>if(AQ$388="",0,ConvertibleNote!$C$21*(1+$G417)^(($F417-$E417)/12)-ConvertibleNote!$C$21+(ConvertibleNote!$C$21*$C417))</f>
        <v>0</v>
      </c>
      <c r="AR417" s="90">
        <f>if(AR$388="",0,ConvertibleNote!$C$21*(1+$G417)^(($F417-$E417)/12)-ConvertibleNote!$C$21+(ConvertibleNote!$C$21*$C417))</f>
        <v>0</v>
      </c>
      <c r="AS417" s="90">
        <f>if(AS$388="",0,ConvertibleNote!$C$21*(1+$G417)^(($F417-$E417)/12)-ConvertibleNote!$C$21+(ConvertibleNote!$C$21*$C417))</f>
        <v>0</v>
      </c>
      <c r="AT417" s="90">
        <f>if(AT$388="",0,ConvertibleNote!$C$21*(1+$G417)^(($F417-$E417)/12)-ConvertibleNote!$C$21+(ConvertibleNote!$C$21*$C417))</f>
        <v>0</v>
      </c>
      <c r="AU417" s="90">
        <f>if(AU$388="",0,ConvertibleNote!$C$21*(1+$G417)^(($F417-$E417)/12)-ConvertibleNote!$C$21+(ConvertibleNote!$C$21*$C417))</f>
        <v>0</v>
      </c>
      <c r="AV417" s="90">
        <f>if(AV$388="",0,ConvertibleNote!$C$21*(1+$G417)^(($F417-$E417)/12)-ConvertibleNote!$C$21+(ConvertibleNote!$C$21*$C417))</f>
        <v>0</v>
      </c>
      <c r="AW417" s="90">
        <f>if(AW$388="",0,ConvertibleNote!$C$21*(1+$G417)^(($F417-$E417)/12)-ConvertibleNote!$C$21+(ConvertibleNote!$C$21*$C417))</f>
        <v>0</v>
      </c>
      <c r="AX417" s="90">
        <f>if(AX$388="",0,ConvertibleNote!$C$21*(1+$G417)^(($F417-$E417)/12)-ConvertibleNote!$C$21+(ConvertibleNote!$C$21*$C417))</f>
        <v>0</v>
      </c>
      <c r="AY417" s="90">
        <f>if(AY$388="",0,ConvertibleNote!$C$21*(1+$G417)^(($F417-$E417)/12)-ConvertibleNote!$C$21+(ConvertibleNote!$C$21*$C417))</f>
        <v>0</v>
      </c>
      <c r="AZ417" s="90">
        <f>if(AZ$388="",0,ConvertibleNote!$C$21*(1+$G417)^(($F417-$E417)/12)-ConvertibleNote!$C$21+(ConvertibleNote!$C$21*$C417))</f>
        <v>0</v>
      </c>
      <c r="BA417" s="90">
        <f>if(BA$388="",0,ConvertibleNote!$C$21*(1+$G417)^(($F417-$E417)/12)-ConvertibleNote!$C$21+(ConvertibleNote!$C$21*$C417))</f>
        <v>0</v>
      </c>
      <c r="BB417" s="90">
        <f>if(BB$388="",0,ConvertibleNote!$C$21*(1+$G417)^(($F417-$E417)/12)-ConvertibleNote!$C$21+(ConvertibleNote!$C$21*$C417))</f>
        <v>0</v>
      </c>
      <c r="BC417" s="90">
        <f>if(BC$388="",0,ConvertibleNote!$C$21*(1+$G417)^(($F417-$E417)/12)-ConvertibleNote!$C$21+(ConvertibleNote!$C$21*$C417))</f>
        <v>0</v>
      </c>
      <c r="BD417" s="90">
        <f>if(BD$388="",0,ConvertibleNote!$C$21*(1+$G417)^(($F417-$E417)/12)-ConvertibleNote!$C$21+(ConvertibleNote!$C$21*$C417))</f>
        <v>0</v>
      </c>
      <c r="BE417" s="90">
        <f>if(BE$388="",0,ConvertibleNote!$C$21*(1+$G417)^(($F417-$E417)/12)-ConvertibleNote!$C$21+(ConvertibleNote!$C$21*$C417))</f>
        <v>0</v>
      </c>
      <c r="BF417" s="90">
        <f>if(BF$388="",0,ConvertibleNote!$C$21*(1+$G417)^(($F417-$E417)/12)-ConvertibleNote!$C$21+(ConvertibleNote!$C$21*$C417))</f>
        <v>0</v>
      </c>
      <c r="BG417" s="90">
        <f>if(BG$388="",0,ConvertibleNote!$C$21*(1+$G417)^(($F417-$E417)/12)-ConvertibleNote!$C$21+(ConvertibleNote!$C$21*$C417))</f>
        <v>0</v>
      </c>
      <c r="BH417" s="90">
        <f>if(BH$388="",0,ConvertibleNote!$C$21*(1+$G417)^(($F417-$E417)/12)-ConvertibleNote!$C$21+(ConvertibleNote!$C$21*$C417))</f>
        <v>0</v>
      </c>
      <c r="BI417" s="90">
        <f>if(BI$388="",0,ConvertibleNote!$C$21*(1+$G417)^(($F417-$E417)/12)-ConvertibleNote!$C$21+(ConvertibleNote!$C$21*$C417))</f>
        <v>0</v>
      </c>
      <c r="BJ417" s="90">
        <f>if(BJ$388="",0,ConvertibleNote!$C$21*(1+$G417)^(($F417-$E417)/12)-ConvertibleNote!$C$21+(ConvertibleNote!$C$21*$C417))</f>
        <v>0</v>
      </c>
      <c r="BK417" s="90">
        <f>if(BK$388="",0,ConvertibleNote!$C$21*(1+$G417)^(($F417-$E417)/12)-ConvertibleNote!$C$21+(ConvertibleNote!$C$21*$C417))</f>
        <v>0</v>
      </c>
      <c r="BL417" s="90">
        <f>if(BL$388="",0,ConvertibleNote!$C$21*(1+$G417)^(($F417-$E417)/12)-ConvertibleNote!$C$21+(ConvertibleNote!$C$21*$C417))</f>
        <v>0</v>
      </c>
      <c r="BM417" s="90">
        <f>if(BM$388="",0,ConvertibleNote!$C$21*(1+$G417)^(($F417-$E417)/12)-ConvertibleNote!$C$21+(ConvertibleNote!$C$21*$C417))</f>
        <v>0</v>
      </c>
      <c r="BN417" s="90">
        <f>if(BN$388="",0,ConvertibleNote!$C$21*(1+$G417)^(($F417-$E417)/12)-ConvertibleNote!$C$21+(ConvertibleNote!$C$21*$C417))</f>
        <v>0</v>
      </c>
      <c r="BO417" s="90">
        <f>if(BO$388="",0,ConvertibleNote!$C$21*(1+$G417)^(($F417-$E417)/12)-ConvertibleNote!$C$21+(ConvertibleNote!$C$21*$C417))</f>
        <v>0</v>
      </c>
      <c r="BP417" s="90">
        <f>if(BP$388="",0,ConvertibleNote!$C$21*(1+$G417)^(($F417-$E417)/12)-ConvertibleNote!$C$21+(ConvertibleNote!$C$21*$C417))</f>
        <v>0</v>
      </c>
      <c r="BQ417" s="90">
        <f>if(BQ$388="",0,ConvertibleNote!$C$21*(1+$G417)^(($F417-$E417)/12)-ConvertibleNote!$C$21+(ConvertibleNote!$C$21*$C417))</f>
        <v>0</v>
      </c>
      <c r="BR417" s="90">
        <f>if(BR$388="",0,ConvertibleNote!$C$21*(1+$G417)^(($F417-$E417)/12)-ConvertibleNote!$C$21+(ConvertibleNote!$C$21*$C417))</f>
        <v>3555740.255</v>
      </c>
      <c r="BS417" s="90">
        <f>if(BS$388="",0,ConvertibleNote!$C$21*(1+$G417)^(($F417-$E417)/12)-ConvertibleNote!$C$21+(ConvertibleNote!$C$21*$C417))</f>
        <v>0</v>
      </c>
      <c r="BT417" s="90">
        <f>if(BT$388="",0,ConvertibleNote!$C$21*(1+$G417)^(($F417-$E417)/12)-ConvertibleNote!$C$21+(ConvertibleNote!$C$21*$C417))</f>
        <v>0</v>
      </c>
      <c r="BU417" s="90">
        <f>if(BU$388="",0,ConvertibleNote!$C$21*(1+$G417)^(($F417-$E417)/12)-ConvertibleNote!$C$21+(ConvertibleNote!$C$21*$C417))</f>
        <v>0</v>
      </c>
      <c r="BV417" s="90">
        <f>if(BV$388="",0,ConvertibleNote!$C$21*(1+$G417)^(($F417-$E417)/12)-ConvertibleNote!$C$21+(ConvertibleNote!$C$21*$C417))</f>
        <v>0</v>
      </c>
      <c r="BW417" s="90">
        <f>if(BW$388="",0,ConvertibleNote!$C$21*(1+$G417)^(($F417-$E417)/12)-ConvertibleNote!$C$21+(ConvertibleNote!$C$21*$C417))</f>
        <v>0</v>
      </c>
      <c r="BX417" s="90">
        <f>if(BX$388="",0,ConvertibleNote!$C$21*(1+$G417)^(($F417-$E417)/12)-ConvertibleNote!$C$21+(ConvertibleNote!$C$21*$C417))</f>
        <v>0</v>
      </c>
      <c r="BY417" s="90">
        <f>if(BY$388="",0,ConvertibleNote!$C$21*(1+$G417)^(($F417-$E417)/12)-ConvertibleNote!$C$21+(ConvertibleNote!$C$21*$C417))</f>
        <v>0</v>
      </c>
      <c r="BZ417" s="90">
        <f>if(BZ$388="",0,ConvertibleNote!$C$21*(1+$G417)^(($F417-$E417)/12)-ConvertibleNote!$C$21+(ConvertibleNote!$C$21*$C417))</f>
        <v>0</v>
      </c>
      <c r="CA417" s="90">
        <f>if(CA$388="",0,ConvertibleNote!$C$21*(1+$G417)^(($F417-$E417)/12)-ConvertibleNote!$C$21+(ConvertibleNote!$C$21*$C417))</f>
        <v>0</v>
      </c>
      <c r="CB417" s="90">
        <f>if(CB$388="",0,ConvertibleNote!$C$21*(1+$G417)^(($F417-$E417)/12)-ConvertibleNote!$C$21+(ConvertibleNote!$C$21*$C417))</f>
        <v>0</v>
      </c>
      <c r="CC417" s="90">
        <f>if(CC$388="",0,ConvertibleNote!$C$21*(1+$G417)^(($F417-$E417)/12)-ConvertibleNote!$C$21+(ConvertibleNote!$C$21*$C417))</f>
        <v>0</v>
      </c>
      <c r="CD417" s="90">
        <f>if(CD$388="",0,ConvertibleNote!$C$21*(1+$G417)^(($F417-$E417)/12)-ConvertibleNote!$C$21+(ConvertibleNote!$C$21*$C417))</f>
        <v>0</v>
      </c>
      <c r="CE417" s="90">
        <f>if(CE$388="",0,ConvertibleNote!$C$21*(1+$G417)^(($F417-$E417)/12)-ConvertibleNote!$C$21+(ConvertibleNote!$C$21*$C417))</f>
        <v>0</v>
      </c>
      <c r="CF417" s="90">
        <f>if(CF$388="",0,ConvertibleNote!$C$21*(1+$G417)^(($F417-$E417)/12)-ConvertibleNote!$C$21+(ConvertibleNote!$C$21*$C417))</f>
        <v>0</v>
      </c>
      <c r="CG417" s="90">
        <f>if(CG$388="",0,ConvertibleNote!$C$21*(1+$G417)^(($F417-$E417)/12)-ConvertibleNote!$C$21+(ConvertibleNote!$C$21*$C417))</f>
        <v>0</v>
      </c>
      <c r="CH417" s="90">
        <f>if(CH$388="",0,ConvertibleNote!$C$21*(1+$G417)^(($F417-$E417)/12)-ConvertibleNote!$C$21+(ConvertibleNote!$C$21*$C417))</f>
        <v>0</v>
      </c>
      <c r="CI417" s="90">
        <f>if(CI$388="",0,ConvertibleNote!$C$21*(1+$G417)^(($F417-$E417)/12)-ConvertibleNote!$C$21+(ConvertibleNote!$C$21*$C417))</f>
        <v>0</v>
      </c>
      <c r="CJ417" s="90">
        <f>if(CJ$388="",0,ConvertibleNote!$C$21*(1+$G417)^(($F417-$E417)/12)-ConvertibleNote!$C$21+(ConvertibleNote!$C$21*$C417))</f>
        <v>0</v>
      </c>
      <c r="CK417" s="90">
        <f>if(CK$388="",0,ConvertibleNote!$C$21*(1+$G417)^(($F417-$E417)/12)-ConvertibleNote!$C$21+(ConvertibleNote!$C$21*$C417))</f>
        <v>0</v>
      </c>
      <c r="CL417" s="90">
        <f>if(CL$388="",0,ConvertibleNote!$C$21*(1+$G417)^(($F417-$E417)/12)-ConvertibleNote!$C$21+(ConvertibleNote!$C$21*$C417))</f>
        <v>0</v>
      </c>
      <c r="CM417" s="90">
        <f>if(CM$388="",0,ConvertibleNote!$C$21*(1+$G417)^(($F417-$E417)/12)-ConvertibleNote!$C$21+(ConvertibleNote!$C$21*$C417))</f>
        <v>0</v>
      </c>
      <c r="CN417" s="90">
        <f>if(CN$388="",0,ConvertibleNote!$C$21*(1+$G417)^(($F417-$E417)/12)-ConvertibleNote!$C$21+(ConvertibleNote!$C$21*$C417))</f>
        <v>0</v>
      </c>
      <c r="CO417" s="90">
        <f>if(CO$388="",0,ConvertibleNote!$C$21*(1+$G417)^(($F417-$E417)/12)-ConvertibleNote!$C$21+(ConvertibleNote!$C$21*$C417))</f>
        <v>0</v>
      </c>
      <c r="CP417" s="90">
        <f>if(CP$388="",0,ConvertibleNote!$C$21*(1+$G417)^(($F417-$E417)/12)-ConvertibleNote!$C$21+(ConvertibleNote!$C$21*$C417))</f>
        <v>0</v>
      </c>
      <c r="CQ417" s="90">
        <f>if(CQ$388="",0,ConvertibleNote!$C$21*(1+$G417)^(($F417-$E417)/12)-ConvertibleNote!$C$21+(ConvertibleNote!$C$21*$C417))</f>
        <v>0</v>
      </c>
      <c r="CR417" s="90">
        <f>if(CR$388="",0,ConvertibleNote!$C$21*(1+$G417)^(($F417-$E417)/12)-ConvertibleNote!$C$21+(ConvertibleNote!$C$21*$C417))</f>
        <v>0</v>
      </c>
      <c r="CS417" s="90">
        <f>if(CS$388="",0,ConvertibleNote!$C$21*(1+$G417)^(($F417-$E417)/12)-ConvertibleNote!$C$21+(ConvertibleNote!$C$21*$C417))</f>
        <v>0</v>
      </c>
      <c r="CT417" s="90">
        <f>if(CT$388="",0,ConvertibleNote!$C$21*(1+$G417)^(($F417-$E417)/12)-ConvertibleNote!$C$21+(ConvertibleNote!$C$21*$C417))</f>
        <v>0</v>
      </c>
      <c r="CU417" s="90">
        <f>if(CU$388="",0,ConvertibleNote!$C$21*(1+$G417)^(($F417-$E417)/12)-ConvertibleNote!$C$21+(ConvertibleNote!$C$21*$C417))</f>
        <v>0</v>
      </c>
      <c r="CV417" s="90">
        <f>if(CV$388="",0,ConvertibleNote!$C$21*(1+$G417)^(($F417-$E417)/12)-ConvertibleNote!$C$21+(ConvertibleNote!$C$21*$C417))</f>
        <v>0</v>
      </c>
      <c r="CW417" s="90">
        <f>if(CW$388="",0,ConvertibleNote!$C$21*(1+$G417)^(($F417-$E417)/12)-ConvertibleNote!$C$21+(ConvertibleNote!$C$21*$C417))</f>
        <v>0</v>
      </c>
      <c r="CX417" s="90">
        <f>if(CX$388="",0,ConvertibleNote!$C$21*(1+$G417)^(($F417-$E417)/12)-ConvertibleNote!$C$21+(ConvertibleNote!$C$21*$C417))</f>
        <v>0</v>
      </c>
      <c r="CY417" s="90">
        <f>if(CY$388="",0,ConvertibleNote!$C$21*(1+$G417)^(($F417-$E417)/12)-ConvertibleNote!$C$21+(ConvertibleNote!$C$21*$C417))</f>
        <v>0</v>
      </c>
      <c r="CZ417" s="90">
        <f>if(CZ$388="",0,ConvertibleNote!$C$21*(1+$G417)^(($F417-$E417)/12)-ConvertibleNote!$C$21+(ConvertibleNote!$C$21*$C417))</f>
        <v>0</v>
      </c>
      <c r="DA417" s="90">
        <f>if(DA$388="",0,ConvertibleNote!$C$21*(1+$G417)^(($F417-$E417)/12)-ConvertibleNote!$C$21+(ConvertibleNote!$C$21*$C417))</f>
        <v>0</v>
      </c>
      <c r="DB417" s="90">
        <f>if(DB$388="",0,ConvertibleNote!$C$21*(1+$G417)^(($F417-$E417)/12)-ConvertibleNote!$C$21+(ConvertibleNote!$C$21*$C417))</f>
        <v>0</v>
      </c>
      <c r="DC417" s="90">
        <f>if(DC$388="",0,ConvertibleNote!$C$21*(1+$G417)^(($F417-$E417)/12)-ConvertibleNote!$C$21+(ConvertibleNote!$C$21*$C417))</f>
        <v>0</v>
      </c>
      <c r="DD417" s="90">
        <f>if(DD$388="",0,ConvertibleNote!$C$21*(1+$G417)^(($F417-$E417)/12)-ConvertibleNote!$C$21+(ConvertibleNote!$C$21*$C417))</f>
        <v>0</v>
      </c>
      <c r="DE417" s="90">
        <f>if(DE$388="",0,ConvertibleNote!$C$21*(1+$G417)^(($F417-$E417)/12)-ConvertibleNote!$C$21+(ConvertibleNote!$C$21*$C417))</f>
        <v>0</v>
      </c>
      <c r="DF417" s="90">
        <f>if(DF$388="",0,ConvertibleNote!$C$21*(1+$G417)^(($F417-$E417)/12)-ConvertibleNote!$C$21+(ConvertibleNote!$C$21*$C417))</f>
        <v>0</v>
      </c>
      <c r="DG417" s="90">
        <f>if(DG$388="",0,ConvertibleNote!$C$21*(1+$G417)^(($F417-$E417)/12)-ConvertibleNote!$C$21+(ConvertibleNote!$C$21*$C417))</f>
        <v>0</v>
      </c>
      <c r="DH417" s="90">
        <f>if(DH$388="",0,ConvertibleNote!$C$21*(1+$G417)^(($F417-$E417)/12)-ConvertibleNote!$C$21+(ConvertibleNote!$C$21*$C417))</f>
        <v>0</v>
      </c>
      <c r="DI417" s="90">
        <f>if(DI$388="",0,ConvertibleNote!$C$21*(1+$G417)^(($F417-$E417)/12)-ConvertibleNote!$C$21+(ConvertibleNote!$C$21*$C417))</f>
        <v>0</v>
      </c>
      <c r="DJ417" s="90">
        <f>if(DJ$388="",0,ConvertibleNote!$C$21*(1+$G417)^(($F417-$E417)/12)-ConvertibleNote!$C$21+(ConvertibleNote!$C$21*$C417))</f>
        <v>0</v>
      </c>
      <c r="DK417" s="90">
        <f>if(DK$388="",0,ConvertibleNote!$C$21*(1+$G417)^(($F417-$E417)/12)-ConvertibleNote!$C$21+(ConvertibleNote!$C$21*$C417))</f>
        <v>0</v>
      </c>
      <c r="DL417" s="90">
        <f>if(DL$388="",0,ConvertibleNote!$C$21*(1+$G417)^(($F417-$E417)/12)-ConvertibleNote!$C$21+(ConvertibleNote!$C$21*$C417))</f>
        <v>0</v>
      </c>
      <c r="DM417" s="90">
        <f>if(DM$388="",0,ConvertibleNote!$C$21*(1+$G417)^(($F417-$E417)/12)-ConvertibleNote!$C$21+(ConvertibleNote!$C$21*$C417))</f>
        <v>0</v>
      </c>
      <c r="DN417" s="90">
        <f>if(DN$388="",0,ConvertibleNote!$C$21*(1+$G417)^(($F417-$E417)/12)-ConvertibleNote!$C$21+(ConvertibleNote!$C$21*$C417))</f>
        <v>0</v>
      </c>
      <c r="DO417" s="90">
        <f>if(DO$388="",0,ConvertibleNote!$C$21*(1+$G417)^(($F417-$E417)/12)-ConvertibleNote!$C$21+(ConvertibleNote!$C$21*$C417))</f>
        <v>0</v>
      </c>
      <c r="DP417" s="90">
        <f>if(DP$388="",0,ConvertibleNote!$C$21*(1+$G417)^(($F417-$E417)/12)-ConvertibleNote!$C$21+(ConvertibleNote!$C$21*$C417))</f>
        <v>0</v>
      </c>
      <c r="DQ417" s="90">
        <f>if(DQ$388="",0,ConvertibleNote!$C$21*(1+$G417)^(($F417-$E417)/12)-ConvertibleNote!$C$21+(ConvertibleNote!$C$21*$C417))</f>
        <v>0</v>
      </c>
      <c r="DR417" s="90">
        <f>if(DR$388="",0,ConvertibleNote!$C$21*(1+$G417)^(($F417-$E417)/12)-ConvertibleNote!$C$21+(ConvertibleNote!$C$21*$C417))</f>
        <v>0</v>
      </c>
      <c r="DS417" s="90">
        <f>if(DS$388="",0,ConvertibleNote!$C$21*(1+$G417)^(($F417-$E417)/12)-ConvertibleNote!$C$21+(ConvertibleNote!$C$21*$C417))</f>
        <v>0</v>
      </c>
      <c r="DT417" s="90">
        <f>if(DT$388="",0,ConvertibleNote!$C$21*(1+$G417)^(($F417-$E417)/12)-ConvertibleNote!$C$21+(ConvertibleNote!$C$21*$C417))</f>
        <v>0</v>
      </c>
      <c r="DU417" s="90">
        <f>if(DU$388="",0,ConvertibleNote!$C$21*(1+$G417)^(($F417-$E417)/12)-ConvertibleNote!$C$21+(ConvertibleNote!$C$21*$C417))</f>
        <v>0</v>
      </c>
      <c r="DV417" s="90">
        <f>if(DV$388="",0,ConvertibleNote!$C$21*(1+$G417)^(($F417-$E417)/12)-ConvertibleNote!$C$21+(ConvertibleNote!$C$21*$C417))</f>
        <v>0</v>
      </c>
      <c r="DW417" s="90">
        <f>if(DW$388="",0,ConvertibleNote!$C$21*(1+$G417)^(($F417-$E417)/12)-ConvertibleNote!$C$21+(ConvertibleNote!$C$21*$C417))</f>
        <v>0</v>
      </c>
      <c r="DX417" s="90">
        <f>if(DX$388="",0,ConvertibleNote!$C$21*(1+$G417)^(($F417-$E417)/12)-ConvertibleNote!$C$21+(ConvertibleNote!$C$21*$C417))</f>
        <v>0</v>
      </c>
      <c r="DY417" s="90">
        <f>if(DY$388="",0,ConvertibleNote!$C$21*(1+$G417)^(($F417-$E417)/12)-ConvertibleNote!$C$21+(ConvertibleNote!$C$21*$C417))</f>
        <v>0</v>
      </c>
      <c r="DZ417" s="90">
        <f>if(DZ$388="",0,ConvertibleNote!$C$21*(1+$G417)^(($F417-$E417)/12)-ConvertibleNote!$C$21+(ConvertibleNote!$C$21*$C417))</f>
        <v>0</v>
      </c>
    </row>
    <row r="418">
      <c r="A418" s="89"/>
      <c r="B418" s="150"/>
      <c r="C418" s="89"/>
      <c r="D418" s="89"/>
      <c r="E418" s="89"/>
      <c r="F418" s="89"/>
      <c r="G418" s="89"/>
      <c r="H418" s="89"/>
      <c r="I418" s="196" t="s">
        <v>166</v>
      </c>
      <c r="J418" s="234"/>
      <c r="K418" s="90">
        <f t="shared" ref="K418:DZ418" si="318">(K$388-sum(K416:K417))*(K407+K410)</f>
        <v>0</v>
      </c>
      <c r="L418" s="90">
        <f t="shared" si="318"/>
        <v>0</v>
      </c>
      <c r="M418" s="90">
        <f t="shared" si="318"/>
        <v>0</v>
      </c>
      <c r="N418" s="90">
        <f t="shared" si="318"/>
        <v>0</v>
      </c>
      <c r="O418" s="90">
        <f t="shared" si="318"/>
        <v>0</v>
      </c>
      <c r="P418" s="90">
        <f t="shared" si="318"/>
        <v>0</v>
      </c>
      <c r="Q418" s="90">
        <f t="shared" si="318"/>
        <v>0</v>
      </c>
      <c r="R418" s="90">
        <f t="shared" si="318"/>
        <v>0</v>
      </c>
      <c r="S418" s="90">
        <f t="shared" si="318"/>
        <v>0</v>
      </c>
      <c r="T418" s="90">
        <f t="shared" si="318"/>
        <v>0</v>
      </c>
      <c r="U418" s="90">
        <f t="shared" si="318"/>
        <v>0</v>
      </c>
      <c r="V418" s="90">
        <f t="shared" si="318"/>
        <v>0</v>
      </c>
      <c r="W418" s="90">
        <f t="shared" si="318"/>
        <v>0</v>
      </c>
      <c r="X418" s="90">
        <f t="shared" si="318"/>
        <v>0</v>
      </c>
      <c r="Y418" s="90">
        <f t="shared" si="318"/>
        <v>0</v>
      </c>
      <c r="Z418" s="90">
        <f t="shared" si="318"/>
        <v>0</v>
      </c>
      <c r="AA418" s="90">
        <f t="shared" si="318"/>
        <v>0</v>
      </c>
      <c r="AB418" s="90">
        <f t="shared" si="318"/>
        <v>0</v>
      </c>
      <c r="AC418" s="90">
        <f t="shared" si="318"/>
        <v>0</v>
      </c>
      <c r="AD418" s="90">
        <f t="shared" si="318"/>
        <v>0</v>
      </c>
      <c r="AE418" s="90">
        <f t="shared" si="318"/>
        <v>0</v>
      </c>
      <c r="AF418" s="90">
        <f t="shared" si="318"/>
        <v>0</v>
      </c>
      <c r="AG418" s="90">
        <f t="shared" si="318"/>
        <v>0</v>
      </c>
      <c r="AH418" s="90">
        <f t="shared" si="318"/>
        <v>0</v>
      </c>
      <c r="AI418" s="90">
        <f t="shared" si="318"/>
        <v>0</v>
      </c>
      <c r="AJ418" s="90">
        <f t="shared" si="318"/>
        <v>0</v>
      </c>
      <c r="AK418" s="90">
        <f t="shared" si="318"/>
        <v>0</v>
      </c>
      <c r="AL418" s="90">
        <f t="shared" si="318"/>
        <v>0</v>
      </c>
      <c r="AM418" s="90">
        <f t="shared" si="318"/>
        <v>0</v>
      </c>
      <c r="AN418" s="90">
        <f t="shared" si="318"/>
        <v>0</v>
      </c>
      <c r="AO418" s="90">
        <f t="shared" si="318"/>
        <v>0</v>
      </c>
      <c r="AP418" s="90">
        <f t="shared" si="318"/>
        <v>0</v>
      </c>
      <c r="AQ418" s="90">
        <f t="shared" si="318"/>
        <v>0</v>
      </c>
      <c r="AR418" s="90">
        <f t="shared" si="318"/>
        <v>0</v>
      </c>
      <c r="AS418" s="90">
        <f t="shared" si="318"/>
        <v>0</v>
      </c>
      <c r="AT418" s="90">
        <f t="shared" si="318"/>
        <v>0</v>
      </c>
      <c r="AU418" s="90">
        <f t="shared" si="318"/>
        <v>0</v>
      </c>
      <c r="AV418" s="90">
        <f t="shared" si="318"/>
        <v>0</v>
      </c>
      <c r="AW418" s="90">
        <f t="shared" si="318"/>
        <v>0</v>
      </c>
      <c r="AX418" s="90">
        <f t="shared" si="318"/>
        <v>0</v>
      </c>
      <c r="AY418" s="90">
        <f t="shared" si="318"/>
        <v>0</v>
      </c>
      <c r="AZ418" s="90">
        <f t="shared" si="318"/>
        <v>0</v>
      </c>
      <c r="BA418" s="90">
        <f t="shared" si="318"/>
        <v>0</v>
      </c>
      <c r="BB418" s="90">
        <f t="shared" si="318"/>
        <v>0</v>
      </c>
      <c r="BC418" s="90">
        <f t="shared" si="318"/>
        <v>0</v>
      </c>
      <c r="BD418" s="90">
        <f t="shared" si="318"/>
        <v>0</v>
      </c>
      <c r="BE418" s="90">
        <f t="shared" si="318"/>
        <v>0</v>
      </c>
      <c r="BF418" s="90">
        <f t="shared" si="318"/>
        <v>0</v>
      </c>
      <c r="BG418" s="90">
        <f t="shared" si="318"/>
        <v>0</v>
      </c>
      <c r="BH418" s="90">
        <f t="shared" si="318"/>
        <v>0</v>
      </c>
      <c r="BI418" s="90">
        <f t="shared" si="318"/>
        <v>0</v>
      </c>
      <c r="BJ418" s="90">
        <f t="shared" si="318"/>
        <v>0</v>
      </c>
      <c r="BK418" s="90">
        <f t="shared" si="318"/>
        <v>0</v>
      </c>
      <c r="BL418" s="90">
        <f t="shared" si="318"/>
        <v>0</v>
      </c>
      <c r="BM418" s="90">
        <f t="shared" si="318"/>
        <v>0</v>
      </c>
      <c r="BN418" s="90">
        <f t="shared" si="318"/>
        <v>0</v>
      </c>
      <c r="BO418" s="90">
        <f t="shared" si="318"/>
        <v>0</v>
      </c>
      <c r="BP418" s="90">
        <f t="shared" si="318"/>
        <v>0</v>
      </c>
      <c r="BQ418" s="90">
        <f t="shared" si="318"/>
        <v>0</v>
      </c>
      <c r="BR418" s="90">
        <f t="shared" si="318"/>
        <v>1024036.365</v>
      </c>
      <c r="BS418" s="90">
        <f t="shared" si="318"/>
        <v>0</v>
      </c>
      <c r="BT418" s="90">
        <f t="shared" si="318"/>
        <v>0</v>
      </c>
      <c r="BU418" s="90">
        <f t="shared" si="318"/>
        <v>0</v>
      </c>
      <c r="BV418" s="90">
        <f t="shared" si="318"/>
        <v>0</v>
      </c>
      <c r="BW418" s="90">
        <f t="shared" si="318"/>
        <v>0</v>
      </c>
      <c r="BX418" s="90">
        <f t="shared" si="318"/>
        <v>0</v>
      </c>
      <c r="BY418" s="90">
        <f t="shared" si="318"/>
        <v>0</v>
      </c>
      <c r="BZ418" s="90">
        <f t="shared" si="318"/>
        <v>0</v>
      </c>
      <c r="CA418" s="90">
        <f t="shared" si="318"/>
        <v>0</v>
      </c>
      <c r="CB418" s="90">
        <f t="shared" si="318"/>
        <v>0</v>
      </c>
      <c r="CC418" s="90">
        <f t="shared" si="318"/>
        <v>0</v>
      </c>
      <c r="CD418" s="90">
        <f t="shared" si="318"/>
        <v>0</v>
      </c>
      <c r="CE418" s="90">
        <f t="shared" si="318"/>
        <v>0</v>
      </c>
      <c r="CF418" s="90">
        <f t="shared" si="318"/>
        <v>0</v>
      </c>
      <c r="CG418" s="90">
        <f t="shared" si="318"/>
        <v>0</v>
      </c>
      <c r="CH418" s="90">
        <f t="shared" si="318"/>
        <v>0</v>
      </c>
      <c r="CI418" s="90">
        <f t="shared" si="318"/>
        <v>0</v>
      </c>
      <c r="CJ418" s="90">
        <f t="shared" si="318"/>
        <v>0</v>
      </c>
      <c r="CK418" s="90">
        <f t="shared" si="318"/>
        <v>0</v>
      </c>
      <c r="CL418" s="90">
        <f t="shared" si="318"/>
        <v>0</v>
      </c>
      <c r="CM418" s="90">
        <f t="shared" si="318"/>
        <v>0</v>
      </c>
      <c r="CN418" s="90">
        <f t="shared" si="318"/>
        <v>0</v>
      </c>
      <c r="CO418" s="90">
        <f t="shared" si="318"/>
        <v>0</v>
      </c>
      <c r="CP418" s="90">
        <f t="shared" si="318"/>
        <v>0</v>
      </c>
      <c r="CQ418" s="90">
        <f t="shared" si="318"/>
        <v>0</v>
      </c>
      <c r="CR418" s="90">
        <f t="shared" si="318"/>
        <v>0</v>
      </c>
      <c r="CS418" s="90">
        <f t="shared" si="318"/>
        <v>0</v>
      </c>
      <c r="CT418" s="90">
        <f t="shared" si="318"/>
        <v>0</v>
      </c>
      <c r="CU418" s="90">
        <f t="shared" si="318"/>
        <v>0</v>
      </c>
      <c r="CV418" s="90">
        <f t="shared" si="318"/>
        <v>0</v>
      </c>
      <c r="CW418" s="90">
        <f t="shared" si="318"/>
        <v>0</v>
      </c>
      <c r="CX418" s="90">
        <f t="shared" si="318"/>
        <v>0</v>
      </c>
      <c r="CY418" s="90">
        <f t="shared" si="318"/>
        <v>0</v>
      </c>
      <c r="CZ418" s="90">
        <f t="shared" si="318"/>
        <v>0</v>
      </c>
      <c r="DA418" s="90">
        <f t="shared" si="318"/>
        <v>0</v>
      </c>
      <c r="DB418" s="90">
        <f t="shared" si="318"/>
        <v>0</v>
      </c>
      <c r="DC418" s="90">
        <f t="shared" si="318"/>
        <v>0</v>
      </c>
      <c r="DD418" s="90">
        <f t="shared" si="318"/>
        <v>0</v>
      </c>
      <c r="DE418" s="90">
        <f t="shared" si="318"/>
        <v>0</v>
      </c>
      <c r="DF418" s="90">
        <f t="shared" si="318"/>
        <v>0</v>
      </c>
      <c r="DG418" s="90">
        <f t="shared" si="318"/>
        <v>0</v>
      </c>
      <c r="DH418" s="90">
        <f t="shared" si="318"/>
        <v>0</v>
      </c>
      <c r="DI418" s="90">
        <f t="shared" si="318"/>
        <v>0</v>
      </c>
      <c r="DJ418" s="90">
        <f t="shared" si="318"/>
        <v>0</v>
      </c>
      <c r="DK418" s="90">
        <f t="shared" si="318"/>
        <v>0</v>
      </c>
      <c r="DL418" s="90">
        <f t="shared" si="318"/>
        <v>0</v>
      </c>
      <c r="DM418" s="90">
        <f t="shared" si="318"/>
        <v>0</v>
      </c>
      <c r="DN418" s="90">
        <f t="shared" si="318"/>
        <v>0</v>
      </c>
      <c r="DO418" s="90">
        <f t="shared" si="318"/>
        <v>0</v>
      </c>
      <c r="DP418" s="90">
        <f t="shared" si="318"/>
        <v>0</v>
      </c>
      <c r="DQ418" s="90">
        <f t="shared" si="318"/>
        <v>0</v>
      </c>
      <c r="DR418" s="90">
        <f t="shared" si="318"/>
        <v>0</v>
      </c>
      <c r="DS418" s="90">
        <f t="shared" si="318"/>
        <v>0</v>
      </c>
      <c r="DT418" s="90">
        <f t="shared" si="318"/>
        <v>0</v>
      </c>
      <c r="DU418" s="90">
        <f t="shared" si="318"/>
        <v>0</v>
      </c>
      <c r="DV418" s="90">
        <f t="shared" si="318"/>
        <v>0</v>
      </c>
      <c r="DW418" s="90">
        <f t="shared" si="318"/>
        <v>0</v>
      </c>
      <c r="DX418" s="90">
        <f t="shared" si="318"/>
        <v>0</v>
      </c>
      <c r="DY418" s="90">
        <f t="shared" si="318"/>
        <v>0</v>
      </c>
      <c r="DZ418" s="90">
        <f t="shared" si="318"/>
        <v>0</v>
      </c>
    </row>
    <row r="419">
      <c r="A419" s="89"/>
      <c r="B419" s="150"/>
      <c r="C419" s="89"/>
      <c r="D419" s="89"/>
      <c r="E419" s="89"/>
      <c r="F419" s="89"/>
      <c r="G419" s="89"/>
      <c r="H419" s="89"/>
      <c r="I419" s="88" t="s">
        <v>373</v>
      </c>
      <c r="J419" s="234"/>
      <c r="K419" s="90">
        <f t="shared" ref="K419:DZ419" si="319">(K$388-sum(K416:K417))*K408</f>
        <v>0</v>
      </c>
      <c r="L419" s="90">
        <f t="shared" si="319"/>
        <v>0</v>
      </c>
      <c r="M419" s="90">
        <f t="shared" si="319"/>
        <v>0</v>
      </c>
      <c r="N419" s="90">
        <f t="shared" si="319"/>
        <v>0</v>
      </c>
      <c r="O419" s="90">
        <f t="shared" si="319"/>
        <v>0</v>
      </c>
      <c r="P419" s="90">
        <f t="shared" si="319"/>
        <v>0</v>
      </c>
      <c r="Q419" s="90">
        <f t="shared" si="319"/>
        <v>0</v>
      </c>
      <c r="R419" s="90">
        <f t="shared" si="319"/>
        <v>0</v>
      </c>
      <c r="S419" s="90">
        <f t="shared" si="319"/>
        <v>0</v>
      </c>
      <c r="T419" s="90">
        <f t="shared" si="319"/>
        <v>0</v>
      </c>
      <c r="U419" s="90">
        <f t="shared" si="319"/>
        <v>0</v>
      </c>
      <c r="V419" s="90">
        <f t="shared" si="319"/>
        <v>0</v>
      </c>
      <c r="W419" s="90">
        <f t="shared" si="319"/>
        <v>0</v>
      </c>
      <c r="X419" s="90">
        <f t="shared" si="319"/>
        <v>0</v>
      </c>
      <c r="Y419" s="90">
        <f t="shared" si="319"/>
        <v>0</v>
      </c>
      <c r="Z419" s="90">
        <f t="shared" si="319"/>
        <v>0</v>
      </c>
      <c r="AA419" s="90">
        <f t="shared" si="319"/>
        <v>0</v>
      </c>
      <c r="AB419" s="90">
        <f t="shared" si="319"/>
        <v>0</v>
      </c>
      <c r="AC419" s="90">
        <f t="shared" si="319"/>
        <v>0</v>
      </c>
      <c r="AD419" s="90">
        <f t="shared" si="319"/>
        <v>0</v>
      </c>
      <c r="AE419" s="90">
        <f t="shared" si="319"/>
        <v>0</v>
      </c>
      <c r="AF419" s="90">
        <f t="shared" si="319"/>
        <v>0</v>
      </c>
      <c r="AG419" s="90">
        <f t="shared" si="319"/>
        <v>0</v>
      </c>
      <c r="AH419" s="90">
        <f t="shared" si="319"/>
        <v>0</v>
      </c>
      <c r="AI419" s="90">
        <f t="shared" si="319"/>
        <v>0</v>
      </c>
      <c r="AJ419" s="90">
        <f t="shared" si="319"/>
        <v>0</v>
      </c>
      <c r="AK419" s="90">
        <f t="shared" si="319"/>
        <v>0</v>
      </c>
      <c r="AL419" s="90">
        <f t="shared" si="319"/>
        <v>0</v>
      </c>
      <c r="AM419" s="90">
        <f t="shared" si="319"/>
        <v>0</v>
      </c>
      <c r="AN419" s="90">
        <f t="shared" si="319"/>
        <v>0</v>
      </c>
      <c r="AO419" s="90">
        <f t="shared" si="319"/>
        <v>0</v>
      </c>
      <c r="AP419" s="90">
        <f t="shared" si="319"/>
        <v>0</v>
      </c>
      <c r="AQ419" s="90">
        <f t="shared" si="319"/>
        <v>0</v>
      </c>
      <c r="AR419" s="90">
        <f t="shared" si="319"/>
        <v>0</v>
      </c>
      <c r="AS419" s="90">
        <f t="shared" si="319"/>
        <v>0</v>
      </c>
      <c r="AT419" s="90">
        <f t="shared" si="319"/>
        <v>0</v>
      </c>
      <c r="AU419" s="90">
        <f t="shared" si="319"/>
        <v>0</v>
      </c>
      <c r="AV419" s="90">
        <f t="shared" si="319"/>
        <v>0</v>
      </c>
      <c r="AW419" s="90">
        <f t="shared" si="319"/>
        <v>0</v>
      </c>
      <c r="AX419" s="90">
        <f t="shared" si="319"/>
        <v>0</v>
      </c>
      <c r="AY419" s="90">
        <f t="shared" si="319"/>
        <v>0</v>
      </c>
      <c r="AZ419" s="90">
        <f t="shared" si="319"/>
        <v>0</v>
      </c>
      <c r="BA419" s="90">
        <f t="shared" si="319"/>
        <v>0</v>
      </c>
      <c r="BB419" s="90">
        <f t="shared" si="319"/>
        <v>0</v>
      </c>
      <c r="BC419" s="90">
        <f t="shared" si="319"/>
        <v>0</v>
      </c>
      <c r="BD419" s="90">
        <f t="shared" si="319"/>
        <v>0</v>
      </c>
      <c r="BE419" s="90">
        <f t="shared" si="319"/>
        <v>0</v>
      </c>
      <c r="BF419" s="90">
        <f t="shared" si="319"/>
        <v>0</v>
      </c>
      <c r="BG419" s="90">
        <f t="shared" si="319"/>
        <v>0</v>
      </c>
      <c r="BH419" s="90">
        <f t="shared" si="319"/>
        <v>0</v>
      </c>
      <c r="BI419" s="90">
        <f t="shared" si="319"/>
        <v>0</v>
      </c>
      <c r="BJ419" s="90">
        <f t="shared" si="319"/>
        <v>0</v>
      </c>
      <c r="BK419" s="90">
        <f t="shared" si="319"/>
        <v>0</v>
      </c>
      <c r="BL419" s="90">
        <f t="shared" si="319"/>
        <v>0</v>
      </c>
      <c r="BM419" s="90">
        <f t="shared" si="319"/>
        <v>0</v>
      </c>
      <c r="BN419" s="90">
        <f t="shared" si="319"/>
        <v>0</v>
      </c>
      <c r="BO419" s="90">
        <f t="shared" si="319"/>
        <v>0</v>
      </c>
      <c r="BP419" s="90">
        <f t="shared" si="319"/>
        <v>0</v>
      </c>
      <c r="BQ419" s="90">
        <f t="shared" si="319"/>
        <v>0</v>
      </c>
      <c r="BR419" s="90">
        <f t="shared" si="319"/>
        <v>585163.637</v>
      </c>
      <c r="BS419" s="90">
        <f t="shared" si="319"/>
        <v>0</v>
      </c>
      <c r="BT419" s="90">
        <f t="shared" si="319"/>
        <v>0</v>
      </c>
      <c r="BU419" s="90">
        <f t="shared" si="319"/>
        <v>0</v>
      </c>
      <c r="BV419" s="90">
        <f t="shared" si="319"/>
        <v>0</v>
      </c>
      <c r="BW419" s="90">
        <f t="shared" si="319"/>
        <v>0</v>
      </c>
      <c r="BX419" s="90">
        <f t="shared" si="319"/>
        <v>0</v>
      </c>
      <c r="BY419" s="90">
        <f t="shared" si="319"/>
        <v>0</v>
      </c>
      <c r="BZ419" s="90">
        <f t="shared" si="319"/>
        <v>0</v>
      </c>
      <c r="CA419" s="90">
        <f t="shared" si="319"/>
        <v>0</v>
      </c>
      <c r="CB419" s="90">
        <f t="shared" si="319"/>
        <v>0</v>
      </c>
      <c r="CC419" s="90">
        <f t="shared" si="319"/>
        <v>0</v>
      </c>
      <c r="CD419" s="90">
        <f t="shared" si="319"/>
        <v>0</v>
      </c>
      <c r="CE419" s="90">
        <f t="shared" si="319"/>
        <v>0</v>
      </c>
      <c r="CF419" s="90">
        <f t="shared" si="319"/>
        <v>0</v>
      </c>
      <c r="CG419" s="90">
        <f t="shared" si="319"/>
        <v>0</v>
      </c>
      <c r="CH419" s="90">
        <f t="shared" si="319"/>
        <v>0</v>
      </c>
      <c r="CI419" s="90">
        <f t="shared" si="319"/>
        <v>0</v>
      </c>
      <c r="CJ419" s="90">
        <f t="shared" si="319"/>
        <v>0</v>
      </c>
      <c r="CK419" s="90">
        <f t="shared" si="319"/>
        <v>0</v>
      </c>
      <c r="CL419" s="90">
        <f t="shared" si="319"/>
        <v>0</v>
      </c>
      <c r="CM419" s="90">
        <f t="shared" si="319"/>
        <v>0</v>
      </c>
      <c r="CN419" s="90">
        <f t="shared" si="319"/>
        <v>0</v>
      </c>
      <c r="CO419" s="90">
        <f t="shared" si="319"/>
        <v>0</v>
      </c>
      <c r="CP419" s="90">
        <f t="shared" si="319"/>
        <v>0</v>
      </c>
      <c r="CQ419" s="90">
        <f t="shared" si="319"/>
        <v>0</v>
      </c>
      <c r="CR419" s="90">
        <f t="shared" si="319"/>
        <v>0</v>
      </c>
      <c r="CS419" s="90">
        <f t="shared" si="319"/>
        <v>0</v>
      </c>
      <c r="CT419" s="90">
        <f t="shared" si="319"/>
        <v>0</v>
      </c>
      <c r="CU419" s="90">
        <f t="shared" si="319"/>
        <v>0</v>
      </c>
      <c r="CV419" s="90">
        <f t="shared" si="319"/>
        <v>0</v>
      </c>
      <c r="CW419" s="90">
        <f t="shared" si="319"/>
        <v>0</v>
      </c>
      <c r="CX419" s="90">
        <f t="shared" si="319"/>
        <v>0</v>
      </c>
      <c r="CY419" s="90">
        <f t="shared" si="319"/>
        <v>0</v>
      </c>
      <c r="CZ419" s="90">
        <f t="shared" si="319"/>
        <v>0</v>
      </c>
      <c r="DA419" s="90">
        <f t="shared" si="319"/>
        <v>0</v>
      </c>
      <c r="DB419" s="90">
        <f t="shared" si="319"/>
        <v>0</v>
      </c>
      <c r="DC419" s="90">
        <f t="shared" si="319"/>
        <v>0</v>
      </c>
      <c r="DD419" s="90">
        <f t="shared" si="319"/>
        <v>0</v>
      </c>
      <c r="DE419" s="90">
        <f t="shared" si="319"/>
        <v>0</v>
      </c>
      <c r="DF419" s="90">
        <f t="shared" si="319"/>
        <v>0</v>
      </c>
      <c r="DG419" s="90">
        <f t="shared" si="319"/>
        <v>0</v>
      </c>
      <c r="DH419" s="90">
        <f t="shared" si="319"/>
        <v>0</v>
      </c>
      <c r="DI419" s="90">
        <f t="shared" si="319"/>
        <v>0</v>
      </c>
      <c r="DJ419" s="90">
        <f t="shared" si="319"/>
        <v>0</v>
      </c>
      <c r="DK419" s="90">
        <f t="shared" si="319"/>
        <v>0</v>
      </c>
      <c r="DL419" s="90">
        <f t="shared" si="319"/>
        <v>0</v>
      </c>
      <c r="DM419" s="90">
        <f t="shared" si="319"/>
        <v>0</v>
      </c>
      <c r="DN419" s="90">
        <f t="shared" si="319"/>
        <v>0</v>
      </c>
      <c r="DO419" s="90">
        <f t="shared" si="319"/>
        <v>0</v>
      </c>
      <c r="DP419" s="90">
        <f t="shared" si="319"/>
        <v>0</v>
      </c>
      <c r="DQ419" s="90">
        <f t="shared" si="319"/>
        <v>0</v>
      </c>
      <c r="DR419" s="90">
        <f t="shared" si="319"/>
        <v>0</v>
      </c>
      <c r="DS419" s="90">
        <f t="shared" si="319"/>
        <v>0</v>
      </c>
      <c r="DT419" s="90">
        <f t="shared" si="319"/>
        <v>0</v>
      </c>
      <c r="DU419" s="90">
        <f t="shared" si="319"/>
        <v>0</v>
      </c>
      <c r="DV419" s="90">
        <f t="shared" si="319"/>
        <v>0</v>
      </c>
      <c r="DW419" s="90">
        <f t="shared" si="319"/>
        <v>0</v>
      </c>
      <c r="DX419" s="90">
        <f t="shared" si="319"/>
        <v>0</v>
      </c>
      <c r="DY419" s="90">
        <f t="shared" si="319"/>
        <v>0</v>
      </c>
      <c r="DZ419" s="90">
        <f t="shared" si="319"/>
        <v>0</v>
      </c>
    </row>
    <row r="420">
      <c r="A420" s="89"/>
      <c r="B420" s="89"/>
      <c r="D420" s="89"/>
      <c r="E420" s="150"/>
      <c r="F420" s="89"/>
      <c r="G420" s="89"/>
      <c r="H420" s="89"/>
      <c r="I420" s="88" t="s">
        <v>346</v>
      </c>
      <c r="J420" s="234"/>
      <c r="K420" s="90">
        <f t="shared" ref="K420:DZ420" si="320">(K$388-sum(K416:K417))*K409</f>
        <v>0</v>
      </c>
      <c r="L420" s="90">
        <f t="shared" si="320"/>
        <v>0</v>
      </c>
      <c r="M420" s="90">
        <f t="shared" si="320"/>
        <v>0</v>
      </c>
      <c r="N420" s="90">
        <f t="shared" si="320"/>
        <v>0</v>
      </c>
      <c r="O420" s="90">
        <f t="shared" si="320"/>
        <v>0</v>
      </c>
      <c r="P420" s="90">
        <f t="shared" si="320"/>
        <v>0</v>
      </c>
      <c r="Q420" s="90">
        <f t="shared" si="320"/>
        <v>0</v>
      </c>
      <c r="R420" s="90">
        <f t="shared" si="320"/>
        <v>0</v>
      </c>
      <c r="S420" s="90">
        <f t="shared" si="320"/>
        <v>0</v>
      </c>
      <c r="T420" s="90">
        <f t="shared" si="320"/>
        <v>0</v>
      </c>
      <c r="U420" s="90">
        <f t="shared" si="320"/>
        <v>0</v>
      </c>
      <c r="V420" s="90">
        <f t="shared" si="320"/>
        <v>0</v>
      </c>
      <c r="W420" s="90">
        <f t="shared" si="320"/>
        <v>0</v>
      </c>
      <c r="X420" s="90">
        <f t="shared" si="320"/>
        <v>0</v>
      </c>
      <c r="Y420" s="90">
        <f t="shared" si="320"/>
        <v>0</v>
      </c>
      <c r="Z420" s="90">
        <f t="shared" si="320"/>
        <v>0</v>
      </c>
      <c r="AA420" s="90">
        <f t="shared" si="320"/>
        <v>0</v>
      </c>
      <c r="AB420" s="90">
        <f t="shared" si="320"/>
        <v>0</v>
      </c>
      <c r="AC420" s="90">
        <f t="shared" si="320"/>
        <v>0</v>
      </c>
      <c r="AD420" s="90">
        <f t="shared" si="320"/>
        <v>0</v>
      </c>
      <c r="AE420" s="90">
        <f t="shared" si="320"/>
        <v>0</v>
      </c>
      <c r="AF420" s="90">
        <f t="shared" si="320"/>
        <v>0</v>
      </c>
      <c r="AG420" s="90">
        <f t="shared" si="320"/>
        <v>0</v>
      </c>
      <c r="AH420" s="90">
        <f t="shared" si="320"/>
        <v>0</v>
      </c>
      <c r="AI420" s="90">
        <f t="shared" si="320"/>
        <v>0</v>
      </c>
      <c r="AJ420" s="90">
        <f t="shared" si="320"/>
        <v>0</v>
      </c>
      <c r="AK420" s="90">
        <f t="shared" si="320"/>
        <v>0</v>
      </c>
      <c r="AL420" s="90">
        <f t="shared" si="320"/>
        <v>0</v>
      </c>
      <c r="AM420" s="90">
        <f t="shared" si="320"/>
        <v>0</v>
      </c>
      <c r="AN420" s="90">
        <f t="shared" si="320"/>
        <v>0</v>
      </c>
      <c r="AO420" s="90">
        <f t="shared" si="320"/>
        <v>0</v>
      </c>
      <c r="AP420" s="90">
        <f t="shared" si="320"/>
        <v>0</v>
      </c>
      <c r="AQ420" s="90">
        <f t="shared" si="320"/>
        <v>0</v>
      </c>
      <c r="AR420" s="90">
        <f t="shared" si="320"/>
        <v>0</v>
      </c>
      <c r="AS420" s="90">
        <f t="shared" si="320"/>
        <v>0</v>
      </c>
      <c r="AT420" s="90">
        <f t="shared" si="320"/>
        <v>0</v>
      </c>
      <c r="AU420" s="90">
        <f t="shared" si="320"/>
        <v>0</v>
      </c>
      <c r="AV420" s="90">
        <f t="shared" si="320"/>
        <v>0</v>
      </c>
      <c r="AW420" s="90">
        <f t="shared" si="320"/>
        <v>0</v>
      </c>
      <c r="AX420" s="90">
        <f t="shared" si="320"/>
        <v>0</v>
      </c>
      <c r="AY420" s="90">
        <f t="shared" si="320"/>
        <v>0</v>
      </c>
      <c r="AZ420" s="90">
        <f t="shared" si="320"/>
        <v>0</v>
      </c>
      <c r="BA420" s="90">
        <f t="shared" si="320"/>
        <v>0</v>
      </c>
      <c r="BB420" s="90">
        <f t="shared" si="320"/>
        <v>0</v>
      </c>
      <c r="BC420" s="90">
        <f t="shared" si="320"/>
        <v>0</v>
      </c>
      <c r="BD420" s="90">
        <f t="shared" si="320"/>
        <v>0</v>
      </c>
      <c r="BE420" s="90">
        <f t="shared" si="320"/>
        <v>0</v>
      </c>
      <c r="BF420" s="90">
        <f t="shared" si="320"/>
        <v>0</v>
      </c>
      <c r="BG420" s="90">
        <f t="shared" si="320"/>
        <v>0</v>
      </c>
      <c r="BH420" s="90">
        <f t="shared" si="320"/>
        <v>0</v>
      </c>
      <c r="BI420" s="90">
        <f t="shared" si="320"/>
        <v>0</v>
      </c>
      <c r="BJ420" s="90">
        <f t="shared" si="320"/>
        <v>0</v>
      </c>
      <c r="BK420" s="90">
        <f t="shared" si="320"/>
        <v>0</v>
      </c>
      <c r="BL420" s="90">
        <f t="shared" si="320"/>
        <v>0</v>
      </c>
      <c r="BM420" s="90">
        <f t="shared" si="320"/>
        <v>0</v>
      </c>
      <c r="BN420" s="90">
        <f t="shared" si="320"/>
        <v>0</v>
      </c>
      <c r="BO420" s="90">
        <f t="shared" si="320"/>
        <v>0</v>
      </c>
      <c r="BP420" s="90">
        <f t="shared" si="320"/>
        <v>0</v>
      </c>
      <c r="BQ420" s="90">
        <f t="shared" si="320"/>
        <v>0</v>
      </c>
      <c r="BR420" s="90">
        <f t="shared" si="320"/>
        <v>1755490.911</v>
      </c>
      <c r="BS420" s="90">
        <f t="shared" si="320"/>
        <v>0</v>
      </c>
      <c r="BT420" s="90">
        <f t="shared" si="320"/>
        <v>0</v>
      </c>
      <c r="BU420" s="90">
        <f t="shared" si="320"/>
        <v>0</v>
      </c>
      <c r="BV420" s="90">
        <f t="shared" si="320"/>
        <v>0</v>
      </c>
      <c r="BW420" s="90">
        <f t="shared" si="320"/>
        <v>0</v>
      </c>
      <c r="BX420" s="90">
        <f t="shared" si="320"/>
        <v>0</v>
      </c>
      <c r="BY420" s="90">
        <f t="shared" si="320"/>
        <v>0</v>
      </c>
      <c r="BZ420" s="90">
        <f t="shared" si="320"/>
        <v>0</v>
      </c>
      <c r="CA420" s="90">
        <f t="shared" si="320"/>
        <v>0</v>
      </c>
      <c r="CB420" s="90">
        <f t="shared" si="320"/>
        <v>0</v>
      </c>
      <c r="CC420" s="90">
        <f t="shared" si="320"/>
        <v>0</v>
      </c>
      <c r="CD420" s="90">
        <f t="shared" si="320"/>
        <v>0</v>
      </c>
      <c r="CE420" s="90">
        <f t="shared" si="320"/>
        <v>0</v>
      </c>
      <c r="CF420" s="90">
        <f t="shared" si="320"/>
        <v>0</v>
      </c>
      <c r="CG420" s="90">
        <f t="shared" si="320"/>
        <v>0</v>
      </c>
      <c r="CH420" s="90">
        <f t="shared" si="320"/>
        <v>0</v>
      </c>
      <c r="CI420" s="90">
        <f t="shared" si="320"/>
        <v>0</v>
      </c>
      <c r="CJ420" s="90">
        <f t="shared" si="320"/>
        <v>0</v>
      </c>
      <c r="CK420" s="90">
        <f t="shared" si="320"/>
        <v>0</v>
      </c>
      <c r="CL420" s="90">
        <f t="shared" si="320"/>
        <v>0</v>
      </c>
      <c r="CM420" s="90">
        <f t="shared" si="320"/>
        <v>0</v>
      </c>
      <c r="CN420" s="90">
        <f t="shared" si="320"/>
        <v>0</v>
      </c>
      <c r="CO420" s="90">
        <f t="shared" si="320"/>
        <v>0</v>
      </c>
      <c r="CP420" s="90">
        <f t="shared" si="320"/>
        <v>0</v>
      </c>
      <c r="CQ420" s="90">
        <f t="shared" si="320"/>
        <v>0</v>
      </c>
      <c r="CR420" s="90">
        <f t="shared" si="320"/>
        <v>0</v>
      </c>
      <c r="CS420" s="90">
        <f t="shared" si="320"/>
        <v>0</v>
      </c>
      <c r="CT420" s="90">
        <f t="shared" si="320"/>
        <v>0</v>
      </c>
      <c r="CU420" s="90">
        <f t="shared" si="320"/>
        <v>0</v>
      </c>
      <c r="CV420" s="90">
        <f t="shared" si="320"/>
        <v>0</v>
      </c>
      <c r="CW420" s="90">
        <f t="shared" si="320"/>
        <v>0</v>
      </c>
      <c r="CX420" s="90">
        <f t="shared" si="320"/>
        <v>0</v>
      </c>
      <c r="CY420" s="90">
        <f t="shared" si="320"/>
        <v>0</v>
      </c>
      <c r="CZ420" s="90">
        <f t="shared" si="320"/>
        <v>0</v>
      </c>
      <c r="DA420" s="90">
        <f t="shared" si="320"/>
        <v>0</v>
      </c>
      <c r="DB420" s="90">
        <f t="shared" si="320"/>
        <v>0</v>
      </c>
      <c r="DC420" s="90">
        <f t="shared" si="320"/>
        <v>0</v>
      </c>
      <c r="DD420" s="90">
        <f t="shared" si="320"/>
        <v>0</v>
      </c>
      <c r="DE420" s="90">
        <f t="shared" si="320"/>
        <v>0</v>
      </c>
      <c r="DF420" s="90">
        <f t="shared" si="320"/>
        <v>0</v>
      </c>
      <c r="DG420" s="90">
        <f t="shared" si="320"/>
        <v>0</v>
      </c>
      <c r="DH420" s="90">
        <f t="shared" si="320"/>
        <v>0</v>
      </c>
      <c r="DI420" s="90">
        <f t="shared" si="320"/>
        <v>0</v>
      </c>
      <c r="DJ420" s="90">
        <f t="shared" si="320"/>
        <v>0</v>
      </c>
      <c r="DK420" s="90">
        <f t="shared" si="320"/>
        <v>0</v>
      </c>
      <c r="DL420" s="90">
        <f t="shared" si="320"/>
        <v>0</v>
      </c>
      <c r="DM420" s="90">
        <f t="shared" si="320"/>
        <v>0</v>
      </c>
      <c r="DN420" s="90">
        <f t="shared" si="320"/>
        <v>0</v>
      </c>
      <c r="DO420" s="90">
        <f t="shared" si="320"/>
        <v>0</v>
      </c>
      <c r="DP420" s="90">
        <f t="shared" si="320"/>
        <v>0</v>
      </c>
      <c r="DQ420" s="90">
        <f t="shared" si="320"/>
        <v>0</v>
      </c>
      <c r="DR420" s="90">
        <f t="shared" si="320"/>
        <v>0</v>
      </c>
      <c r="DS420" s="90">
        <f t="shared" si="320"/>
        <v>0</v>
      </c>
      <c r="DT420" s="90">
        <f t="shared" si="320"/>
        <v>0</v>
      </c>
      <c r="DU420" s="90">
        <f t="shared" si="320"/>
        <v>0</v>
      </c>
      <c r="DV420" s="90">
        <f t="shared" si="320"/>
        <v>0</v>
      </c>
      <c r="DW420" s="90">
        <f t="shared" si="320"/>
        <v>0</v>
      </c>
      <c r="DX420" s="90">
        <f t="shared" si="320"/>
        <v>0</v>
      </c>
      <c r="DY420" s="90">
        <f t="shared" si="320"/>
        <v>0</v>
      </c>
      <c r="DZ420" s="90">
        <f t="shared" si="320"/>
        <v>0</v>
      </c>
    </row>
    <row r="421">
      <c r="A421" s="89"/>
      <c r="B421" s="89"/>
      <c r="D421" s="89"/>
      <c r="E421" s="89"/>
      <c r="F421" s="89"/>
      <c r="G421" s="89"/>
      <c r="H421" s="89"/>
      <c r="I421" s="88" t="s">
        <v>347</v>
      </c>
      <c r="J421" s="234"/>
      <c r="K421" s="90">
        <f t="shared" ref="K421:DZ421" si="321">K388-sum(K416:K420)</f>
        <v>0</v>
      </c>
      <c r="L421" s="90">
        <f t="shared" si="321"/>
        <v>0</v>
      </c>
      <c r="M421" s="90">
        <f t="shared" si="321"/>
        <v>0</v>
      </c>
      <c r="N421" s="90">
        <f t="shared" si="321"/>
        <v>0</v>
      </c>
      <c r="O421" s="90">
        <f t="shared" si="321"/>
        <v>0</v>
      </c>
      <c r="P421" s="90">
        <f t="shared" si="321"/>
        <v>0</v>
      </c>
      <c r="Q421" s="90">
        <f t="shared" si="321"/>
        <v>0</v>
      </c>
      <c r="R421" s="90">
        <f t="shared" si="321"/>
        <v>0</v>
      </c>
      <c r="S421" s="90">
        <f t="shared" si="321"/>
        <v>0</v>
      </c>
      <c r="T421" s="90">
        <f t="shared" si="321"/>
        <v>0</v>
      </c>
      <c r="U421" s="90">
        <f t="shared" si="321"/>
        <v>0</v>
      </c>
      <c r="V421" s="90">
        <f t="shared" si="321"/>
        <v>0</v>
      </c>
      <c r="W421" s="90">
        <f t="shared" si="321"/>
        <v>0</v>
      </c>
      <c r="X421" s="90">
        <f t="shared" si="321"/>
        <v>0</v>
      </c>
      <c r="Y421" s="90">
        <f t="shared" si="321"/>
        <v>0</v>
      </c>
      <c r="Z421" s="90">
        <f t="shared" si="321"/>
        <v>0</v>
      </c>
      <c r="AA421" s="90">
        <f t="shared" si="321"/>
        <v>0</v>
      </c>
      <c r="AB421" s="90">
        <f t="shared" si="321"/>
        <v>0</v>
      </c>
      <c r="AC421" s="90">
        <f t="shared" si="321"/>
        <v>0</v>
      </c>
      <c r="AD421" s="90">
        <f t="shared" si="321"/>
        <v>0</v>
      </c>
      <c r="AE421" s="90">
        <f t="shared" si="321"/>
        <v>0</v>
      </c>
      <c r="AF421" s="90">
        <f t="shared" si="321"/>
        <v>0</v>
      </c>
      <c r="AG421" s="90">
        <f t="shared" si="321"/>
        <v>0</v>
      </c>
      <c r="AH421" s="90">
        <f t="shared" si="321"/>
        <v>0</v>
      </c>
      <c r="AI421" s="90">
        <f t="shared" si="321"/>
        <v>0</v>
      </c>
      <c r="AJ421" s="90">
        <f t="shared" si="321"/>
        <v>0</v>
      </c>
      <c r="AK421" s="90">
        <f t="shared" si="321"/>
        <v>0</v>
      </c>
      <c r="AL421" s="90">
        <f t="shared" si="321"/>
        <v>0</v>
      </c>
      <c r="AM421" s="90">
        <f t="shared" si="321"/>
        <v>0</v>
      </c>
      <c r="AN421" s="90">
        <f t="shared" si="321"/>
        <v>0</v>
      </c>
      <c r="AO421" s="90">
        <f t="shared" si="321"/>
        <v>0</v>
      </c>
      <c r="AP421" s="90">
        <f t="shared" si="321"/>
        <v>0</v>
      </c>
      <c r="AQ421" s="90">
        <f t="shared" si="321"/>
        <v>0</v>
      </c>
      <c r="AR421" s="90">
        <f t="shared" si="321"/>
        <v>0</v>
      </c>
      <c r="AS421" s="90">
        <f t="shared" si="321"/>
        <v>0</v>
      </c>
      <c r="AT421" s="90">
        <f t="shared" si="321"/>
        <v>0</v>
      </c>
      <c r="AU421" s="90">
        <f t="shared" si="321"/>
        <v>0</v>
      </c>
      <c r="AV421" s="90">
        <f t="shared" si="321"/>
        <v>0</v>
      </c>
      <c r="AW421" s="90">
        <f t="shared" si="321"/>
        <v>0</v>
      </c>
      <c r="AX421" s="90">
        <f t="shared" si="321"/>
        <v>0</v>
      </c>
      <c r="AY421" s="90">
        <f t="shared" si="321"/>
        <v>0</v>
      </c>
      <c r="AZ421" s="90">
        <f t="shared" si="321"/>
        <v>0</v>
      </c>
      <c r="BA421" s="90">
        <f t="shared" si="321"/>
        <v>0</v>
      </c>
      <c r="BB421" s="90">
        <f t="shared" si="321"/>
        <v>0</v>
      </c>
      <c r="BC421" s="90">
        <f t="shared" si="321"/>
        <v>0</v>
      </c>
      <c r="BD421" s="90">
        <f t="shared" si="321"/>
        <v>0</v>
      </c>
      <c r="BE421" s="90">
        <f t="shared" si="321"/>
        <v>0</v>
      </c>
      <c r="BF421" s="90">
        <f t="shared" si="321"/>
        <v>0</v>
      </c>
      <c r="BG421" s="90">
        <f t="shared" si="321"/>
        <v>0</v>
      </c>
      <c r="BH421" s="90">
        <f t="shared" si="321"/>
        <v>0</v>
      </c>
      <c r="BI421" s="90">
        <f t="shared" si="321"/>
        <v>0</v>
      </c>
      <c r="BJ421" s="90">
        <f t="shared" si="321"/>
        <v>0</v>
      </c>
      <c r="BK421" s="90">
        <f t="shared" si="321"/>
        <v>0</v>
      </c>
      <c r="BL421" s="90">
        <f t="shared" si="321"/>
        <v>0</v>
      </c>
      <c r="BM421" s="90">
        <f t="shared" si="321"/>
        <v>0</v>
      </c>
      <c r="BN421" s="90">
        <f t="shared" si="321"/>
        <v>0</v>
      </c>
      <c r="BO421" s="90">
        <f t="shared" si="321"/>
        <v>0</v>
      </c>
      <c r="BP421" s="90">
        <f t="shared" si="321"/>
        <v>0</v>
      </c>
      <c r="BQ421" s="90">
        <f t="shared" si="321"/>
        <v>0</v>
      </c>
      <c r="BR421" s="90">
        <f t="shared" si="321"/>
        <v>2486945.457</v>
      </c>
      <c r="BS421" s="90">
        <f t="shared" si="321"/>
        <v>0</v>
      </c>
      <c r="BT421" s="90">
        <f t="shared" si="321"/>
        <v>0</v>
      </c>
      <c r="BU421" s="90">
        <f t="shared" si="321"/>
        <v>0</v>
      </c>
      <c r="BV421" s="90">
        <f t="shared" si="321"/>
        <v>0</v>
      </c>
      <c r="BW421" s="90">
        <f t="shared" si="321"/>
        <v>0</v>
      </c>
      <c r="BX421" s="90">
        <f t="shared" si="321"/>
        <v>0</v>
      </c>
      <c r="BY421" s="90">
        <f t="shared" si="321"/>
        <v>0</v>
      </c>
      <c r="BZ421" s="90">
        <f t="shared" si="321"/>
        <v>0</v>
      </c>
      <c r="CA421" s="90">
        <f t="shared" si="321"/>
        <v>0</v>
      </c>
      <c r="CB421" s="90">
        <f t="shared" si="321"/>
        <v>0</v>
      </c>
      <c r="CC421" s="90">
        <f t="shared" si="321"/>
        <v>0</v>
      </c>
      <c r="CD421" s="90">
        <f t="shared" si="321"/>
        <v>0</v>
      </c>
      <c r="CE421" s="90">
        <f t="shared" si="321"/>
        <v>0</v>
      </c>
      <c r="CF421" s="90">
        <f t="shared" si="321"/>
        <v>0</v>
      </c>
      <c r="CG421" s="90">
        <f t="shared" si="321"/>
        <v>0</v>
      </c>
      <c r="CH421" s="90">
        <f t="shared" si="321"/>
        <v>0</v>
      </c>
      <c r="CI421" s="90">
        <f t="shared" si="321"/>
        <v>0</v>
      </c>
      <c r="CJ421" s="90">
        <f t="shared" si="321"/>
        <v>0</v>
      </c>
      <c r="CK421" s="90">
        <f t="shared" si="321"/>
        <v>0</v>
      </c>
      <c r="CL421" s="90">
        <f t="shared" si="321"/>
        <v>0</v>
      </c>
      <c r="CM421" s="90">
        <f t="shared" si="321"/>
        <v>0</v>
      </c>
      <c r="CN421" s="90">
        <f t="shared" si="321"/>
        <v>0</v>
      </c>
      <c r="CO421" s="90">
        <f t="shared" si="321"/>
        <v>0</v>
      </c>
      <c r="CP421" s="90">
        <f t="shared" si="321"/>
        <v>0</v>
      </c>
      <c r="CQ421" s="90">
        <f t="shared" si="321"/>
        <v>0</v>
      </c>
      <c r="CR421" s="90">
        <f t="shared" si="321"/>
        <v>0</v>
      </c>
      <c r="CS421" s="90">
        <f t="shared" si="321"/>
        <v>0</v>
      </c>
      <c r="CT421" s="90">
        <f t="shared" si="321"/>
        <v>0</v>
      </c>
      <c r="CU421" s="90">
        <f t="shared" si="321"/>
        <v>0</v>
      </c>
      <c r="CV421" s="90">
        <f t="shared" si="321"/>
        <v>0</v>
      </c>
      <c r="CW421" s="90">
        <f t="shared" si="321"/>
        <v>0</v>
      </c>
      <c r="CX421" s="90">
        <f t="shared" si="321"/>
        <v>0</v>
      </c>
      <c r="CY421" s="90">
        <f t="shared" si="321"/>
        <v>0</v>
      </c>
      <c r="CZ421" s="90">
        <f t="shared" si="321"/>
        <v>0</v>
      </c>
      <c r="DA421" s="90">
        <f t="shared" si="321"/>
        <v>0</v>
      </c>
      <c r="DB421" s="90">
        <f t="shared" si="321"/>
        <v>0</v>
      </c>
      <c r="DC421" s="90">
        <f t="shared" si="321"/>
        <v>0</v>
      </c>
      <c r="DD421" s="90">
        <f t="shared" si="321"/>
        <v>0</v>
      </c>
      <c r="DE421" s="90">
        <f t="shared" si="321"/>
        <v>0</v>
      </c>
      <c r="DF421" s="90">
        <f t="shared" si="321"/>
        <v>0</v>
      </c>
      <c r="DG421" s="90">
        <f t="shared" si="321"/>
        <v>0</v>
      </c>
      <c r="DH421" s="90">
        <f t="shared" si="321"/>
        <v>0</v>
      </c>
      <c r="DI421" s="90">
        <f t="shared" si="321"/>
        <v>0</v>
      </c>
      <c r="DJ421" s="90">
        <f t="shared" si="321"/>
        <v>0</v>
      </c>
      <c r="DK421" s="90">
        <f t="shared" si="321"/>
        <v>0</v>
      </c>
      <c r="DL421" s="90">
        <f t="shared" si="321"/>
        <v>0</v>
      </c>
      <c r="DM421" s="90">
        <f t="shared" si="321"/>
        <v>0</v>
      </c>
      <c r="DN421" s="90">
        <f t="shared" si="321"/>
        <v>0</v>
      </c>
      <c r="DO421" s="90">
        <f t="shared" si="321"/>
        <v>0</v>
      </c>
      <c r="DP421" s="90">
        <f t="shared" si="321"/>
        <v>0</v>
      </c>
      <c r="DQ421" s="90">
        <f t="shared" si="321"/>
        <v>0</v>
      </c>
      <c r="DR421" s="90">
        <f t="shared" si="321"/>
        <v>0</v>
      </c>
      <c r="DS421" s="90">
        <f t="shared" si="321"/>
        <v>0</v>
      </c>
      <c r="DT421" s="90">
        <f t="shared" si="321"/>
        <v>0</v>
      </c>
      <c r="DU421" s="90">
        <f t="shared" si="321"/>
        <v>0</v>
      </c>
      <c r="DV421" s="90">
        <f t="shared" si="321"/>
        <v>0</v>
      </c>
      <c r="DW421" s="90">
        <f t="shared" si="321"/>
        <v>0</v>
      </c>
      <c r="DX421" s="90">
        <f t="shared" si="321"/>
        <v>0</v>
      </c>
      <c r="DY421" s="90">
        <f t="shared" si="321"/>
        <v>0</v>
      </c>
      <c r="DZ421" s="90">
        <f t="shared" si="321"/>
        <v>0</v>
      </c>
    </row>
    <row r="422">
      <c r="A422" s="89"/>
      <c r="B422" s="89"/>
      <c r="C422" s="270">
        <f>ConvertibleNote!$C$8</f>
        <v>500000</v>
      </c>
      <c r="D422" s="146"/>
      <c r="E422" s="146">
        <f>ConvertibleNote!$C$7</f>
        <v>6</v>
      </c>
      <c r="F422" s="146">
        <f>ConvertibleNote!$C$20</f>
        <v>25</v>
      </c>
      <c r="G422" s="130">
        <f>ConvertibleNote!$C$13</f>
        <v>0.06</v>
      </c>
      <c r="H422" s="89"/>
      <c r="I422" s="241" t="s">
        <v>374</v>
      </c>
      <c r="J422" s="89"/>
      <c r="K422" s="271">
        <f t="shared" ref="K422:DZ422" si="322">if(K2&lt;$E422,0,if(K2&gt;$F422,0,if(K2&gt;$F423,0,(($C422*(1+$G422)^((K2-$E422)/12)-$C422)))))</f>
        <v>0</v>
      </c>
      <c r="L422" s="271">
        <f t="shared" si="322"/>
        <v>0</v>
      </c>
      <c r="M422" s="271">
        <f t="shared" si="322"/>
        <v>0</v>
      </c>
      <c r="N422" s="271">
        <f t="shared" si="322"/>
        <v>0</v>
      </c>
      <c r="O422" s="271">
        <f t="shared" si="322"/>
        <v>0</v>
      </c>
      <c r="P422" s="271">
        <f t="shared" si="322"/>
        <v>0</v>
      </c>
      <c r="Q422" s="271">
        <f t="shared" si="322"/>
        <v>2433.775283</v>
      </c>
      <c r="R422" s="271">
        <f t="shared" si="322"/>
        <v>4879.39709</v>
      </c>
      <c r="S422" s="271">
        <f t="shared" si="322"/>
        <v>7336.923084</v>
      </c>
      <c r="T422" s="271">
        <f t="shared" si="322"/>
        <v>9806.411211</v>
      </c>
      <c r="U422" s="271">
        <f t="shared" si="322"/>
        <v>12287.9197</v>
      </c>
      <c r="V422" s="271">
        <f t="shared" si="322"/>
        <v>14781.50705</v>
      </c>
      <c r="W422" s="271">
        <f t="shared" si="322"/>
        <v>17287.23207</v>
      </c>
      <c r="X422" s="271">
        <f t="shared" si="322"/>
        <v>19805.15382</v>
      </c>
      <c r="Y422" s="271">
        <f t="shared" si="322"/>
        <v>22335.33169</v>
      </c>
      <c r="Z422" s="271">
        <f t="shared" si="322"/>
        <v>24877.82533</v>
      </c>
      <c r="AA422" s="271">
        <f t="shared" si="322"/>
        <v>27432.69469</v>
      </c>
      <c r="AB422" s="271">
        <f t="shared" si="322"/>
        <v>30000</v>
      </c>
      <c r="AC422" s="271">
        <f t="shared" si="322"/>
        <v>32579.8018</v>
      </c>
      <c r="AD422" s="271">
        <f t="shared" si="322"/>
        <v>35172.16091</v>
      </c>
      <c r="AE422" s="271">
        <f t="shared" si="322"/>
        <v>37777.13847</v>
      </c>
      <c r="AF422" s="271">
        <f t="shared" si="322"/>
        <v>40394.79588</v>
      </c>
      <c r="AG422" s="271">
        <f t="shared" si="322"/>
        <v>43025.19488</v>
      </c>
      <c r="AH422" s="271">
        <f t="shared" si="322"/>
        <v>45668.39747</v>
      </c>
      <c r="AI422" s="271">
        <f t="shared" si="322"/>
        <v>48324.46599</v>
      </c>
      <c r="AJ422" s="271">
        <f t="shared" si="322"/>
        <v>0</v>
      </c>
      <c r="AK422" s="271">
        <f t="shared" si="322"/>
        <v>0</v>
      </c>
      <c r="AL422" s="271">
        <f t="shared" si="322"/>
        <v>0</v>
      </c>
      <c r="AM422" s="271">
        <f t="shared" si="322"/>
        <v>0</v>
      </c>
      <c r="AN422" s="271">
        <f t="shared" si="322"/>
        <v>0</v>
      </c>
      <c r="AO422" s="271">
        <f t="shared" si="322"/>
        <v>0</v>
      </c>
      <c r="AP422" s="271">
        <f t="shared" si="322"/>
        <v>0</v>
      </c>
      <c r="AQ422" s="271">
        <f t="shared" si="322"/>
        <v>0</v>
      </c>
      <c r="AR422" s="271">
        <f t="shared" si="322"/>
        <v>0</v>
      </c>
      <c r="AS422" s="271">
        <f t="shared" si="322"/>
        <v>0</v>
      </c>
      <c r="AT422" s="271">
        <f t="shared" si="322"/>
        <v>0</v>
      </c>
      <c r="AU422" s="271">
        <f t="shared" si="322"/>
        <v>0</v>
      </c>
      <c r="AV422" s="271">
        <f t="shared" si="322"/>
        <v>0</v>
      </c>
      <c r="AW422" s="271">
        <f t="shared" si="322"/>
        <v>0</v>
      </c>
      <c r="AX422" s="271">
        <f t="shared" si="322"/>
        <v>0</v>
      </c>
      <c r="AY422" s="271">
        <f t="shared" si="322"/>
        <v>0</v>
      </c>
      <c r="AZ422" s="271">
        <f t="shared" si="322"/>
        <v>0</v>
      </c>
      <c r="BA422" s="271">
        <f t="shared" si="322"/>
        <v>0</v>
      </c>
      <c r="BB422" s="271">
        <f t="shared" si="322"/>
        <v>0</v>
      </c>
      <c r="BC422" s="271">
        <f t="shared" si="322"/>
        <v>0</v>
      </c>
      <c r="BD422" s="271">
        <f t="shared" si="322"/>
        <v>0</v>
      </c>
      <c r="BE422" s="271">
        <f t="shared" si="322"/>
        <v>0</v>
      </c>
      <c r="BF422" s="271">
        <f t="shared" si="322"/>
        <v>0</v>
      </c>
      <c r="BG422" s="271">
        <f t="shared" si="322"/>
        <v>0</v>
      </c>
      <c r="BH422" s="271">
        <f t="shared" si="322"/>
        <v>0</v>
      </c>
      <c r="BI422" s="271">
        <f t="shared" si="322"/>
        <v>0</v>
      </c>
      <c r="BJ422" s="271">
        <f t="shared" si="322"/>
        <v>0</v>
      </c>
      <c r="BK422" s="271">
        <f t="shared" si="322"/>
        <v>0</v>
      </c>
      <c r="BL422" s="271">
        <f t="shared" si="322"/>
        <v>0</v>
      </c>
      <c r="BM422" s="271">
        <f t="shared" si="322"/>
        <v>0</v>
      </c>
      <c r="BN422" s="271">
        <f t="shared" si="322"/>
        <v>0</v>
      </c>
      <c r="BO422" s="271">
        <f t="shared" si="322"/>
        <v>0</v>
      </c>
      <c r="BP422" s="271">
        <f t="shared" si="322"/>
        <v>0</v>
      </c>
      <c r="BQ422" s="271">
        <f t="shared" si="322"/>
        <v>0</v>
      </c>
      <c r="BR422" s="271">
        <f t="shared" si="322"/>
        <v>0</v>
      </c>
      <c r="BS422" s="271">
        <f t="shared" si="322"/>
        <v>0</v>
      </c>
      <c r="BT422" s="271">
        <f t="shared" si="322"/>
        <v>0</v>
      </c>
      <c r="BU422" s="271">
        <f t="shared" si="322"/>
        <v>0</v>
      </c>
      <c r="BV422" s="271">
        <f t="shared" si="322"/>
        <v>0</v>
      </c>
      <c r="BW422" s="271">
        <f t="shared" si="322"/>
        <v>0</v>
      </c>
      <c r="BX422" s="271">
        <f t="shared" si="322"/>
        <v>0</v>
      </c>
      <c r="BY422" s="271">
        <f t="shared" si="322"/>
        <v>0</v>
      </c>
      <c r="BZ422" s="271">
        <f t="shared" si="322"/>
        <v>0</v>
      </c>
      <c r="CA422" s="271">
        <f t="shared" si="322"/>
        <v>0</v>
      </c>
      <c r="CB422" s="271">
        <f t="shared" si="322"/>
        <v>0</v>
      </c>
      <c r="CC422" s="271">
        <f t="shared" si="322"/>
        <v>0</v>
      </c>
      <c r="CD422" s="271">
        <f t="shared" si="322"/>
        <v>0</v>
      </c>
      <c r="CE422" s="271">
        <f t="shared" si="322"/>
        <v>0</v>
      </c>
      <c r="CF422" s="271">
        <f t="shared" si="322"/>
        <v>0</v>
      </c>
      <c r="CG422" s="271">
        <f t="shared" si="322"/>
        <v>0</v>
      </c>
      <c r="CH422" s="271">
        <f t="shared" si="322"/>
        <v>0</v>
      </c>
      <c r="CI422" s="271">
        <f t="shared" si="322"/>
        <v>0</v>
      </c>
      <c r="CJ422" s="271">
        <f t="shared" si="322"/>
        <v>0</v>
      </c>
      <c r="CK422" s="271">
        <f t="shared" si="322"/>
        <v>0</v>
      </c>
      <c r="CL422" s="271">
        <f t="shared" si="322"/>
        <v>0</v>
      </c>
      <c r="CM422" s="271">
        <f t="shared" si="322"/>
        <v>0</v>
      </c>
      <c r="CN422" s="271">
        <f t="shared" si="322"/>
        <v>0</v>
      </c>
      <c r="CO422" s="271">
        <f t="shared" si="322"/>
        <v>0</v>
      </c>
      <c r="CP422" s="271">
        <f t="shared" si="322"/>
        <v>0</v>
      </c>
      <c r="CQ422" s="271">
        <f t="shared" si="322"/>
        <v>0</v>
      </c>
      <c r="CR422" s="271">
        <f t="shared" si="322"/>
        <v>0</v>
      </c>
      <c r="CS422" s="271">
        <f t="shared" si="322"/>
        <v>0</v>
      </c>
      <c r="CT422" s="271">
        <f t="shared" si="322"/>
        <v>0</v>
      </c>
      <c r="CU422" s="271">
        <f t="shared" si="322"/>
        <v>0</v>
      </c>
      <c r="CV422" s="271">
        <f t="shared" si="322"/>
        <v>0</v>
      </c>
      <c r="CW422" s="271">
        <f t="shared" si="322"/>
        <v>0</v>
      </c>
      <c r="CX422" s="271">
        <f t="shared" si="322"/>
        <v>0</v>
      </c>
      <c r="CY422" s="271">
        <f t="shared" si="322"/>
        <v>0</v>
      </c>
      <c r="CZ422" s="271">
        <f t="shared" si="322"/>
        <v>0</v>
      </c>
      <c r="DA422" s="271">
        <f t="shared" si="322"/>
        <v>0</v>
      </c>
      <c r="DB422" s="271">
        <f t="shared" si="322"/>
        <v>0</v>
      </c>
      <c r="DC422" s="271">
        <f t="shared" si="322"/>
        <v>0</v>
      </c>
      <c r="DD422" s="271">
        <f t="shared" si="322"/>
        <v>0</v>
      </c>
      <c r="DE422" s="271">
        <f t="shared" si="322"/>
        <v>0</v>
      </c>
      <c r="DF422" s="271">
        <f t="shared" si="322"/>
        <v>0</v>
      </c>
      <c r="DG422" s="271">
        <f t="shared" si="322"/>
        <v>0</v>
      </c>
      <c r="DH422" s="271">
        <f t="shared" si="322"/>
        <v>0</v>
      </c>
      <c r="DI422" s="271">
        <f t="shared" si="322"/>
        <v>0</v>
      </c>
      <c r="DJ422" s="271">
        <f t="shared" si="322"/>
        <v>0</v>
      </c>
      <c r="DK422" s="271">
        <f t="shared" si="322"/>
        <v>0</v>
      </c>
      <c r="DL422" s="271">
        <f t="shared" si="322"/>
        <v>0</v>
      </c>
      <c r="DM422" s="271">
        <f t="shared" si="322"/>
        <v>0</v>
      </c>
      <c r="DN422" s="271">
        <f t="shared" si="322"/>
        <v>0</v>
      </c>
      <c r="DO422" s="271">
        <f t="shared" si="322"/>
        <v>0</v>
      </c>
      <c r="DP422" s="271">
        <f t="shared" si="322"/>
        <v>0</v>
      </c>
      <c r="DQ422" s="271">
        <f t="shared" si="322"/>
        <v>0</v>
      </c>
      <c r="DR422" s="271">
        <f t="shared" si="322"/>
        <v>0</v>
      </c>
      <c r="DS422" s="271">
        <f t="shared" si="322"/>
        <v>0</v>
      </c>
      <c r="DT422" s="271">
        <f t="shared" si="322"/>
        <v>0</v>
      </c>
      <c r="DU422" s="271">
        <f t="shared" si="322"/>
        <v>0</v>
      </c>
      <c r="DV422" s="271">
        <f t="shared" si="322"/>
        <v>0</v>
      </c>
      <c r="DW422" s="271">
        <f t="shared" si="322"/>
        <v>0</v>
      </c>
      <c r="DX422" s="271">
        <f t="shared" si="322"/>
        <v>0</v>
      </c>
      <c r="DY422" s="271">
        <f t="shared" si="322"/>
        <v>0</v>
      </c>
      <c r="DZ422" s="271">
        <f t="shared" si="322"/>
        <v>0</v>
      </c>
    </row>
    <row r="423">
      <c r="A423" s="89"/>
      <c r="B423" s="89"/>
      <c r="D423" s="89"/>
      <c r="E423" s="89"/>
      <c r="F423" s="199">
        <f>ConvertibleNote!C$29</f>
        <v>60</v>
      </c>
      <c r="G423" s="89"/>
      <c r="H423" s="89"/>
      <c r="I423" s="89"/>
      <c r="J423" s="89"/>
      <c r="K423" s="83" t="s">
        <v>111</v>
      </c>
      <c r="L423" s="83" t="s">
        <v>112</v>
      </c>
      <c r="M423" s="83" t="s">
        <v>113</v>
      </c>
      <c r="N423" s="83" t="s">
        <v>114</v>
      </c>
      <c r="O423" s="83" t="s">
        <v>115</v>
      </c>
      <c r="P423" s="83" t="s">
        <v>116</v>
      </c>
      <c r="Q423" s="83" t="s">
        <v>117</v>
      </c>
      <c r="R423" s="83" t="s">
        <v>118</v>
      </c>
      <c r="S423" s="83" t="s">
        <v>119</v>
      </c>
      <c r="T423" s="83" t="s">
        <v>120</v>
      </c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</row>
    <row r="424">
      <c r="A424" s="89"/>
      <c r="B424" s="89"/>
      <c r="C424" s="89"/>
      <c r="D424" s="89"/>
      <c r="E424" s="89"/>
      <c r="F424" s="89"/>
      <c r="G424" s="89"/>
      <c r="H424" s="89"/>
      <c r="I424" s="196" t="s">
        <v>160</v>
      </c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</row>
    <row r="425">
      <c r="A425" s="89"/>
      <c r="B425" s="89"/>
      <c r="C425" s="89"/>
      <c r="D425" s="89"/>
      <c r="E425" s="107" t="s">
        <v>168</v>
      </c>
      <c r="F425" s="89"/>
      <c r="G425" s="89"/>
      <c r="H425" s="89"/>
      <c r="I425" s="196" t="s">
        <v>369</v>
      </c>
      <c r="J425" s="217" t="str">
        <f>J386</f>
        <v/>
      </c>
      <c r="K425" s="217">
        <f t="shared" ref="K425:T425" si="323">sumif($K$1:$DZ$1,K$153,$K386:$DZ386)</f>
        <v>500000</v>
      </c>
      <c r="L425" s="217">
        <f t="shared" si="323"/>
        <v>0</v>
      </c>
      <c r="M425" s="217">
        <f t="shared" si="323"/>
        <v>0</v>
      </c>
      <c r="N425" s="217">
        <f t="shared" si="323"/>
        <v>0</v>
      </c>
      <c r="O425" s="217">
        <f t="shared" si="323"/>
        <v>0</v>
      </c>
      <c r="P425" s="217">
        <f t="shared" si="323"/>
        <v>0</v>
      </c>
      <c r="Q425" s="217">
        <f t="shared" si="323"/>
        <v>0</v>
      </c>
      <c r="R425" s="217">
        <f t="shared" si="323"/>
        <v>0</v>
      </c>
      <c r="S425" s="217">
        <f t="shared" si="323"/>
        <v>0</v>
      </c>
      <c r="T425" s="217">
        <f t="shared" si="323"/>
        <v>0</v>
      </c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</row>
    <row r="426">
      <c r="A426" s="89"/>
      <c r="B426" s="89"/>
      <c r="C426" s="89"/>
      <c r="D426" s="89"/>
      <c r="E426" s="89"/>
      <c r="F426" s="89"/>
      <c r="G426" s="89"/>
      <c r="H426" s="89"/>
      <c r="I426" s="196" t="s">
        <v>162</v>
      </c>
      <c r="J426" s="89"/>
      <c r="K426" s="217">
        <f t="shared" ref="K426:T426" si="324">sumif($K$1:$DZ$1,K$153,$K387:$DZ387)</f>
        <v>0</v>
      </c>
      <c r="L426" s="217">
        <f t="shared" si="324"/>
        <v>0</v>
      </c>
      <c r="M426" s="217">
        <f t="shared" si="324"/>
        <v>3000000</v>
      </c>
      <c r="N426" s="217">
        <f t="shared" si="324"/>
        <v>0</v>
      </c>
      <c r="O426" s="217">
        <f t="shared" si="324"/>
        <v>0</v>
      </c>
      <c r="P426" s="217">
        <f t="shared" si="324"/>
        <v>0</v>
      </c>
      <c r="Q426" s="217">
        <f t="shared" si="324"/>
        <v>0</v>
      </c>
      <c r="R426" s="217">
        <f t="shared" si="324"/>
        <v>0</v>
      </c>
      <c r="S426" s="217">
        <f t="shared" si="324"/>
        <v>0</v>
      </c>
      <c r="T426" s="217">
        <f t="shared" si="324"/>
        <v>0</v>
      </c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/>
      <c r="DJ426" s="89"/>
      <c r="DK426" s="89"/>
      <c r="DL426" s="89"/>
      <c r="DM426" s="89"/>
      <c r="DN426" s="89"/>
      <c r="DO426" s="89"/>
      <c r="DP426" s="89"/>
      <c r="DQ426" s="89"/>
      <c r="DR426" s="89"/>
      <c r="DS426" s="89"/>
      <c r="DT426" s="89"/>
      <c r="DU426" s="89"/>
      <c r="DV426" s="89"/>
      <c r="DW426" s="89"/>
      <c r="DX426" s="89"/>
      <c r="DY426" s="89"/>
      <c r="DZ426" s="89"/>
    </row>
    <row r="427">
      <c r="A427" s="89"/>
      <c r="B427" s="235"/>
      <c r="C427" s="89"/>
      <c r="D427" s="89"/>
      <c r="E427" s="89"/>
      <c r="F427" s="89"/>
      <c r="G427" s="89"/>
      <c r="H427" s="89"/>
      <c r="I427" s="88" t="s">
        <v>163</v>
      </c>
      <c r="J427" s="89"/>
      <c r="K427" s="217">
        <f t="shared" ref="K427:T427" si="325">sumif($K$1:$DZ$1,K$153,$K388:$DZ388)</f>
        <v>0</v>
      </c>
      <c r="L427" s="217">
        <f t="shared" si="325"/>
        <v>0</v>
      </c>
      <c r="M427" s="217">
        <f t="shared" si="325"/>
        <v>0</v>
      </c>
      <c r="N427" s="217">
        <f t="shared" si="325"/>
        <v>0</v>
      </c>
      <c r="O427" s="217">
        <f t="shared" si="325"/>
        <v>10000000</v>
      </c>
      <c r="P427" s="217">
        <f t="shared" si="325"/>
        <v>0</v>
      </c>
      <c r="Q427" s="217">
        <f t="shared" si="325"/>
        <v>0</v>
      </c>
      <c r="R427" s="217">
        <f t="shared" si="325"/>
        <v>0</v>
      </c>
      <c r="S427" s="217">
        <f t="shared" si="325"/>
        <v>0</v>
      </c>
      <c r="T427" s="217">
        <f t="shared" si="325"/>
        <v>0</v>
      </c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/>
      <c r="DJ427" s="89"/>
      <c r="DK427" s="89"/>
      <c r="DL427" s="89"/>
      <c r="DM427" s="89"/>
      <c r="DN427" s="89"/>
      <c r="DO427" s="89"/>
      <c r="DP427" s="89"/>
      <c r="DQ427" s="89"/>
      <c r="DR427" s="89"/>
      <c r="DS427" s="89"/>
      <c r="DT427" s="89"/>
      <c r="DU427" s="89"/>
      <c r="DV427" s="89"/>
      <c r="DW427" s="89"/>
      <c r="DX427" s="89"/>
      <c r="DY427" s="89"/>
      <c r="DZ427" s="89"/>
    </row>
    <row r="428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</row>
    <row r="429">
      <c r="A429" s="89"/>
      <c r="B429" s="89"/>
      <c r="C429" s="89"/>
      <c r="D429" s="89"/>
      <c r="E429" s="89"/>
      <c r="F429" s="89"/>
      <c r="G429" s="89"/>
      <c r="H429" s="89"/>
      <c r="I429" s="89"/>
      <c r="J429" s="83" t="s">
        <v>348</v>
      </c>
      <c r="K429" s="83" t="s">
        <v>111</v>
      </c>
      <c r="L429" s="83" t="s">
        <v>112</v>
      </c>
      <c r="M429" s="83" t="s">
        <v>113</v>
      </c>
      <c r="N429" s="83" t="s">
        <v>114</v>
      </c>
      <c r="O429" s="83" t="s">
        <v>115</v>
      </c>
      <c r="P429" s="83" t="s">
        <v>116</v>
      </c>
      <c r="Q429" s="83" t="s">
        <v>117</v>
      </c>
      <c r="R429" s="83" t="s">
        <v>118</v>
      </c>
      <c r="S429" s="83" t="s">
        <v>119</v>
      </c>
      <c r="T429" s="83" t="s">
        <v>120</v>
      </c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</row>
    <row r="430">
      <c r="A430" s="89"/>
      <c r="B430" s="150" t="s">
        <v>349</v>
      </c>
      <c r="C430" s="89"/>
      <c r="D430" s="89"/>
      <c r="E430" s="107" t="s">
        <v>335</v>
      </c>
      <c r="F430" s="89"/>
      <c r="G430" s="89"/>
      <c r="H430" s="89"/>
      <c r="I430" s="196" t="s">
        <v>167</v>
      </c>
      <c r="J430" s="236">
        <f t="shared" ref="J430:J432" si="326">J402</f>
        <v>1</v>
      </c>
      <c r="K430" s="220">
        <f t="shared" ref="K430:K432" si="327">V402</f>
        <v>1</v>
      </c>
      <c r="L430" s="220">
        <f t="shared" ref="L430:L432" si="328">AH402</f>
        <v>1</v>
      </c>
      <c r="M430" s="220">
        <f t="shared" ref="M430:M432" si="329">AT402</f>
        <v>0.5151515152</v>
      </c>
      <c r="N430" s="220">
        <f t="shared" ref="N430:N432" si="330">BF402</f>
        <v>0.5151515152</v>
      </c>
      <c r="O430" s="220">
        <f t="shared" ref="O430:O432" si="331">BR402</f>
        <v>0.5151515152</v>
      </c>
      <c r="P430" s="220">
        <f t="shared" ref="P430:P432" si="332">CD402</f>
        <v>0.5151515152</v>
      </c>
      <c r="Q430" s="220">
        <f t="shared" ref="Q430:Q432" si="333">CP402</f>
        <v>0.5151515152</v>
      </c>
      <c r="R430" s="220">
        <f t="shared" ref="R430:R432" si="334">DB402</f>
        <v>0.5151515152</v>
      </c>
      <c r="S430" s="220">
        <f t="shared" ref="S430:S432" si="335">DN402</f>
        <v>0.5151515152</v>
      </c>
      <c r="T430" s="220">
        <f t="shared" ref="T430:T432" si="336">DZ402</f>
        <v>0.5151515152</v>
      </c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</row>
    <row r="431">
      <c r="A431" s="89"/>
      <c r="B431" s="89"/>
      <c r="C431" s="89"/>
      <c r="D431" s="89"/>
      <c r="E431" s="89"/>
      <c r="F431" s="89"/>
      <c r="G431" s="89"/>
      <c r="H431" s="89"/>
      <c r="I431" s="196" t="s">
        <v>369</v>
      </c>
      <c r="J431" s="236">
        <f t="shared" si="326"/>
        <v>0</v>
      </c>
      <c r="K431" s="220">
        <f t="shared" si="327"/>
        <v>0</v>
      </c>
      <c r="L431" s="220">
        <f t="shared" si="328"/>
        <v>0</v>
      </c>
      <c r="M431" s="220">
        <f t="shared" si="329"/>
        <v>0.1212121212</v>
      </c>
      <c r="N431" s="220">
        <f t="shared" si="330"/>
        <v>0.1212121212</v>
      </c>
      <c r="O431" s="220">
        <f t="shared" si="331"/>
        <v>0.1212121212</v>
      </c>
      <c r="P431" s="220">
        <f t="shared" si="332"/>
        <v>0.1212121212</v>
      </c>
      <c r="Q431" s="220">
        <f t="shared" si="333"/>
        <v>0.1212121212</v>
      </c>
      <c r="R431" s="220">
        <f t="shared" si="334"/>
        <v>0.1212121212</v>
      </c>
      <c r="S431" s="220">
        <f t="shared" si="335"/>
        <v>0.1212121212</v>
      </c>
      <c r="T431" s="220">
        <f t="shared" si="336"/>
        <v>0.1212121212</v>
      </c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</row>
    <row r="432">
      <c r="A432" s="89"/>
      <c r="B432" s="89"/>
      <c r="C432" s="89"/>
      <c r="D432" s="89"/>
      <c r="E432" s="89"/>
      <c r="F432" s="89"/>
      <c r="G432" s="89"/>
      <c r="H432" s="89"/>
      <c r="I432" s="88" t="s">
        <v>162</v>
      </c>
      <c r="J432" s="236">
        <f t="shared" si="326"/>
        <v>0</v>
      </c>
      <c r="K432" s="220">
        <f t="shared" si="327"/>
        <v>0</v>
      </c>
      <c r="L432" s="220">
        <f t="shared" si="328"/>
        <v>0</v>
      </c>
      <c r="M432" s="220">
        <f t="shared" si="329"/>
        <v>0.3636363636</v>
      </c>
      <c r="N432" s="220">
        <f t="shared" si="330"/>
        <v>0.3636363636</v>
      </c>
      <c r="O432" s="220">
        <f t="shared" si="331"/>
        <v>0.3636363636</v>
      </c>
      <c r="P432" s="220">
        <f t="shared" si="332"/>
        <v>0.3636363636</v>
      </c>
      <c r="Q432" s="220">
        <f t="shared" si="333"/>
        <v>0.3636363636</v>
      </c>
      <c r="R432" s="220">
        <f t="shared" si="334"/>
        <v>0.3636363636</v>
      </c>
      <c r="S432" s="220">
        <f t="shared" si="335"/>
        <v>0.3636363636</v>
      </c>
      <c r="T432" s="220">
        <f t="shared" si="336"/>
        <v>0.3636363636</v>
      </c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</row>
    <row r="433">
      <c r="A433" s="89"/>
      <c r="B433" s="89"/>
      <c r="C433" s="89"/>
      <c r="D433" s="89"/>
      <c r="E433" s="89"/>
      <c r="F433" s="89"/>
      <c r="G433" s="89"/>
      <c r="H433" s="89"/>
      <c r="I433" s="78"/>
      <c r="J433" s="83" t="s">
        <v>348</v>
      </c>
      <c r="K433" s="83" t="s">
        <v>111</v>
      </c>
      <c r="L433" s="83" t="s">
        <v>112</v>
      </c>
      <c r="M433" s="83" t="s">
        <v>113</v>
      </c>
      <c r="N433" s="83" t="s">
        <v>114</v>
      </c>
      <c r="O433" s="83" t="s">
        <v>115</v>
      </c>
      <c r="P433" s="83" t="s">
        <v>116</v>
      </c>
      <c r="Q433" s="83" t="s">
        <v>117</v>
      </c>
      <c r="R433" s="83" t="s">
        <v>118</v>
      </c>
      <c r="S433" s="83" t="s">
        <v>119</v>
      </c>
      <c r="T433" s="83" t="s">
        <v>120</v>
      </c>
      <c r="U433" s="78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/>
      <c r="DJ433" s="89"/>
      <c r="DK433" s="89"/>
      <c r="DL433" s="89"/>
      <c r="DM433" s="89"/>
      <c r="DN433" s="89"/>
      <c r="DO433" s="89"/>
      <c r="DP433" s="89"/>
      <c r="DQ433" s="89"/>
      <c r="DR433" s="89"/>
      <c r="DS433" s="89"/>
      <c r="DT433" s="89"/>
      <c r="DU433" s="89"/>
      <c r="DV433" s="89"/>
      <c r="DW433" s="89"/>
      <c r="DX433" s="89"/>
      <c r="DY433" s="89"/>
      <c r="DZ433" s="89"/>
    </row>
    <row r="434">
      <c r="A434" s="89"/>
      <c r="B434" s="89"/>
      <c r="C434" s="89"/>
      <c r="D434" s="89"/>
      <c r="E434" s="92" t="s">
        <v>336</v>
      </c>
      <c r="F434" s="89"/>
      <c r="G434" s="89"/>
      <c r="H434" s="89"/>
      <c r="I434" s="196" t="s">
        <v>167</v>
      </c>
      <c r="J434" s="236">
        <f t="shared" ref="J434:J438" si="337">J406</f>
        <v>0.85</v>
      </c>
      <c r="K434" s="220">
        <f t="shared" ref="K434:K438" si="338">V406</f>
        <v>0.85</v>
      </c>
      <c r="L434" s="220">
        <f t="shared" ref="L434:L438" si="339">AH406</f>
        <v>0.85</v>
      </c>
      <c r="M434" s="220">
        <f t="shared" ref="M434:M438" si="340">AT406</f>
        <v>0.425</v>
      </c>
      <c r="N434" s="220">
        <f t="shared" ref="N434:N438" si="341">BF406</f>
        <v>0.425</v>
      </c>
      <c r="O434" s="220">
        <f t="shared" ref="O434:O438" si="342">BR406</f>
        <v>0.425</v>
      </c>
      <c r="P434" s="220">
        <f t="shared" ref="P434:P438" si="343">CD406</f>
        <v>0.425</v>
      </c>
      <c r="Q434" s="220">
        <f t="shared" ref="Q434:Q438" si="344">CP406</f>
        <v>0.425</v>
      </c>
      <c r="R434" s="220">
        <f t="shared" ref="R434:R438" si="345">DB406</f>
        <v>0.425</v>
      </c>
      <c r="S434" s="220">
        <f t="shared" ref="S434:S438" si="346">DN406</f>
        <v>0.425</v>
      </c>
      <c r="T434" s="220">
        <f t="shared" ref="T434:T438" si="347">DZ406</f>
        <v>0.425</v>
      </c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/>
      <c r="DJ434" s="89"/>
      <c r="DK434" s="89"/>
      <c r="DL434" s="89"/>
      <c r="DM434" s="89"/>
      <c r="DN434" s="89"/>
      <c r="DO434" s="89"/>
      <c r="DP434" s="89"/>
      <c r="DQ434" s="89"/>
      <c r="DR434" s="89"/>
      <c r="DS434" s="89"/>
      <c r="DT434" s="89"/>
      <c r="DU434" s="89"/>
      <c r="DV434" s="89"/>
      <c r="DW434" s="89"/>
      <c r="DX434" s="89"/>
      <c r="DY434" s="89"/>
      <c r="DZ434" s="89"/>
    </row>
    <row r="435">
      <c r="A435" s="89"/>
      <c r="B435" s="89"/>
      <c r="C435" s="89"/>
      <c r="D435" s="89"/>
      <c r="E435" s="89"/>
      <c r="F435" s="89"/>
      <c r="G435" s="89"/>
      <c r="H435" s="89"/>
      <c r="I435" s="196" t="s">
        <v>166</v>
      </c>
      <c r="J435" s="236">
        <f t="shared" si="337"/>
        <v>0.15</v>
      </c>
      <c r="K435" s="220">
        <f t="shared" si="338"/>
        <v>0.15</v>
      </c>
      <c r="L435" s="220">
        <f t="shared" si="339"/>
        <v>0.15</v>
      </c>
      <c r="M435" s="220">
        <f t="shared" si="340"/>
        <v>0.075</v>
      </c>
      <c r="N435" s="220">
        <f t="shared" si="341"/>
        <v>0.075</v>
      </c>
      <c r="O435" s="220">
        <f t="shared" si="342"/>
        <v>0.075</v>
      </c>
      <c r="P435" s="220">
        <f t="shared" si="343"/>
        <v>0.075</v>
      </c>
      <c r="Q435" s="220">
        <f t="shared" si="344"/>
        <v>0.075</v>
      </c>
      <c r="R435" s="220">
        <f t="shared" si="345"/>
        <v>0.075</v>
      </c>
      <c r="S435" s="220">
        <f t="shared" si="346"/>
        <v>0.075</v>
      </c>
      <c r="T435" s="220">
        <f t="shared" si="347"/>
        <v>0.075</v>
      </c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</row>
    <row r="436">
      <c r="A436" s="89"/>
      <c r="B436" s="89"/>
      <c r="C436" s="89"/>
      <c r="D436" s="89"/>
      <c r="E436" s="89"/>
      <c r="F436" s="89"/>
      <c r="G436" s="89"/>
      <c r="H436" s="89"/>
      <c r="I436" s="196" t="s">
        <v>369</v>
      </c>
      <c r="J436" s="236">
        <f t="shared" si="337"/>
        <v>0</v>
      </c>
      <c r="K436" s="220">
        <f t="shared" si="338"/>
        <v>0</v>
      </c>
      <c r="L436" s="220">
        <f t="shared" si="339"/>
        <v>0</v>
      </c>
      <c r="M436" s="220">
        <f t="shared" si="340"/>
        <v>0.1</v>
      </c>
      <c r="N436" s="220">
        <f t="shared" si="341"/>
        <v>0.1</v>
      </c>
      <c r="O436" s="220">
        <f t="shared" si="342"/>
        <v>0.1</v>
      </c>
      <c r="P436" s="220">
        <f t="shared" si="343"/>
        <v>0.1</v>
      </c>
      <c r="Q436" s="220">
        <f t="shared" si="344"/>
        <v>0.1</v>
      </c>
      <c r="R436" s="220">
        <f t="shared" si="345"/>
        <v>0.1</v>
      </c>
      <c r="S436" s="220">
        <f t="shared" si="346"/>
        <v>0.1</v>
      </c>
      <c r="T436" s="220">
        <f t="shared" si="347"/>
        <v>0.1</v>
      </c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</row>
    <row r="437">
      <c r="A437" s="89"/>
      <c r="B437" s="89"/>
      <c r="C437" s="89"/>
      <c r="D437" s="89"/>
      <c r="E437" s="89"/>
      <c r="F437" s="89"/>
      <c r="G437" s="89"/>
      <c r="H437" s="89"/>
      <c r="I437" s="88" t="s">
        <v>162</v>
      </c>
      <c r="J437" s="236">
        <f t="shared" si="337"/>
        <v>0</v>
      </c>
      <c r="K437" s="220">
        <f t="shared" si="338"/>
        <v>0</v>
      </c>
      <c r="L437" s="220">
        <f t="shared" si="339"/>
        <v>0</v>
      </c>
      <c r="M437" s="220">
        <f t="shared" si="340"/>
        <v>0.3</v>
      </c>
      <c r="N437" s="220">
        <f t="shared" si="341"/>
        <v>0.3</v>
      </c>
      <c r="O437" s="220">
        <f t="shared" si="342"/>
        <v>0.3</v>
      </c>
      <c r="P437" s="220">
        <f t="shared" si="343"/>
        <v>0.3</v>
      </c>
      <c r="Q437" s="220">
        <f t="shared" si="344"/>
        <v>0.3</v>
      </c>
      <c r="R437" s="220">
        <f t="shared" si="345"/>
        <v>0.3</v>
      </c>
      <c r="S437" s="220">
        <f t="shared" si="346"/>
        <v>0.3</v>
      </c>
      <c r="T437" s="220">
        <f t="shared" si="347"/>
        <v>0.3</v>
      </c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</row>
    <row r="438">
      <c r="A438" s="89"/>
      <c r="B438" s="89"/>
      <c r="C438" s="89"/>
      <c r="D438" s="89"/>
      <c r="E438" s="89"/>
      <c r="F438" s="89"/>
      <c r="G438" s="89"/>
      <c r="H438" s="89"/>
      <c r="I438" s="88" t="s">
        <v>334</v>
      </c>
      <c r="J438" s="236">
        <f t="shared" si="337"/>
        <v>0</v>
      </c>
      <c r="K438" s="220">
        <f t="shared" si="338"/>
        <v>0</v>
      </c>
      <c r="L438" s="220">
        <f t="shared" si="339"/>
        <v>0</v>
      </c>
      <c r="M438" s="220">
        <f t="shared" si="340"/>
        <v>0.1</v>
      </c>
      <c r="N438" s="220">
        <f t="shared" si="341"/>
        <v>0.1</v>
      </c>
      <c r="O438" s="220">
        <f t="shared" si="342"/>
        <v>0.1</v>
      </c>
      <c r="P438" s="220">
        <f t="shared" si="343"/>
        <v>0.1</v>
      </c>
      <c r="Q438" s="220">
        <f t="shared" si="344"/>
        <v>0.1</v>
      </c>
      <c r="R438" s="220">
        <f t="shared" si="345"/>
        <v>0.1</v>
      </c>
      <c r="S438" s="220">
        <f t="shared" si="346"/>
        <v>0.1</v>
      </c>
      <c r="T438" s="220">
        <f t="shared" si="347"/>
        <v>0.1</v>
      </c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</row>
    <row r="439">
      <c r="A439" s="89"/>
      <c r="B439" s="89"/>
      <c r="C439" s="89"/>
      <c r="D439" s="89"/>
      <c r="F439" s="89"/>
      <c r="G439" s="89"/>
      <c r="H439" s="89"/>
      <c r="I439" s="88"/>
      <c r="J439" s="89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</row>
    <row r="440">
      <c r="A440" s="89"/>
      <c r="B440" s="89"/>
      <c r="C440" s="89"/>
      <c r="D440" s="89"/>
      <c r="E440" s="107" t="s">
        <v>337</v>
      </c>
      <c r="F440" s="89"/>
      <c r="G440" s="89"/>
      <c r="H440" s="89"/>
      <c r="I440" s="88" t="s">
        <v>327</v>
      </c>
      <c r="J440" s="89"/>
      <c r="K440" s="217">
        <f t="shared" ref="K440:T440" si="348">sumif($K$1:$DZ$1,K$153,$K412:$DZ412)</f>
        <v>0</v>
      </c>
      <c r="L440" s="217">
        <f t="shared" si="348"/>
        <v>8453.023109</v>
      </c>
      <c r="M440" s="217">
        <f t="shared" si="348"/>
        <v>31906.31915</v>
      </c>
      <c r="N440" s="217">
        <f t="shared" si="348"/>
        <v>60206.24829</v>
      </c>
      <c r="O440" s="217">
        <f t="shared" si="348"/>
        <v>114635.5295</v>
      </c>
      <c r="P440" s="217">
        <f t="shared" si="348"/>
        <v>423962.3898</v>
      </c>
      <c r="Q440" s="217">
        <f t="shared" si="348"/>
        <v>763665.4913</v>
      </c>
      <c r="R440" s="217">
        <f t="shared" si="348"/>
        <v>1353044.638</v>
      </c>
      <c r="S440" s="217">
        <f t="shared" si="348"/>
        <v>2362841.848</v>
      </c>
      <c r="T440" s="217">
        <f t="shared" si="348"/>
        <v>4082799.917</v>
      </c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</row>
    <row r="441">
      <c r="A441" s="89"/>
      <c r="B441" s="89"/>
      <c r="C441" s="89"/>
      <c r="D441" s="89"/>
      <c r="E441" s="89"/>
      <c r="F441" s="89"/>
      <c r="G441" s="89"/>
      <c r="H441" s="89"/>
      <c r="I441" s="88" t="s">
        <v>338</v>
      </c>
      <c r="K441" s="217">
        <f t="shared" ref="K441:T441" si="349">sumif($K$1:$DZ$1,K$153,$K413:$DZ413)</f>
        <v>0</v>
      </c>
      <c r="L441" s="217">
        <f t="shared" si="349"/>
        <v>8453.023109</v>
      </c>
      <c r="M441" s="217">
        <f t="shared" si="349"/>
        <v>16436.58865</v>
      </c>
      <c r="N441" s="217">
        <f t="shared" si="349"/>
        <v>31015.34003</v>
      </c>
      <c r="O441" s="217">
        <f t="shared" si="349"/>
        <v>59054.66673</v>
      </c>
      <c r="P441" s="217">
        <f t="shared" si="349"/>
        <v>218404.8675</v>
      </c>
      <c r="Q441" s="217">
        <f t="shared" si="349"/>
        <v>393403.4349</v>
      </c>
      <c r="R441" s="217">
        <f t="shared" si="349"/>
        <v>697022.9953</v>
      </c>
      <c r="S441" s="217">
        <f t="shared" si="349"/>
        <v>1217221.558</v>
      </c>
      <c r="T441" s="217">
        <f t="shared" si="349"/>
        <v>2103260.563</v>
      </c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89"/>
      <c r="CW441" s="89"/>
      <c r="CX441" s="89"/>
      <c r="CY441" s="89"/>
      <c r="CZ441" s="89"/>
      <c r="DA441" s="89"/>
      <c r="DB441" s="89"/>
      <c r="DC441" s="89"/>
      <c r="DD441" s="89"/>
      <c r="DE441" s="89"/>
      <c r="DF441" s="89"/>
      <c r="DG441" s="89"/>
      <c r="DH441" s="89"/>
      <c r="DI441" s="89"/>
      <c r="DJ441" s="89"/>
      <c r="DK441" s="89"/>
      <c r="DL441" s="89"/>
      <c r="DM441" s="89"/>
      <c r="DN441" s="89"/>
      <c r="DO441" s="89"/>
      <c r="DP441" s="89"/>
      <c r="DQ441" s="89"/>
      <c r="DR441" s="89"/>
      <c r="DS441" s="89"/>
      <c r="DT441" s="89"/>
      <c r="DU441" s="89"/>
      <c r="DV441" s="89"/>
      <c r="DW441" s="89"/>
      <c r="DX441" s="89"/>
      <c r="DY441" s="89"/>
      <c r="DZ441" s="89"/>
    </row>
    <row r="442">
      <c r="A442" s="89"/>
      <c r="B442" s="89"/>
      <c r="C442" s="89"/>
      <c r="D442" s="89"/>
      <c r="E442" s="89"/>
      <c r="F442" s="89"/>
      <c r="G442" s="89"/>
      <c r="H442" s="89"/>
      <c r="I442" s="88" t="s">
        <v>375</v>
      </c>
      <c r="K442" s="217">
        <f t="shared" ref="K442:T442" si="350">sumif($K$1:$DZ$1,K$153,$K414:$DZ414)</f>
        <v>0</v>
      </c>
      <c r="L442" s="217">
        <f t="shared" si="350"/>
        <v>0</v>
      </c>
      <c r="M442" s="217">
        <f t="shared" si="350"/>
        <v>3867.432624</v>
      </c>
      <c r="N442" s="217">
        <f t="shared" si="350"/>
        <v>7297.727066</v>
      </c>
      <c r="O442" s="217">
        <f t="shared" si="350"/>
        <v>13895.2157</v>
      </c>
      <c r="P442" s="217">
        <f t="shared" si="350"/>
        <v>51389.38058</v>
      </c>
      <c r="Q442" s="217">
        <f t="shared" si="350"/>
        <v>92565.5141</v>
      </c>
      <c r="R442" s="217">
        <f t="shared" si="350"/>
        <v>164005.4107</v>
      </c>
      <c r="S442" s="217">
        <f t="shared" si="350"/>
        <v>286405.0725</v>
      </c>
      <c r="T442" s="217">
        <f t="shared" si="350"/>
        <v>494884.8384</v>
      </c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89"/>
      <c r="BM442" s="89"/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89"/>
      <c r="CW442" s="89"/>
      <c r="CX442" s="89"/>
      <c r="CY442" s="89"/>
      <c r="CZ442" s="89"/>
      <c r="DA442" s="89"/>
      <c r="DB442" s="89"/>
      <c r="DC442" s="89"/>
      <c r="DD442" s="89"/>
      <c r="DE442" s="89"/>
      <c r="DF442" s="89"/>
      <c r="DG442" s="89"/>
      <c r="DH442" s="89"/>
      <c r="DI442" s="89"/>
      <c r="DJ442" s="89"/>
      <c r="DK442" s="89"/>
      <c r="DL442" s="89"/>
      <c r="DM442" s="89"/>
      <c r="DN442" s="89"/>
      <c r="DO442" s="89"/>
      <c r="DP442" s="89"/>
      <c r="DQ442" s="89"/>
      <c r="DR442" s="89"/>
      <c r="DS442" s="89"/>
      <c r="DT442" s="89"/>
      <c r="DU442" s="89"/>
      <c r="DV442" s="89"/>
      <c r="DW442" s="89"/>
      <c r="DX442" s="89"/>
      <c r="DY442" s="89"/>
      <c r="DZ442" s="89"/>
    </row>
    <row r="443">
      <c r="A443" s="89"/>
      <c r="B443" s="89"/>
      <c r="C443" s="89"/>
      <c r="D443" s="89"/>
      <c r="E443" s="89"/>
      <c r="F443" s="89"/>
      <c r="G443" s="89"/>
      <c r="H443" s="89"/>
      <c r="I443" s="88" t="s">
        <v>342</v>
      </c>
      <c r="J443" s="89"/>
      <c r="K443" s="217">
        <f t="shared" ref="K443:T443" si="351">sumif($K$1:$DZ$1,K$153,$K415:$DZ415)</f>
        <v>0</v>
      </c>
      <c r="L443" s="217">
        <f t="shared" si="351"/>
        <v>0</v>
      </c>
      <c r="M443" s="217">
        <f t="shared" si="351"/>
        <v>11602.29787</v>
      </c>
      <c r="N443" s="217">
        <f t="shared" si="351"/>
        <v>21893.1812</v>
      </c>
      <c r="O443" s="217">
        <f t="shared" si="351"/>
        <v>41685.6471</v>
      </c>
      <c r="P443" s="217">
        <f t="shared" si="351"/>
        <v>154168.1417</v>
      </c>
      <c r="Q443" s="217">
        <f t="shared" si="351"/>
        <v>277696.5423</v>
      </c>
      <c r="R443" s="217">
        <f t="shared" si="351"/>
        <v>492016.232</v>
      </c>
      <c r="S443" s="217">
        <f t="shared" si="351"/>
        <v>859215.2174</v>
      </c>
      <c r="T443" s="217">
        <f t="shared" si="351"/>
        <v>1484654.515</v>
      </c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89"/>
      <c r="DB443" s="89"/>
      <c r="DC443" s="89"/>
      <c r="DD443" s="89"/>
      <c r="DE443" s="89"/>
      <c r="DF443" s="89"/>
      <c r="DG443" s="89"/>
      <c r="DH443" s="89"/>
      <c r="DI443" s="89"/>
      <c r="DJ443" s="89"/>
      <c r="DK443" s="89"/>
      <c r="DL443" s="89"/>
      <c r="DM443" s="89"/>
      <c r="DN443" s="89"/>
      <c r="DO443" s="89"/>
      <c r="DP443" s="89"/>
      <c r="DQ443" s="89"/>
      <c r="DR443" s="89"/>
      <c r="DS443" s="89"/>
      <c r="DT443" s="89"/>
      <c r="DU443" s="89"/>
      <c r="DV443" s="89"/>
      <c r="DW443" s="89"/>
      <c r="DX443" s="89"/>
      <c r="DY443" s="89"/>
      <c r="DZ443" s="89"/>
    </row>
    <row r="444">
      <c r="A444" s="89"/>
      <c r="B444" s="89"/>
      <c r="C444" s="89"/>
      <c r="D444" s="89"/>
      <c r="E444" s="89"/>
      <c r="F444" s="89"/>
      <c r="G444" s="89"/>
      <c r="H444" s="89"/>
      <c r="I444" s="88" t="s">
        <v>372</v>
      </c>
      <c r="J444" s="89"/>
      <c r="K444" s="217">
        <f t="shared" ref="K444:T444" si="352">sumif($K$1:$DZ$1,K$153,$K416:$DZ416)</f>
        <v>0</v>
      </c>
      <c r="L444" s="217">
        <f t="shared" si="352"/>
        <v>0</v>
      </c>
      <c r="M444" s="217">
        <f t="shared" si="352"/>
        <v>0</v>
      </c>
      <c r="N444" s="217">
        <f t="shared" si="352"/>
        <v>0</v>
      </c>
      <c r="O444" s="217">
        <f t="shared" si="352"/>
        <v>592623.3758</v>
      </c>
      <c r="P444" s="217">
        <f t="shared" si="352"/>
        <v>0</v>
      </c>
      <c r="Q444" s="217">
        <f t="shared" si="352"/>
        <v>0</v>
      </c>
      <c r="R444" s="217">
        <f t="shared" si="352"/>
        <v>0</v>
      </c>
      <c r="S444" s="217">
        <f t="shared" si="352"/>
        <v>0</v>
      </c>
      <c r="T444" s="217">
        <f t="shared" si="352"/>
        <v>0</v>
      </c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89"/>
      <c r="BM444" s="89"/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89"/>
      <c r="CW444" s="89"/>
      <c r="CX444" s="89"/>
      <c r="CY444" s="89"/>
      <c r="CZ444" s="89"/>
      <c r="DA444" s="89"/>
      <c r="DB444" s="89"/>
      <c r="DC444" s="89"/>
      <c r="DD444" s="89"/>
      <c r="DE444" s="89"/>
      <c r="DF444" s="89"/>
      <c r="DG444" s="89"/>
      <c r="DH444" s="89"/>
      <c r="DI444" s="89"/>
      <c r="DJ444" s="89"/>
      <c r="DK444" s="89"/>
      <c r="DL444" s="89"/>
      <c r="DM444" s="89"/>
      <c r="DN444" s="89"/>
      <c r="DO444" s="89"/>
      <c r="DP444" s="89"/>
      <c r="DQ444" s="89"/>
      <c r="DR444" s="89"/>
      <c r="DS444" s="89"/>
      <c r="DT444" s="89"/>
      <c r="DU444" s="89"/>
      <c r="DV444" s="89"/>
      <c r="DW444" s="89"/>
      <c r="DX444" s="89"/>
      <c r="DY444" s="89"/>
      <c r="DZ444" s="89"/>
    </row>
    <row r="445">
      <c r="A445" s="89"/>
      <c r="B445" s="89"/>
      <c r="C445" s="89"/>
      <c r="D445" s="89"/>
      <c r="E445" s="89"/>
      <c r="F445" s="89"/>
      <c r="G445" s="89"/>
      <c r="H445" s="89"/>
      <c r="I445" s="88" t="s">
        <v>344</v>
      </c>
      <c r="J445" s="89"/>
      <c r="K445" s="217">
        <f t="shared" ref="K445:T445" si="353">sumif($K$1:$DZ$1,K$153,$K417:$DZ417)</f>
        <v>0</v>
      </c>
      <c r="L445" s="217">
        <f t="shared" si="353"/>
        <v>0</v>
      </c>
      <c r="M445" s="217">
        <f t="shared" si="353"/>
        <v>0</v>
      </c>
      <c r="N445" s="217">
        <f t="shared" si="353"/>
        <v>0</v>
      </c>
      <c r="O445" s="217">
        <f t="shared" si="353"/>
        <v>3555740.255</v>
      </c>
      <c r="P445" s="217">
        <f t="shared" si="353"/>
        <v>0</v>
      </c>
      <c r="Q445" s="217">
        <f t="shared" si="353"/>
        <v>0</v>
      </c>
      <c r="R445" s="217">
        <f t="shared" si="353"/>
        <v>0</v>
      </c>
      <c r="S445" s="217">
        <f t="shared" si="353"/>
        <v>0</v>
      </c>
      <c r="T445" s="217">
        <f t="shared" si="353"/>
        <v>0</v>
      </c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  <c r="BK445" s="89"/>
      <c r="BL445" s="89"/>
      <c r="BM445" s="89"/>
      <c r="BN445" s="89"/>
      <c r="BO445" s="89"/>
      <c r="BP445" s="89"/>
      <c r="BQ445" s="89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/>
      <c r="CC445" s="89"/>
      <c r="CD445" s="89"/>
      <c r="CE445" s="89"/>
      <c r="CF445" s="89"/>
      <c r="CG445" s="89"/>
      <c r="CH445" s="89"/>
      <c r="CI445" s="89"/>
      <c r="CJ445" s="89"/>
      <c r="CK445" s="89"/>
      <c r="CL445" s="89"/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/>
      <c r="CX445" s="89"/>
      <c r="CY445" s="89"/>
      <c r="CZ445" s="89"/>
      <c r="DA445" s="89"/>
      <c r="DB445" s="89"/>
      <c r="DC445" s="89"/>
      <c r="DD445" s="89"/>
      <c r="DE445" s="89"/>
      <c r="DF445" s="89"/>
      <c r="DG445" s="89"/>
      <c r="DH445" s="89"/>
      <c r="DI445" s="89"/>
      <c r="DJ445" s="89"/>
      <c r="DK445" s="89"/>
      <c r="DL445" s="89"/>
      <c r="DM445" s="89"/>
      <c r="DN445" s="89"/>
      <c r="DO445" s="89"/>
      <c r="DP445" s="89"/>
      <c r="DQ445" s="89"/>
      <c r="DR445" s="89"/>
      <c r="DS445" s="89"/>
      <c r="DT445" s="89"/>
      <c r="DU445" s="89"/>
      <c r="DV445" s="89"/>
      <c r="DW445" s="89"/>
      <c r="DX445" s="89"/>
      <c r="DY445" s="89"/>
      <c r="DZ445" s="89"/>
    </row>
    <row r="446">
      <c r="A446" s="89"/>
      <c r="B446" s="89"/>
      <c r="C446" s="89"/>
      <c r="D446" s="89"/>
      <c r="E446" s="89"/>
      <c r="F446" s="89"/>
      <c r="G446" s="89"/>
      <c r="H446" s="89"/>
      <c r="I446" s="196" t="s">
        <v>166</v>
      </c>
      <c r="J446" s="89"/>
      <c r="K446" s="217">
        <f t="shared" ref="K446:T446" si="354">sumif($K$1:$DZ$1,K$153,$K418:$DZ418)</f>
        <v>0</v>
      </c>
      <c r="L446" s="217">
        <f t="shared" si="354"/>
        <v>0</v>
      </c>
      <c r="M446" s="217">
        <f t="shared" si="354"/>
        <v>0</v>
      </c>
      <c r="N446" s="217">
        <f t="shared" si="354"/>
        <v>0</v>
      </c>
      <c r="O446" s="217">
        <f t="shared" si="354"/>
        <v>1024036.365</v>
      </c>
      <c r="P446" s="217">
        <f t="shared" si="354"/>
        <v>0</v>
      </c>
      <c r="Q446" s="217">
        <f t="shared" si="354"/>
        <v>0</v>
      </c>
      <c r="R446" s="217">
        <f t="shared" si="354"/>
        <v>0</v>
      </c>
      <c r="S446" s="217">
        <f t="shared" si="354"/>
        <v>0</v>
      </c>
      <c r="T446" s="217">
        <f t="shared" si="354"/>
        <v>0</v>
      </c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89"/>
      <c r="DB446" s="89"/>
      <c r="DC446" s="89"/>
      <c r="DD446" s="89"/>
      <c r="DE446" s="89"/>
      <c r="DF446" s="89"/>
      <c r="DG446" s="89"/>
      <c r="DH446" s="89"/>
      <c r="DI446" s="89"/>
      <c r="DJ446" s="89"/>
      <c r="DK446" s="89"/>
      <c r="DL446" s="89"/>
      <c r="DM446" s="89"/>
      <c r="DN446" s="89"/>
      <c r="DO446" s="89"/>
      <c r="DP446" s="89"/>
      <c r="DQ446" s="89"/>
      <c r="DR446" s="89"/>
      <c r="DS446" s="89"/>
      <c r="DT446" s="89"/>
      <c r="DU446" s="89"/>
      <c r="DV446" s="89"/>
      <c r="DW446" s="89"/>
      <c r="DX446" s="89"/>
      <c r="DY446" s="89"/>
      <c r="DZ446" s="89"/>
    </row>
    <row r="447">
      <c r="A447" s="89"/>
      <c r="B447" s="89"/>
      <c r="C447" s="89"/>
      <c r="D447" s="89"/>
      <c r="E447" s="89"/>
      <c r="F447" s="89"/>
      <c r="G447" s="89"/>
      <c r="H447" s="89"/>
      <c r="I447" s="88" t="s">
        <v>373</v>
      </c>
      <c r="J447" s="89"/>
      <c r="K447" s="217">
        <f t="shared" ref="K447:T447" si="355">sumif($K$1:$DZ$1,K$153,$K419:$DZ419)</f>
        <v>0</v>
      </c>
      <c r="L447" s="217">
        <f t="shared" si="355"/>
        <v>0</v>
      </c>
      <c r="M447" s="217">
        <f t="shared" si="355"/>
        <v>0</v>
      </c>
      <c r="N447" s="217">
        <f t="shared" si="355"/>
        <v>0</v>
      </c>
      <c r="O447" s="217">
        <f t="shared" si="355"/>
        <v>585163.637</v>
      </c>
      <c r="P447" s="217">
        <f t="shared" si="355"/>
        <v>0</v>
      </c>
      <c r="Q447" s="217">
        <f t="shared" si="355"/>
        <v>0</v>
      </c>
      <c r="R447" s="217">
        <f t="shared" si="355"/>
        <v>0</v>
      </c>
      <c r="S447" s="217">
        <f t="shared" si="355"/>
        <v>0</v>
      </c>
      <c r="T447" s="217">
        <f t="shared" si="355"/>
        <v>0</v>
      </c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  <c r="BK447" s="89"/>
      <c r="BL447" s="89"/>
      <c r="BM447" s="89"/>
      <c r="BN447" s="89"/>
      <c r="BO447" s="89"/>
      <c r="BP447" s="89"/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/>
      <c r="CY447" s="89"/>
      <c r="CZ447" s="89"/>
      <c r="DA447" s="89"/>
      <c r="DB447" s="89"/>
      <c r="DC447" s="89"/>
      <c r="DD447" s="89"/>
      <c r="DE447" s="89"/>
      <c r="DF447" s="89"/>
      <c r="DG447" s="89"/>
      <c r="DH447" s="89"/>
      <c r="DI447" s="89"/>
      <c r="DJ447" s="89"/>
      <c r="DK447" s="89"/>
      <c r="DL447" s="89"/>
      <c r="DM447" s="89"/>
      <c r="DN447" s="89"/>
      <c r="DO447" s="89"/>
      <c r="DP447" s="89"/>
      <c r="DQ447" s="89"/>
      <c r="DR447" s="89"/>
      <c r="DS447" s="89"/>
      <c r="DT447" s="89"/>
      <c r="DU447" s="89"/>
      <c r="DV447" s="89"/>
      <c r="DW447" s="89"/>
      <c r="DX447" s="89"/>
      <c r="DY447" s="89"/>
      <c r="DZ447" s="89"/>
    </row>
    <row r="448">
      <c r="A448" s="89"/>
      <c r="B448" s="89"/>
      <c r="C448" s="89"/>
      <c r="D448" s="89"/>
      <c r="E448" s="89"/>
      <c r="F448" s="89"/>
      <c r="G448" s="89"/>
      <c r="H448" s="89"/>
      <c r="I448" s="88" t="s">
        <v>346</v>
      </c>
      <c r="J448" s="89"/>
      <c r="K448" s="217">
        <f t="shared" ref="K448:T448" si="356">sumif($K$1:$DZ$1,K$153,$K420:$DZ420)</f>
        <v>0</v>
      </c>
      <c r="L448" s="217">
        <f t="shared" si="356"/>
        <v>0</v>
      </c>
      <c r="M448" s="217">
        <f t="shared" si="356"/>
        <v>0</v>
      </c>
      <c r="N448" s="217">
        <f t="shared" si="356"/>
        <v>0</v>
      </c>
      <c r="O448" s="217">
        <f t="shared" si="356"/>
        <v>1755490.911</v>
      </c>
      <c r="P448" s="217">
        <f t="shared" si="356"/>
        <v>0</v>
      </c>
      <c r="Q448" s="217">
        <f t="shared" si="356"/>
        <v>0</v>
      </c>
      <c r="R448" s="217">
        <f t="shared" si="356"/>
        <v>0</v>
      </c>
      <c r="S448" s="217">
        <f t="shared" si="356"/>
        <v>0</v>
      </c>
      <c r="T448" s="217">
        <f t="shared" si="356"/>
        <v>0</v>
      </c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  <c r="BK448" s="89"/>
      <c r="BL448" s="89"/>
      <c r="BM448" s="89"/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89"/>
      <c r="CW448" s="89"/>
      <c r="CX448" s="89"/>
      <c r="CY448" s="89"/>
      <c r="CZ448" s="89"/>
      <c r="DA448" s="89"/>
      <c r="DB448" s="89"/>
      <c r="DC448" s="89"/>
      <c r="DD448" s="89"/>
      <c r="DE448" s="89"/>
      <c r="DF448" s="89"/>
      <c r="DG448" s="89"/>
      <c r="DH448" s="89"/>
      <c r="DI448" s="89"/>
      <c r="DJ448" s="89"/>
      <c r="DK448" s="89"/>
      <c r="DL448" s="89"/>
      <c r="DM448" s="89"/>
      <c r="DN448" s="89"/>
      <c r="DO448" s="89"/>
      <c r="DP448" s="89"/>
      <c r="DQ448" s="89"/>
      <c r="DR448" s="89"/>
      <c r="DS448" s="89"/>
      <c r="DT448" s="89"/>
      <c r="DU448" s="89"/>
      <c r="DV448" s="89"/>
      <c r="DW448" s="89"/>
      <c r="DX448" s="89"/>
      <c r="DY448" s="89"/>
      <c r="DZ448" s="89"/>
    </row>
    <row r="449">
      <c r="A449" s="89"/>
      <c r="B449" s="89"/>
      <c r="C449" s="89"/>
      <c r="D449" s="89"/>
      <c r="E449" s="89"/>
      <c r="F449" s="89"/>
      <c r="G449" s="89"/>
      <c r="H449" s="89"/>
      <c r="I449" s="88" t="s">
        <v>347</v>
      </c>
      <c r="J449" s="89"/>
      <c r="K449" s="217">
        <f t="shared" ref="K449:T449" si="357">sumif($K$1:$DZ$1,K$153,$K421:$DZ421)</f>
        <v>0</v>
      </c>
      <c r="L449" s="217">
        <f t="shared" si="357"/>
        <v>0</v>
      </c>
      <c r="M449" s="217">
        <f t="shared" si="357"/>
        <v>0</v>
      </c>
      <c r="N449" s="217">
        <f t="shared" si="357"/>
        <v>0</v>
      </c>
      <c r="O449" s="217">
        <f t="shared" si="357"/>
        <v>2486945.457</v>
      </c>
      <c r="P449" s="217">
        <f t="shared" si="357"/>
        <v>0</v>
      </c>
      <c r="Q449" s="217">
        <f t="shared" si="357"/>
        <v>0</v>
      </c>
      <c r="R449" s="217">
        <f t="shared" si="357"/>
        <v>0</v>
      </c>
      <c r="S449" s="217">
        <f t="shared" si="357"/>
        <v>0</v>
      </c>
      <c r="T449" s="217">
        <f t="shared" si="357"/>
        <v>0</v>
      </c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89"/>
      <c r="BM449" s="89"/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89"/>
      <c r="CI449" s="89"/>
      <c r="CJ449" s="89"/>
      <c r="CK449" s="89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  <c r="DD449" s="89"/>
      <c r="DE449" s="89"/>
      <c r="DF449" s="89"/>
      <c r="DG449" s="89"/>
      <c r="DH449" s="89"/>
      <c r="DI449" s="89"/>
      <c r="DJ449" s="89"/>
      <c r="DK449" s="89"/>
      <c r="DL449" s="89"/>
      <c r="DM449" s="89"/>
      <c r="DN449" s="89"/>
      <c r="DO449" s="89"/>
      <c r="DP449" s="89"/>
      <c r="DQ449" s="89"/>
      <c r="DR449" s="89"/>
      <c r="DS449" s="89"/>
      <c r="DT449" s="89"/>
      <c r="DU449" s="89"/>
      <c r="DV449" s="89"/>
      <c r="DW449" s="89"/>
      <c r="DX449" s="89"/>
      <c r="DY449" s="89"/>
      <c r="DZ449" s="89"/>
    </row>
    <row r="450">
      <c r="A450" s="89"/>
      <c r="B450" s="89"/>
      <c r="C450" s="89"/>
      <c r="D450" s="89"/>
      <c r="E450" s="89"/>
      <c r="F450" s="89"/>
      <c r="G450" s="89"/>
      <c r="H450" s="89"/>
      <c r="I450" s="103" t="s">
        <v>374</v>
      </c>
      <c r="J450" s="272"/>
      <c r="K450" s="273">
        <f t="shared" ref="K450:T450" si="358">MAXIFS($K422:$DZ422,$K$1:$DZ$1,K$153)</f>
        <v>14781.50705</v>
      </c>
      <c r="L450" s="273">
        <f t="shared" si="358"/>
        <v>45668.39747</v>
      </c>
      <c r="M450" s="273">
        <f t="shared" si="358"/>
        <v>48324.46599</v>
      </c>
      <c r="N450" s="273">
        <f t="shared" si="358"/>
        <v>0</v>
      </c>
      <c r="O450" s="273">
        <f t="shared" si="358"/>
        <v>0</v>
      </c>
      <c r="P450" s="273">
        <f t="shared" si="358"/>
        <v>0</v>
      </c>
      <c r="Q450" s="273">
        <f t="shared" si="358"/>
        <v>0</v>
      </c>
      <c r="R450" s="273">
        <f t="shared" si="358"/>
        <v>0</v>
      </c>
      <c r="S450" s="273">
        <f t="shared" si="358"/>
        <v>0</v>
      </c>
      <c r="T450" s="273">
        <f t="shared" si="358"/>
        <v>0</v>
      </c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  <c r="DD450" s="89"/>
      <c r="DE450" s="89"/>
      <c r="DF450" s="89"/>
      <c r="DG450" s="89"/>
      <c r="DH450" s="89"/>
      <c r="DI450" s="89"/>
      <c r="DJ450" s="89"/>
      <c r="DK450" s="89"/>
      <c r="DL450" s="89"/>
      <c r="DM450" s="89"/>
      <c r="DN450" s="89"/>
      <c r="DO450" s="89"/>
      <c r="DP450" s="89"/>
      <c r="DQ450" s="89"/>
      <c r="DR450" s="89"/>
      <c r="DS450" s="89"/>
      <c r="DT450" s="89"/>
      <c r="DU450" s="89"/>
      <c r="DV450" s="89"/>
      <c r="DW450" s="89"/>
      <c r="DX450" s="89"/>
      <c r="DY450" s="89"/>
      <c r="DZ450" s="89"/>
    </row>
    <row r="45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3" t="s">
        <v>111</v>
      </c>
      <c r="L451" s="83" t="s">
        <v>112</v>
      </c>
      <c r="M451" s="83" t="s">
        <v>113</v>
      </c>
      <c r="N451" s="83" t="s">
        <v>114</v>
      </c>
      <c r="O451" s="83" t="s">
        <v>115</v>
      </c>
      <c r="P451" s="83" t="s">
        <v>116</v>
      </c>
      <c r="Q451" s="83" t="s">
        <v>117</v>
      </c>
      <c r="R451" s="83" t="s">
        <v>118</v>
      </c>
      <c r="S451" s="83" t="s">
        <v>119</v>
      </c>
      <c r="T451" s="83" t="s">
        <v>120</v>
      </c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  <c r="BK451" s="89"/>
      <c r="BL451" s="89"/>
      <c r="BM451" s="89"/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89"/>
      <c r="CW451" s="89"/>
      <c r="CX451" s="89"/>
      <c r="CY451" s="89"/>
      <c r="CZ451" s="89"/>
      <c r="DA451" s="89"/>
      <c r="DB451" s="89"/>
      <c r="DC451" s="89"/>
      <c r="DD451" s="89"/>
      <c r="DE451" s="89"/>
      <c r="DF451" s="89"/>
      <c r="DG451" s="89"/>
      <c r="DH451" s="89"/>
      <c r="DI451" s="89"/>
      <c r="DJ451" s="89"/>
      <c r="DK451" s="89"/>
      <c r="DL451" s="89"/>
      <c r="DM451" s="89"/>
      <c r="DN451" s="89"/>
      <c r="DO451" s="89"/>
      <c r="DP451" s="89"/>
      <c r="DQ451" s="89"/>
      <c r="DR451" s="89"/>
      <c r="DS451" s="89"/>
      <c r="DT451" s="89"/>
      <c r="DU451" s="89"/>
      <c r="DV451" s="89"/>
      <c r="DW451" s="89"/>
      <c r="DX451" s="89"/>
      <c r="DY451" s="89"/>
      <c r="DZ451" s="89"/>
    </row>
    <row r="452">
      <c r="A452" s="89"/>
      <c r="B452" s="89"/>
      <c r="C452" s="89"/>
      <c r="D452" s="89"/>
      <c r="E452" s="107" t="s">
        <v>350</v>
      </c>
      <c r="F452" s="89"/>
      <c r="G452" s="89"/>
      <c r="H452" s="89"/>
      <c r="I452" s="150" t="s">
        <v>167</v>
      </c>
      <c r="J452" s="89"/>
      <c r="K452" s="237">
        <f t="shared" ref="K452:T452" si="359">sum(K441)</f>
        <v>0</v>
      </c>
      <c r="L452" s="237">
        <f t="shared" si="359"/>
        <v>8453.023109</v>
      </c>
      <c r="M452" s="237">
        <f t="shared" si="359"/>
        <v>16436.58865</v>
      </c>
      <c r="N452" s="237">
        <f t="shared" si="359"/>
        <v>31015.34003</v>
      </c>
      <c r="O452" s="237">
        <f t="shared" si="359"/>
        <v>59054.66673</v>
      </c>
      <c r="P452" s="237">
        <f t="shared" si="359"/>
        <v>218404.8675</v>
      </c>
      <c r="Q452" s="237">
        <f t="shared" si="359"/>
        <v>393403.4349</v>
      </c>
      <c r="R452" s="237">
        <f t="shared" si="359"/>
        <v>697022.9953</v>
      </c>
      <c r="S452" s="237">
        <f t="shared" si="359"/>
        <v>1217221.558</v>
      </c>
      <c r="T452" s="237">
        <f t="shared" si="359"/>
        <v>2103260.563</v>
      </c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  <c r="BK452" s="89"/>
      <c r="BL452" s="89"/>
      <c r="BM452" s="89"/>
      <c r="BN452" s="89"/>
      <c r="BO452" s="89"/>
      <c r="BP452" s="89"/>
      <c r="BQ452" s="89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/>
      <c r="CC452" s="89"/>
      <c r="CD452" s="89"/>
      <c r="CE452" s="89"/>
      <c r="CF452" s="89"/>
      <c r="CG452" s="89"/>
      <c r="CH452" s="89"/>
      <c r="CI452" s="89"/>
      <c r="CJ452" s="89"/>
      <c r="CK452" s="89"/>
      <c r="CL452" s="89"/>
      <c r="CM452" s="89"/>
      <c r="CN452" s="89"/>
      <c r="CO452" s="89"/>
      <c r="CP452" s="89"/>
      <c r="CQ452" s="89"/>
      <c r="CR452" s="89"/>
      <c r="CS452" s="89"/>
      <c r="CT452" s="89"/>
      <c r="CU452" s="89"/>
      <c r="CV452" s="89"/>
      <c r="CW452" s="89"/>
      <c r="CX452" s="89"/>
      <c r="CY452" s="89"/>
      <c r="CZ452" s="89"/>
      <c r="DA452" s="89"/>
      <c r="DB452" s="89"/>
      <c r="DC452" s="89"/>
      <c r="DD452" s="89"/>
      <c r="DE452" s="89"/>
      <c r="DF452" s="89"/>
      <c r="DG452" s="89"/>
      <c r="DH452" s="89"/>
      <c r="DI452" s="89"/>
      <c r="DJ452" s="89"/>
      <c r="DK452" s="89"/>
      <c r="DL452" s="89"/>
      <c r="DM452" s="89"/>
      <c r="DN452" s="89"/>
      <c r="DO452" s="89"/>
      <c r="DP452" s="89"/>
      <c r="DQ452" s="89"/>
      <c r="DR452" s="89"/>
      <c r="DS452" s="89"/>
      <c r="DT452" s="89"/>
      <c r="DU452" s="89"/>
      <c r="DV452" s="89"/>
      <c r="DW452" s="89"/>
      <c r="DX452" s="89"/>
      <c r="DY452" s="89"/>
      <c r="DZ452" s="89"/>
    </row>
    <row r="453">
      <c r="A453" s="89"/>
      <c r="B453" s="89"/>
      <c r="C453" s="89"/>
      <c r="D453" s="89"/>
      <c r="E453" s="89"/>
      <c r="F453" s="89"/>
      <c r="G453" s="89"/>
      <c r="H453" s="89"/>
      <c r="I453" s="150" t="s">
        <v>351</v>
      </c>
      <c r="J453" s="89"/>
      <c r="K453" s="237">
        <f t="shared" ref="K453:T453" si="360">sum(K442,K443)</f>
        <v>0</v>
      </c>
      <c r="L453" s="237">
        <f t="shared" si="360"/>
        <v>0</v>
      </c>
      <c r="M453" s="237">
        <f t="shared" si="360"/>
        <v>15469.7305</v>
      </c>
      <c r="N453" s="237">
        <f t="shared" si="360"/>
        <v>29190.90826</v>
      </c>
      <c r="O453" s="237">
        <f t="shared" si="360"/>
        <v>55580.8628</v>
      </c>
      <c r="P453" s="237">
        <f t="shared" si="360"/>
        <v>205557.5223</v>
      </c>
      <c r="Q453" s="237">
        <f t="shared" si="360"/>
        <v>370262.0564</v>
      </c>
      <c r="R453" s="237">
        <f t="shared" si="360"/>
        <v>656021.6426</v>
      </c>
      <c r="S453" s="237">
        <f t="shared" si="360"/>
        <v>1145620.29</v>
      </c>
      <c r="T453" s="237">
        <f t="shared" si="360"/>
        <v>1979539.354</v>
      </c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89"/>
      <c r="DB453" s="89"/>
      <c r="DC453" s="89"/>
      <c r="DD453" s="89"/>
      <c r="DE453" s="89"/>
      <c r="DF453" s="89"/>
      <c r="DG453" s="89"/>
      <c r="DH453" s="89"/>
      <c r="DI453" s="89"/>
      <c r="DJ453" s="89"/>
      <c r="DK453" s="89"/>
      <c r="DL453" s="89"/>
      <c r="DM453" s="89"/>
      <c r="DN453" s="89"/>
      <c r="DO453" s="89"/>
      <c r="DP453" s="89"/>
      <c r="DQ453" s="89"/>
      <c r="DR453" s="89"/>
      <c r="DS453" s="89"/>
      <c r="DT453" s="89"/>
      <c r="DU453" s="89"/>
      <c r="DV453" s="89"/>
      <c r="DW453" s="89"/>
      <c r="DX453" s="89"/>
      <c r="DY453" s="89"/>
      <c r="DZ453" s="89"/>
    </row>
    <row r="454">
      <c r="A454" s="89"/>
      <c r="B454" s="89"/>
      <c r="C454" s="89"/>
      <c r="D454" s="89"/>
      <c r="E454" s="89"/>
      <c r="F454" s="89"/>
      <c r="G454" s="89"/>
      <c r="H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89"/>
      <c r="BM454" s="89"/>
      <c r="BN454" s="89"/>
      <c r="BO454" s="89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9"/>
      <c r="CC454" s="89"/>
      <c r="CD454" s="89"/>
      <c r="CE454" s="89"/>
      <c r="CF454" s="89"/>
      <c r="CG454" s="89"/>
      <c r="CH454" s="89"/>
      <c r="CI454" s="89"/>
      <c r="CJ454" s="89"/>
      <c r="CK454" s="89"/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/>
      <c r="CW454" s="89"/>
      <c r="CX454" s="89"/>
      <c r="CY454" s="89"/>
      <c r="CZ454" s="89"/>
      <c r="DA454" s="89"/>
      <c r="DB454" s="89"/>
      <c r="DC454" s="89"/>
      <c r="DD454" s="89"/>
      <c r="DE454" s="89"/>
      <c r="DF454" s="89"/>
      <c r="DG454" s="89"/>
      <c r="DH454" s="89"/>
      <c r="DI454" s="89"/>
      <c r="DJ454" s="89"/>
      <c r="DK454" s="89"/>
      <c r="DL454" s="89"/>
      <c r="DM454" s="89"/>
      <c r="DN454" s="89"/>
      <c r="DO454" s="89"/>
      <c r="DP454" s="89"/>
      <c r="DQ454" s="89"/>
      <c r="DR454" s="89"/>
      <c r="DS454" s="89"/>
      <c r="DT454" s="89"/>
      <c r="DU454" s="89"/>
      <c r="DV454" s="89"/>
      <c r="DW454" s="89"/>
      <c r="DX454" s="89"/>
      <c r="DY454" s="89"/>
      <c r="DZ454" s="89"/>
    </row>
    <row r="455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  <c r="BK455" s="89"/>
      <c r="BL455" s="89"/>
      <c r="BM455" s="89"/>
      <c r="BN455" s="89"/>
      <c r="BO455" s="89"/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89"/>
      <c r="CW455" s="89"/>
      <c r="CX455" s="89"/>
      <c r="CY455" s="89"/>
      <c r="CZ455" s="89"/>
      <c r="DA455" s="89"/>
      <c r="DB455" s="89"/>
      <c r="DC455" s="89"/>
      <c r="DD455" s="89"/>
      <c r="DE455" s="89"/>
      <c r="DF455" s="89"/>
      <c r="DG455" s="89"/>
      <c r="DH455" s="89"/>
      <c r="DI455" s="89"/>
      <c r="DJ455" s="89"/>
      <c r="DK455" s="89"/>
      <c r="DL455" s="89"/>
      <c r="DM455" s="89"/>
      <c r="DN455" s="89"/>
      <c r="DO455" s="89"/>
      <c r="DP455" s="89"/>
      <c r="DQ455" s="89"/>
      <c r="DR455" s="89"/>
      <c r="DS455" s="89"/>
      <c r="DT455" s="89"/>
      <c r="DU455" s="89"/>
      <c r="DV455" s="89"/>
      <c r="DW455" s="89"/>
      <c r="DX455" s="89"/>
      <c r="DY455" s="89"/>
      <c r="DZ455" s="89"/>
    </row>
    <row r="456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189" t="s">
        <v>352</v>
      </c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89"/>
      <c r="CW456" s="89"/>
      <c r="CX456" s="89"/>
      <c r="CY456" s="89"/>
      <c r="CZ456" s="89"/>
      <c r="DA456" s="89"/>
      <c r="DB456" s="89"/>
      <c r="DC456" s="89"/>
      <c r="DD456" s="89"/>
      <c r="DE456" s="89"/>
      <c r="DF456" s="89"/>
      <c r="DG456" s="89"/>
      <c r="DH456" s="89"/>
      <c r="DI456" s="89"/>
      <c r="DJ456" s="89"/>
      <c r="DK456" s="89"/>
      <c r="DL456" s="89"/>
      <c r="DM456" s="89"/>
      <c r="DN456" s="89"/>
      <c r="DO456" s="89"/>
      <c r="DP456" s="89"/>
      <c r="DQ456" s="89"/>
      <c r="DR456" s="89"/>
      <c r="DS456" s="89"/>
      <c r="DT456" s="89"/>
      <c r="DU456" s="89"/>
      <c r="DV456" s="89"/>
      <c r="DW456" s="89"/>
      <c r="DX456" s="89"/>
      <c r="DY456" s="89"/>
      <c r="DZ456" s="89"/>
    </row>
    <row r="457">
      <c r="A457" s="89"/>
      <c r="B457" s="89"/>
      <c r="C457" s="89"/>
      <c r="D457" s="89"/>
      <c r="E457" s="107" t="s">
        <v>353</v>
      </c>
      <c r="F457" s="89"/>
      <c r="G457" s="89"/>
      <c r="H457" s="89"/>
      <c r="I457" s="150" t="s">
        <v>167</v>
      </c>
      <c r="J457" s="89"/>
      <c r="K457" s="237">
        <f t="shared" ref="K457:T457" si="361">K449</f>
        <v>0</v>
      </c>
      <c r="L457" s="237">
        <f t="shared" si="361"/>
        <v>0</v>
      </c>
      <c r="M457" s="237">
        <f t="shared" si="361"/>
        <v>0</v>
      </c>
      <c r="N457" s="237">
        <f t="shared" si="361"/>
        <v>0</v>
      </c>
      <c r="O457" s="237">
        <f t="shared" si="361"/>
        <v>2486945.457</v>
      </c>
      <c r="P457" s="237">
        <f t="shared" si="361"/>
        <v>0</v>
      </c>
      <c r="Q457" s="237">
        <f t="shared" si="361"/>
        <v>0</v>
      </c>
      <c r="R457" s="237">
        <f t="shared" si="361"/>
        <v>0</v>
      </c>
      <c r="S457" s="237">
        <f t="shared" si="361"/>
        <v>0</v>
      </c>
      <c r="T457" s="237">
        <f t="shared" si="361"/>
        <v>0</v>
      </c>
      <c r="U457" s="89"/>
      <c r="V457" s="237">
        <f t="shared" ref="V457:V459" si="363">max(K457:T457)</f>
        <v>2486945.457</v>
      </c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  <c r="BK457" s="89"/>
      <c r="BL457" s="89"/>
      <c r="BM457" s="89"/>
      <c r="BN457" s="89"/>
      <c r="BO457" s="89"/>
      <c r="BP457" s="89"/>
      <c r="BQ457" s="89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/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89"/>
      <c r="CW457" s="89"/>
      <c r="CX457" s="89"/>
      <c r="CY457" s="89"/>
      <c r="CZ457" s="89"/>
      <c r="DA457" s="89"/>
      <c r="DB457" s="89"/>
      <c r="DC457" s="89"/>
      <c r="DD457" s="89"/>
      <c r="DE457" s="89"/>
      <c r="DF457" s="89"/>
      <c r="DG457" s="89"/>
      <c r="DH457" s="89"/>
      <c r="DI457" s="89"/>
      <c r="DJ457" s="89"/>
      <c r="DK457" s="89"/>
      <c r="DL457" s="89"/>
      <c r="DM457" s="89"/>
      <c r="DN457" s="89"/>
      <c r="DO457" s="89"/>
      <c r="DP457" s="89"/>
      <c r="DQ457" s="89"/>
      <c r="DR457" s="89"/>
      <c r="DS457" s="89"/>
      <c r="DT457" s="89"/>
      <c r="DU457" s="89"/>
      <c r="DV457" s="89"/>
      <c r="DW457" s="89"/>
      <c r="DX457" s="89"/>
      <c r="DY457" s="89"/>
      <c r="DZ457" s="89"/>
    </row>
    <row r="458">
      <c r="A458" s="89"/>
      <c r="B458" s="89"/>
      <c r="C458" s="89"/>
      <c r="D458" s="89"/>
      <c r="E458" s="89"/>
      <c r="F458" s="89"/>
      <c r="G458" s="89"/>
      <c r="H458" s="89"/>
      <c r="I458" s="196" t="s">
        <v>166</v>
      </c>
      <c r="J458" s="89"/>
      <c r="K458" s="237">
        <f t="shared" ref="K458:T458" si="362">K446</f>
        <v>0</v>
      </c>
      <c r="L458" s="237">
        <f t="shared" si="362"/>
        <v>0</v>
      </c>
      <c r="M458" s="237">
        <f t="shared" si="362"/>
        <v>0</v>
      </c>
      <c r="N458" s="237">
        <f t="shared" si="362"/>
        <v>0</v>
      </c>
      <c r="O458" s="237">
        <f t="shared" si="362"/>
        <v>1024036.365</v>
      </c>
      <c r="P458" s="237">
        <f t="shared" si="362"/>
        <v>0</v>
      </c>
      <c r="Q458" s="237">
        <f t="shared" si="362"/>
        <v>0</v>
      </c>
      <c r="R458" s="237">
        <f t="shared" si="362"/>
        <v>0</v>
      </c>
      <c r="S458" s="237">
        <f t="shared" si="362"/>
        <v>0</v>
      </c>
      <c r="T458" s="237">
        <f t="shared" si="362"/>
        <v>0</v>
      </c>
      <c r="U458" s="89"/>
      <c r="V458" s="237">
        <f t="shared" si="363"/>
        <v>1024036.365</v>
      </c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89"/>
      <c r="CW458" s="89"/>
      <c r="CX458" s="89"/>
      <c r="CY458" s="89"/>
      <c r="CZ458" s="89"/>
      <c r="DA458" s="89"/>
      <c r="DB458" s="89"/>
      <c r="DC458" s="89"/>
      <c r="DD458" s="89"/>
      <c r="DE458" s="89"/>
      <c r="DF458" s="89"/>
      <c r="DG458" s="89"/>
      <c r="DH458" s="89"/>
      <c r="DI458" s="89"/>
      <c r="DJ458" s="89"/>
      <c r="DK458" s="89"/>
      <c r="DL458" s="89"/>
      <c r="DM458" s="89"/>
      <c r="DN458" s="89"/>
      <c r="DO458" s="89"/>
      <c r="DP458" s="89"/>
      <c r="DQ458" s="89"/>
      <c r="DR458" s="89"/>
      <c r="DS458" s="89"/>
      <c r="DT458" s="89"/>
      <c r="DU458" s="89"/>
      <c r="DV458" s="89"/>
      <c r="DW458" s="89"/>
      <c r="DX458" s="89"/>
      <c r="DY458" s="89"/>
      <c r="DZ458" s="89"/>
    </row>
    <row r="459">
      <c r="A459" s="89"/>
      <c r="B459" s="89"/>
      <c r="C459" s="89"/>
      <c r="D459" s="89"/>
      <c r="E459" s="89"/>
      <c r="F459" s="89"/>
      <c r="G459" s="89"/>
      <c r="H459" s="89"/>
      <c r="I459" s="150" t="s">
        <v>351</v>
      </c>
      <c r="J459" s="89"/>
      <c r="K459" s="237">
        <f t="shared" ref="K459:T459" si="364">sum(K444,K445,K447,K448)</f>
        <v>0</v>
      </c>
      <c r="L459" s="237">
        <f t="shared" si="364"/>
        <v>0</v>
      </c>
      <c r="M459" s="237">
        <f t="shared" si="364"/>
        <v>0</v>
      </c>
      <c r="N459" s="237">
        <f t="shared" si="364"/>
        <v>0</v>
      </c>
      <c r="O459" s="237">
        <f t="shared" si="364"/>
        <v>6489018.178</v>
      </c>
      <c r="P459" s="237">
        <f t="shared" si="364"/>
        <v>0</v>
      </c>
      <c r="Q459" s="237">
        <f t="shared" si="364"/>
        <v>0</v>
      </c>
      <c r="R459" s="237">
        <f t="shared" si="364"/>
        <v>0</v>
      </c>
      <c r="S459" s="237">
        <f t="shared" si="364"/>
        <v>0</v>
      </c>
      <c r="T459" s="237">
        <f t="shared" si="364"/>
        <v>0</v>
      </c>
      <c r="U459" s="89"/>
      <c r="V459" s="237">
        <f t="shared" si="363"/>
        <v>6489018.178</v>
      </c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89"/>
      <c r="BM459" s="89"/>
      <c r="BN459" s="89"/>
      <c r="BO459" s="89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/>
      <c r="CC459" s="89"/>
      <c r="CD459" s="89"/>
      <c r="CE459" s="89"/>
      <c r="CF459" s="89"/>
      <c r="CG459" s="89"/>
      <c r="CH459" s="89"/>
      <c r="CI459" s="89"/>
      <c r="CJ459" s="89"/>
      <c r="CK459" s="89"/>
      <c r="CL459" s="89"/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/>
      <c r="CX459" s="89"/>
      <c r="CY459" s="89"/>
      <c r="CZ459" s="89"/>
      <c r="DA459" s="89"/>
      <c r="DB459" s="89"/>
      <c r="DC459" s="89"/>
      <c r="DD459" s="89"/>
      <c r="DE459" s="89"/>
      <c r="DF459" s="89"/>
      <c r="DG459" s="89"/>
      <c r="DH459" s="89"/>
      <c r="DI459" s="89"/>
      <c r="DJ459" s="89"/>
      <c r="DK459" s="89"/>
      <c r="DL459" s="89"/>
      <c r="DM459" s="89"/>
      <c r="DN459" s="89"/>
      <c r="DO459" s="89"/>
      <c r="DP459" s="89"/>
      <c r="DQ459" s="89"/>
      <c r="DR459" s="89"/>
      <c r="DS459" s="89"/>
      <c r="DT459" s="89"/>
      <c r="DU459" s="89"/>
      <c r="DV459" s="89"/>
      <c r="DW459" s="89"/>
      <c r="DX459" s="89"/>
      <c r="DY459" s="89"/>
      <c r="DZ459" s="89"/>
    </row>
    <row r="460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89"/>
      <c r="DB460" s="89"/>
      <c r="DC460" s="89"/>
      <c r="DD460" s="89"/>
      <c r="DE460" s="89"/>
      <c r="DF460" s="89"/>
      <c r="DG460" s="89"/>
      <c r="DH460" s="89"/>
      <c r="DI460" s="89"/>
      <c r="DJ460" s="89"/>
      <c r="DK460" s="89"/>
      <c r="DL460" s="89"/>
      <c r="DM460" s="89"/>
      <c r="DN460" s="89"/>
      <c r="DO460" s="89"/>
      <c r="DP460" s="89"/>
      <c r="DQ460" s="89"/>
      <c r="DR460" s="89"/>
      <c r="DS460" s="89"/>
      <c r="DT460" s="89"/>
      <c r="DU460" s="89"/>
      <c r="DV460" s="89"/>
      <c r="DW460" s="89"/>
      <c r="DX460" s="89"/>
      <c r="DY460" s="89"/>
      <c r="DZ460" s="89"/>
    </row>
    <row r="461">
      <c r="A461" s="89"/>
      <c r="B461" s="89"/>
      <c r="C461" s="89"/>
      <c r="D461" s="89"/>
      <c r="E461" s="89"/>
      <c r="F461" s="89"/>
      <c r="G461" s="89"/>
      <c r="H461" s="89"/>
      <c r="I461" s="241" t="s">
        <v>360</v>
      </c>
      <c r="J461" s="242">
        <f>G395</f>
        <v>10000</v>
      </c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  <c r="BK461" s="89"/>
      <c r="BL461" s="89"/>
      <c r="BM461" s="89"/>
      <c r="BN461" s="89"/>
      <c r="BO461" s="89"/>
      <c r="BP461" s="89"/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89"/>
      <c r="CC461" s="89"/>
      <c r="CD461" s="89"/>
      <c r="CE461" s="89"/>
      <c r="CF461" s="89"/>
      <c r="CG461" s="89"/>
      <c r="CH461" s="89"/>
      <c r="CI461" s="89"/>
      <c r="CJ461" s="89"/>
      <c r="CK461" s="89"/>
      <c r="CL461" s="89"/>
      <c r="CM461" s="89"/>
      <c r="CN461" s="89"/>
      <c r="CO461" s="89"/>
      <c r="CP461" s="89"/>
      <c r="CQ461" s="89"/>
      <c r="CR461" s="89"/>
      <c r="CS461" s="89"/>
      <c r="CT461" s="89"/>
      <c r="CU461" s="89"/>
      <c r="CV461" s="89"/>
      <c r="CW461" s="89"/>
      <c r="CX461" s="89"/>
      <c r="CY461" s="89"/>
      <c r="CZ461" s="89"/>
      <c r="DA461" s="89"/>
      <c r="DB461" s="89"/>
      <c r="DC461" s="89"/>
      <c r="DD461" s="89"/>
      <c r="DE461" s="89"/>
      <c r="DF461" s="89"/>
      <c r="DG461" s="89"/>
      <c r="DH461" s="89"/>
      <c r="DI461" s="89"/>
      <c r="DJ461" s="89"/>
      <c r="DK461" s="89"/>
      <c r="DL461" s="89"/>
      <c r="DM461" s="89"/>
      <c r="DN461" s="89"/>
      <c r="DO461" s="89"/>
      <c r="DP461" s="89"/>
      <c r="DQ461" s="89"/>
      <c r="DR461" s="89"/>
      <c r="DS461" s="89"/>
      <c r="DT461" s="89"/>
      <c r="DU461" s="89"/>
      <c r="DV461" s="89"/>
      <c r="DW461" s="89"/>
      <c r="DX461" s="89"/>
      <c r="DY461" s="89"/>
      <c r="DZ461" s="89"/>
    </row>
    <row r="462">
      <c r="A462" s="89"/>
      <c r="B462" s="89"/>
      <c r="C462" s="89"/>
      <c r="D462" s="89"/>
      <c r="E462" s="189" t="s">
        <v>361</v>
      </c>
      <c r="F462" s="89"/>
      <c r="H462" s="89"/>
      <c r="I462" s="243" t="s">
        <v>167</v>
      </c>
      <c r="J462" s="244">
        <f t="shared" ref="J462:J463" si="365">J395</f>
        <v>8500</v>
      </c>
      <c r="K462" s="245"/>
      <c r="L462" s="245"/>
      <c r="M462" s="246"/>
      <c r="N462" s="247">
        <f t="shared" ref="N462:N463" si="366">J462</f>
        <v>8500</v>
      </c>
      <c r="O462" s="248">
        <f t="shared" ref="O462:O466" si="367">N462/N$467</f>
        <v>0.425</v>
      </c>
      <c r="P462" s="89"/>
      <c r="S462" s="249">
        <f>ConvertibleNote!C$11</f>
        <v>0.2</v>
      </c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89"/>
      <c r="CW462" s="89"/>
      <c r="CX462" s="89"/>
      <c r="CY462" s="89"/>
      <c r="CZ462" s="89"/>
      <c r="DA462" s="89"/>
      <c r="DB462" s="89"/>
      <c r="DC462" s="89"/>
      <c r="DD462" s="89"/>
      <c r="DE462" s="89"/>
      <c r="DF462" s="89"/>
      <c r="DG462" s="89"/>
      <c r="DH462" s="89"/>
      <c r="DI462" s="89"/>
      <c r="DJ462" s="89"/>
      <c r="DK462" s="89"/>
      <c r="DL462" s="89"/>
      <c r="DM462" s="89"/>
      <c r="DN462" s="89"/>
      <c r="DO462" s="89"/>
      <c r="DP462" s="89"/>
      <c r="DQ462" s="89"/>
      <c r="DR462" s="89"/>
      <c r="DS462" s="89"/>
      <c r="DT462" s="89"/>
      <c r="DU462" s="89"/>
      <c r="DV462" s="89"/>
      <c r="DW462" s="89"/>
      <c r="DX462" s="89"/>
      <c r="DY462" s="89"/>
      <c r="DZ462" s="89"/>
    </row>
    <row r="463">
      <c r="A463" s="89"/>
      <c r="B463" s="89"/>
      <c r="C463" s="89"/>
      <c r="D463" s="89"/>
      <c r="H463" s="89"/>
      <c r="I463" s="243" t="s">
        <v>166</v>
      </c>
      <c r="J463" s="244">
        <f t="shared" si="365"/>
        <v>1500</v>
      </c>
      <c r="K463" s="250"/>
      <c r="L463" s="245"/>
      <c r="M463" s="246"/>
      <c r="N463" s="247">
        <f t="shared" si="366"/>
        <v>1500</v>
      </c>
      <c r="O463" s="248">
        <f t="shared" si="367"/>
        <v>0.075</v>
      </c>
      <c r="P463" s="89"/>
      <c r="Q463" s="89"/>
      <c r="R463" s="251" t="s">
        <v>354</v>
      </c>
      <c r="S463" s="252" t="s">
        <v>362</v>
      </c>
      <c r="U463" s="237">
        <f>Q464/S464</f>
        <v>1370.811165</v>
      </c>
      <c r="V463" s="150" t="s">
        <v>376</v>
      </c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  <c r="BK463" s="89"/>
      <c r="BL463" s="89"/>
      <c r="BM463" s="89"/>
      <c r="BN463" s="89"/>
      <c r="BO463" s="89"/>
      <c r="BP463" s="89"/>
      <c r="BQ463" s="89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89"/>
      <c r="CC463" s="89"/>
      <c r="CD463" s="89"/>
      <c r="CE463" s="89"/>
      <c r="CF463" s="89"/>
      <c r="CG463" s="89"/>
      <c r="CH463" s="89"/>
      <c r="CI463" s="89"/>
      <c r="CJ463" s="89"/>
      <c r="CK463" s="89"/>
      <c r="CL463" s="89"/>
      <c r="CM463" s="89"/>
      <c r="CN463" s="89"/>
      <c r="CO463" s="89"/>
      <c r="CP463" s="89"/>
      <c r="CQ463" s="89"/>
      <c r="CR463" s="89"/>
      <c r="CS463" s="89"/>
      <c r="CT463" s="89"/>
      <c r="CU463" s="89"/>
      <c r="CV463" s="89"/>
      <c r="CW463" s="89"/>
      <c r="CX463" s="89"/>
      <c r="CY463" s="89"/>
      <c r="CZ463" s="89"/>
      <c r="DA463" s="89"/>
      <c r="DB463" s="89"/>
      <c r="DC463" s="89"/>
      <c r="DD463" s="89"/>
      <c r="DE463" s="89"/>
      <c r="DF463" s="89"/>
      <c r="DG463" s="89"/>
      <c r="DH463" s="89"/>
      <c r="DI463" s="89"/>
      <c r="DJ463" s="89"/>
      <c r="DK463" s="89"/>
      <c r="DL463" s="89"/>
      <c r="DM463" s="89"/>
      <c r="DN463" s="89"/>
      <c r="DO463" s="89"/>
      <c r="DP463" s="89"/>
      <c r="DQ463" s="89"/>
      <c r="DR463" s="89"/>
      <c r="DS463" s="89"/>
      <c r="DT463" s="89"/>
      <c r="DU463" s="89"/>
      <c r="DV463" s="89"/>
      <c r="DW463" s="89"/>
      <c r="DX463" s="89"/>
      <c r="DY463" s="89"/>
      <c r="DZ463" s="89"/>
    </row>
    <row r="464">
      <c r="A464" s="89"/>
      <c r="B464" s="89"/>
      <c r="C464" s="89"/>
      <c r="D464" s="89"/>
      <c r="E464" s="150" t="s">
        <v>364</v>
      </c>
      <c r="F464" s="89"/>
      <c r="G464" s="253">
        <f>ConvertibleNote!C$8/ConvertibleNote!C$9</f>
        <v>0.1666666667</v>
      </c>
      <c r="H464" s="89"/>
      <c r="I464" s="254" t="s">
        <v>369</v>
      </c>
      <c r="J464" s="255"/>
      <c r="K464" s="256">
        <f>G395*G464/(1-G464)</f>
        <v>2000</v>
      </c>
      <c r="L464" s="255"/>
      <c r="M464" s="255"/>
      <c r="N464" s="257">
        <f>round(K464,0)</f>
        <v>2000</v>
      </c>
      <c r="O464" s="258">
        <f t="shared" si="367"/>
        <v>0.1</v>
      </c>
      <c r="P464" s="89"/>
      <c r="Q464" s="234">
        <f>sum(Q469,Q473)</f>
        <v>548324.466</v>
      </c>
      <c r="R464" s="259">
        <f>Q464/K464</f>
        <v>274.162233</v>
      </c>
      <c r="S464" s="259">
        <f>R465*(1-S462)</f>
        <v>400</v>
      </c>
      <c r="U464" s="237">
        <f>U463-K464</f>
        <v>-629.188835</v>
      </c>
      <c r="V464" s="150" t="s">
        <v>365</v>
      </c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89"/>
      <c r="CW464" s="89"/>
      <c r="CX464" s="89"/>
      <c r="CY464" s="89"/>
      <c r="CZ464" s="89"/>
      <c r="DA464" s="89"/>
      <c r="DB464" s="89"/>
      <c r="DC464" s="89"/>
      <c r="DD464" s="89"/>
      <c r="DE464" s="89"/>
      <c r="DF464" s="89"/>
      <c r="DG464" s="89"/>
      <c r="DH464" s="89"/>
      <c r="DI464" s="89"/>
      <c r="DJ464" s="89"/>
      <c r="DK464" s="89"/>
      <c r="DL464" s="89"/>
      <c r="DM464" s="89"/>
      <c r="DN464" s="89"/>
      <c r="DO464" s="89"/>
      <c r="DP464" s="89"/>
      <c r="DQ464" s="89"/>
      <c r="DR464" s="89"/>
      <c r="DS464" s="89"/>
      <c r="DT464" s="89"/>
      <c r="DU464" s="89"/>
      <c r="DV464" s="89"/>
      <c r="DW464" s="89"/>
      <c r="DX464" s="89"/>
      <c r="DY464" s="89"/>
      <c r="DZ464" s="89"/>
    </row>
    <row r="465">
      <c r="A465" s="89"/>
      <c r="B465" s="89"/>
      <c r="C465" s="89"/>
      <c r="D465" s="89"/>
      <c r="E465" s="150" t="s">
        <v>366</v>
      </c>
      <c r="F465" s="89"/>
      <c r="G465" s="253">
        <f>ConvertibleNote!C$21/ConvertibleNote!C$22</f>
        <v>0.3</v>
      </c>
      <c r="H465" s="89"/>
      <c r="I465" s="260" t="s">
        <v>162</v>
      </c>
      <c r="J465" s="261">
        <f>sum(J461,K464)*(G465+G466)/(1-sum(G465,G466))</f>
        <v>8000</v>
      </c>
      <c r="K465" s="143"/>
      <c r="L465" s="261">
        <f>G465/sum(G465:G466)*J465</f>
        <v>6000</v>
      </c>
      <c r="M465" s="262"/>
      <c r="N465" s="263">
        <f t="shared" ref="N465:N466" si="368">round(L465,0)</f>
        <v>6000</v>
      </c>
      <c r="O465" s="264">
        <f t="shared" si="367"/>
        <v>0.3</v>
      </c>
      <c r="P465" s="89"/>
      <c r="Q465" s="234">
        <f>ConvertibleNote!C$21</f>
        <v>3000000</v>
      </c>
      <c r="R465" s="234">
        <f>Q465/L465</f>
        <v>500</v>
      </c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  <c r="BK465" s="89"/>
      <c r="BL465" s="89"/>
      <c r="BM465" s="89"/>
      <c r="BN465" s="89"/>
      <c r="BO465" s="89"/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89"/>
      <c r="CC465" s="89"/>
      <c r="CD465" s="89"/>
      <c r="CE465" s="89"/>
      <c r="CF465" s="89"/>
      <c r="CG465" s="89"/>
      <c r="CH465" s="89"/>
      <c r="CI465" s="89"/>
      <c r="CJ465" s="89"/>
      <c r="CK465" s="89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/>
      <c r="CV465" s="89"/>
      <c r="CW465" s="89"/>
      <c r="CX465" s="89"/>
      <c r="CY465" s="89"/>
      <c r="CZ465" s="89"/>
      <c r="DA465" s="89"/>
      <c r="DB465" s="89"/>
      <c r="DC465" s="89"/>
      <c r="DD465" s="89"/>
      <c r="DE465" s="89"/>
      <c r="DF465" s="89"/>
      <c r="DG465" s="89"/>
      <c r="DH465" s="89"/>
      <c r="DI465" s="89"/>
      <c r="DJ465" s="89"/>
      <c r="DK465" s="89"/>
      <c r="DL465" s="89"/>
      <c r="DM465" s="89"/>
      <c r="DN465" s="89"/>
      <c r="DO465" s="89"/>
      <c r="DP465" s="89"/>
      <c r="DQ465" s="89"/>
      <c r="DR465" s="89"/>
      <c r="DS465" s="89"/>
      <c r="DT465" s="89"/>
      <c r="DU465" s="89"/>
      <c r="DV465" s="89"/>
      <c r="DW465" s="89"/>
      <c r="DX465" s="89"/>
      <c r="DY465" s="89"/>
      <c r="DZ465" s="89"/>
    </row>
    <row r="466">
      <c r="A466" s="89"/>
      <c r="B466" s="89"/>
      <c r="C466" s="89"/>
      <c r="D466" s="89"/>
      <c r="E466" s="150"/>
      <c r="F466" s="89"/>
      <c r="G466" s="265">
        <f>ConvertibleNote!C$24</f>
        <v>0.1</v>
      </c>
      <c r="H466" s="89"/>
      <c r="I466" s="260" t="s">
        <v>334</v>
      </c>
      <c r="J466" s="261"/>
      <c r="K466" s="143"/>
      <c r="L466" s="261">
        <f>G466/sum(G465:G466)*J465</f>
        <v>2000</v>
      </c>
      <c r="M466" s="266"/>
      <c r="N466" s="267">
        <f t="shared" si="368"/>
        <v>2000</v>
      </c>
      <c r="O466" s="268">
        <f t="shared" si="367"/>
        <v>0.1</v>
      </c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89"/>
      <c r="CW466" s="89"/>
      <c r="CX466" s="89"/>
      <c r="CY466" s="89"/>
      <c r="CZ466" s="89"/>
      <c r="DA466" s="89"/>
      <c r="DB466" s="89"/>
      <c r="DC466" s="89"/>
      <c r="DD466" s="89"/>
      <c r="DE466" s="89"/>
      <c r="DF466" s="89"/>
      <c r="DG466" s="89"/>
      <c r="DH466" s="89"/>
      <c r="DI466" s="89"/>
      <c r="DJ466" s="89"/>
      <c r="DK466" s="89"/>
      <c r="DL466" s="89"/>
      <c r="DM466" s="89"/>
      <c r="DN466" s="89"/>
      <c r="DO466" s="89"/>
      <c r="DP466" s="89"/>
      <c r="DQ466" s="89"/>
      <c r="DR466" s="89"/>
      <c r="DS466" s="89"/>
      <c r="DT466" s="89"/>
      <c r="DU466" s="89"/>
      <c r="DV466" s="89"/>
      <c r="DW466" s="89"/>
      <c r="DX466" s="89"/>
      <c r="DY466" s="89"/>
      <c r="DZ466" s="89"/>
    </row>
    <row r="467">
      <c r="A467" s="89"/>
      <c r="B467" s="89"/>
      <c r="C467" s="89"/>
      <c r="D467" s="89"/>
      <c r="E467" s="89"/>
      <c r="F467" s="89"/>
      <c r="H467" s="89"/>
      <c r="I467" s="150" t="s">
        <v>333</v>
      </c>
      <c r="J467" s="90"/>
      <c r="K467" s="89"/>
      <c r="L467" s="89"/>
      <c r="M467" s="89"/>
      <c r="N467" s="242">
        <f t="shared" ref="N467:O467" si="369">sum(N462:N466)</f>
        <v>20000</v>
      </c>
      <c r="O467" s="226">
        <f t="shared" si="369"/>
        <v>1</v>
      </c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89"/>
      <c r="DB467" s="89"/>
      <c r="DC467" s="89"/>
      <c r="DD467" s="89"/>
      <c r="DE467" s="89"/>
      <c r="DF467" s="89"/>
      <c r="DG467" s="89"/>
      <c r="DH467" s="89"/>
      <c r="DI467" s="89"/>
      <c r="DJ467" s="89"/>
      <c r="DK467" s="89"/>
      <c r="DL467" s="89"/>
      <c r="DM467" s="89"/>
      <c r="DN467" s="89"/>
      <c r="DO467" s="89"/>
      <c r="DP467" s="89"/>
      <c r="DQ467" s="89"/>
      <c r="DR467" s="89"/>
      <c r="DS467" s="89"/>
      <c r="DT467" s="89"/>
      <c r="DU467" s="89"/>
      <c r="DV467" s="89"/>
      <c r="DW467" s="89"/>
      <c r="DX467" s="89"/>
      <c r="DY467" s="89"/>
      <c r="DZ467" s="89"/>
    </row>
    <row r="468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274" t="s">
        <v>377</v>
      </c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89"/>
      <c r="DB468" s="89"/>
      <c r="DC468" s="89"/>
      <c r="DD468" s="89"/>
      <c r="DE468" s="89"/>
      <c r="DF468" s="89"/>
      <c r="DG468" s="89"/>
      <c r="DH468" s="89"/>
      <c r="DI468" s="89"/>
      <c r="DJ468" s="89"/>
      <c r="DK468" s="89"/>
      <c r="DL468" s="89"/>
      <c r="DM468" s="89"/>
      <c r="DN468" s="89"/>
      <c r="DO468" s="89"/>
      <c r="DP468" s="89"/>
      <c r="DQ468" s="89"/>
      <c r="DR468" s="89"/>
      <c r="DS468" s="89"/>
      <c r="DT468" s="89"/>
      <c r="DU468" s="89"/>
      <c r="DV468" s="89"/>
      <c r="DW468" s="89"/>
      <c r="DX468" s="89"/>
      <c r="DY468" s="89"/>
      <c r="DZ468" s="89"/>
    </row>
    <row r="469">
      <c r="A469" s="89"/>
      <c r="B469" s="89"/>
      <c r="C469" s="89"/>
      <c r="D469" s="89"/>
      <c r="F469" s="89"/>
      <c r="H469" s="89"/>
      <c r="I469" s="243" t="s">
        <v>167</v>
      </c>
      <c r="J469" s="269"/>
      <c r="K469" s="89"/>
      <c r="L469" s="89"/>
      <c r="M469" s="89"/>
      <c r="N469" s="247">
        <f t="shared" ref="N469:N470" si="370">N462</f>
        <v>8500</v>
      </c>
      <c r="O469" s="248">
        <f t="shared" ref="O469:O473" si="371">N469/N$474</f>
        <v>0.425</v>
      </c>
      <c r="P469" s="89"/>
      <c r="Q469" s="234">
        <f>ConvertibleNote!$C$8</f>
        <v>500000</v>
      </c>
      <c r="R469" s="150" t="s">
        <v>378</v>
      </c>
      <c r="S469" s="89"/>
      <c r="T469" s="89"/>
      <c r="U469" s="89"/>
      <c r="V469" s="89"/>
      <c r="W469" s="89"/>
      <c r="X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89"/>
      <c r="CW469" s="89"/>
      <c r="CX469" s="89"/>
      <c r="CY469" s="89"/>
      <c r="CZ469" s="89"/>
      <c r="DA469" s="89"/>
      <c r="DB469" s="89"/>
      <c r="DC469" s="89"/>
      <c r="DD469" s="89"/>
      <c r="DE469" s="89"/>
      <c r="DF469" s="89"/>
      <c r="DG469" s="89"/>
      <c r="DH469" s="89"/>
      <c r="DI469" s="89"/>
      <c r="DJ469" s="89"/>
      <c r="DK469" s="89"/>
      <c r="DL469" s="89"/>
      <c r="DM469" s="89"/>
      <c r="DN469" s="89"/>
      <c r="DO469" s="89"/>
      <c r="DP469" s="89"/>
      <c r="DQ469" s="89"/>
      <c r="DR469" s="89"/>
      <c r="DS469" s="89"/>
      <c r="DT469" s="89"/>
      <c r="DU469" s="89"/>
      <c r="DV469" s="89"/>
      <c r="DW469" s="89"/>
      <c r="DX469" s="89"/>
      <c r="DY469" s="89"/>
      <c r="DZ469" s="89"/>
    </row>
    <row r="470">
      <c r="A470" s="89"/>
      <c r="B470" s="89"/>
      <c r="C470" s="89"/>
      <c r="D470" s="89"/>
      <c r="E470" s="89"/>
      <c r="F470" s="89"/>
      <c r="G470" s="89"/>
      <c r="H470" s="89"/>
      <c r="I470" s="243" t="s">
        <v>166</v>
      </c>
      <c r="J470" s="89"/>
      <c r="K470" s="89"/>
      <c r="L470" s="89"/>
      <c r="M470" s="89"/>
      <c r="N470" s="247">
        <f t="shared" si="370"/>
        <v>1500</v>
      </c>
      <c r="O470" s="248">
        <f t="shared" si="371"/>
        <v>0.075</v>
      </c>
      <c r="P470" s="89"/>
      <c r="Q470" s="249">
        <f>ConvertibleNote!$C$13</f>
        <v>0.06</v>
      </c>
      <c r="R470" s="150" t="s">
        <v>379</v>
      </c>
      <c r="S470" s="89"/>
      <c r="T470" s="89"/>
      <c r="U470" s="89"/>
      <c r="V470" s="89"/>
      <c r="W470" s="90">
        <v>500000.0</v>
      </c>
      <c r="X470" s="89"/>
      <c r="Y470" s="89"/>
      <c r="Z470" s="89"/>
      <c r="AA470" s="90">
        <v>1250000.0</v>
      </c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89"/>
      <c r="BM470" s="89"/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89"/>
      <c r="CW470" s="89"/>
      <c r="CX470" s="89"/>
      <c r="CY470" s="89"/>
      <c r="CZ470" s="89"/>
      <c r="DA470" s="89"/>
      <c r="DB470" s="89"/>
      <c r="DC470" s="89"/>
      <c r="DD470" s="89"/>
      <c r="DE470" s="89"/>
      <c r="DF470" s="89"/>
      <c r="DG470" s="89"/>
      <c r="DH470" s="89"/>
      <c r="DI470" s="89"/>
      <c r="DJ470" s="89"/>
      <c r="DK470" s="89"/>
      <c r="DL470" s="89"/>
      <c r="DM470" s="89"/>
      <c r="DN470" s="89"/>
      <c r="DO470" s="89"/>
      <c r="DP470" s="89"/>
      <c r="DQ470" s="89"/>
      <c r="DR470" s="89"/>
      <c r="DS470" s="89"/>
      <c r="DT470" s="89"/>
      <c r="DU470" s="89"/>
      <c r="DV470" s="89"/>
      <c r="DW470" s="89"/>
      <c r="DX470" s="89"/>
      <c r="DY470" s="89"/>
      <c r="DZ470" s="89"/>
    </row>
    <row r="471">
      <c r="A471" s="89"/>
      <c r="B471" s="89"/>
      <c r="C471" s="89"/>
      <c r="D471" s="89"/>
      <c r="E471" s="150" t="s">
        <v>367</v>
      </c>
      <c r="F471" s="89"/>
      <c r="G471" s="89"/>
      <c r="H471" s="89"/>
      <c r="I471" s="254" t="s">
        <v>369</v>
      </c>
      <c r="J471" s="89"/>
      <c r="K471" s="242">
        <f>N464</f>
        <v>2000</v>
      </c>
      <c r="M471" s="237">
        <f>U464</f>
        <v>-629.188835</v>
      </c>
      <c r="N471" s="257">
        <f>if(S464&lt;R464,sum(K471,M471),K471)</f>
        <v>2000</v>
      </c>
      <c r="O471" s="258">
        <f t="shared" si="371"/>
        <v>0.1</v>
      </c>
      <c r="Q471" s="89">
        <f>ConvertibleNote!$C$7</f>
        <v>6</v>
      </c>
      <c r="R471" s="150" t="s">
        <v>380</v>
      </c>
      <c r="S471" s="89"/>
      <c r="T471" s="89"/>
      <c r="U471" s="89"/>
      <c r="V471" s="89"/>
      <c r="W471" s="238">
        <v>250.0</v>
      </c>
      <c r="X471" s="89"/>
      <c r="Y471" s="89">
        <f>W470/W471</f>
        <v>2000</v>
      </c>
      <c r="Z471" s="89"/>
      <c r="AA471" s="89">
        <f>(Y471*(AA470/X472)*W473)</f>
        <v>1800</v>
      </c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89"/>
      <c r="DB471" s="89"/>
      <c r="DC471" s="89"/>
      <c r="DD471" s="89"/>
      <c r="DE471" s="89"/>
      <c r="DF471" s="89"/>
      <c r="DG471" s="89"/>
      <c r="DH471" s="89"/>
      <c r="DI471" s="89"/>
      <c r="DJ471" s="89"/>
      <c r="DK471" s="89"/>
      <c r="DL471" s="89"/>
      <c r="DM471" s="89"/>
      <c r="DN471" s="89"/>
      <c r="DO471" s="89"/>
      <c r="DP471" s="89"/>
      <c r="DQ471" s="89"/>
      <c r="DR471" s="89"/>
      <c r="DS471" s="89"/>
      <c r="DT471" s="89"/>
      <c r="DU471" s="89"/>
      <c r="DV471" s="89"/>
      <c r="DW471" s="89"/>
      <c r="DX471" s="89"/>
      <c r="DY471" s="89"/>
      <c r="DZ471" s="89"/>
    </row>
    <row r="472">
      <c r="A472" s="89"/>
      <c r="B472" s="89"/>
      <c r="C472" s="89"/>
      <c r="D472" s="89"/>
      <c r="E472" s="89"/>
      <c r="F472" s="89"/>
      <c r="G472" s="89"/>
      <c r="H472" s="89"/>
      <c r="I472" s="260" t="s">
        <v>162</v>
      </c>
      <c r="J472" s="242">
        <f>sum(J461,N471)*(G465+G466)/(1-sum(G465,G466))</f>
        <v>8000</v>
      </c>
      <c r="K472" s="89"/>
      <c r="L472" s="89"/>
      <c r="M472" s="226">
        <f t="shared" ref="M472:M473" si="372">G465</f>
        <v>0.3</v>
      </c>
      <c r="N472" s="263">
        <f>round(M472/sum(M472:M473)*J472,0)</f>
        <v>6000</v>
      </c>
      <c r="O472" s="264">
        <f t="shared" si="371"/>
        <v>0.3</v>
      </c>
      <c r="P472" s="89"/>
      <c r="Q472" s="89">
        <f>ConvertibleNote!$C$20</f>
        <v>25</v>
      </c>
      <c r="R472" s="150" t="s">
        <v>381</v>
      </c>
      <c r="S472" s="89"/>
      <c r="T472" s="89"/>
      <c r="U472" s="89"/>
      <c r="V472" s="89"/>
      <c r="W472" s="150">
        <v>2.5</v>
      </c>
      <c r="X472" s="90">
        <f>W470*W472</f>
        <v>1250000</v>
      </c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89"/>
      <c r="DB472" s="89"/>
      <c r="DC472" s="89"/>
      <c r="DD472" s="89"/>
      <c r="DE472" s="89"/>
      <c r="DF472" s="89"/>
      <c r="DG472" s="89"/>
      <c r="DH472" s="89"/>
      <c r="DI472" s="89"/>
      <c r="DJ472" s="89"/>
      <c r="DK472" s="89"/>
      <c r="DL472" s="89"/>
      <c r="DM472" s="89"/>
      <c r="DN472" s="89"/>
      <c r="DO472" s="89"/>
      <c r="DP472" s="89"/>
      <c r="DQ472" s="89"/>
      <c r="DR472" s="89"/>
      <c r="DS472" s="89"/>
      <c r="DT472" s="89"/>
      <c r="DU472" s="89"/>
      <c r="DV472" s="89"/>
      <c r="DW472" s="89"/>
      <c r="DX472" s="89"/>
      <c r="DY472" s="89"/>
      <c r="DZ472" s="89"/>
    </row>
    <row r="473">
      <c r="A473" s="89"/>
      <c r="B473" s="89"/>
      <c r="C473" s="89"/>
      <c r="D473" s="89"/>
      <c r="E473" s="89"/>
      <c r="F473" s="89"/>
      <c r="G473" s="89"/>
      <c r="H473" s="89"/>
      <c r="I473" s="260" t="s">
        <v>334</v>
      </c>
      <c r="J473" s="89"/>
      <c r="K473" s="89"/>
      <c r="L473" s="89"/>
      <c r="M473" s="226">
        <f t="shared" si="372"/>
        <v>0.1</v>
      </c>
      <c r="N473" s="267">
        <f>round(M473/sum(M472:M473)*J472,0)</f>
        <v>2000</v>
      </c>
      <c r="O473" s="268">
        <f t="shared" si="371"/>
        <v>0.1</v>
      </c>
      <c r="P473" s="89"/>
      <c r="Q473" s="234">
        <f>Q469*(1+Q470)^((Q472-Q471)/12)-Q469</f>
        <v>48324.46599</v>
      </c>
      <c r="R473" s="150" t="s">
        <v>379</v>
      </c>
      <c r="S473" s="89"/>
      <c r="T473" s="89"/>
      <c r="U473" s="89"/>
      <c r="V473" s="89"/>
      <c r="W473" s="240">
        <v>0.9</v>
      </c>
      <c r="X473" s="90"/>
      <c r="Z473" s="89"/>
      <c r="AA473" s="275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89"/>
      <c r="BM473" s="89"/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89"/>
      <c r="CW473" s="89"/>
      <c r="CX473" s="89"/>
      <c r="CY473" s="89"/>
      <c r="CZ473" s="89"/>
      <c r="DA473" s="89"/>
      <c r="DB473" s="89"/>
      <c r="DC473" s="89"/>
      <c r="DD473" s="89"/>
      <c r="DE473" s="89"/>
      <c r="DF473" s="89"/>
      <c r="DG473" s="89"/>
      <c r="DH473" s="89"/>
      <c r="DI473" s="89"/>
      <c r="DJ473" s="89"/>
      <c r="DK473" s="89"/>
      <c r="DL473" s="89"/>
      <c r="DM473" s="89"/>
      <c r="DN473" s="89"/>
      <c r="DO473" s="89"/>
      <c r="DP473" s="89"/>
      <c r="DQ473" s="89"/>
      <c r="DR473" s="89"/>
      <c r="DS473" s="89"/>
      <c r="DT473" s="89"/>
      <c r="DU473" s="89"/>
      <c r="DV473" s="89"/>
      <c r="DW473" s="89"/>
      <c r="DX473" s="89"/>
      <c r="DY473" s="89"/>
      <c r="DZ473" s="89"/>
    </row>
    <row r="474">
      <c r="A474" s="89"/>
      <c r="B474" s="89"/>
      <c r="C474" s="89"/>
      <c r="D474" s="89"/>
      <c r="E474" s="89"/>
      <c r="F474" s="89"/>
      <c r="G474" s="89"/>
      <c r="H474" s="89"/>
      <c r="I474" s="150" t="s">
        <v>333</v>
      </c>
      <c r="J474" s="89"/>
      <c r="K474" s="89"/>
      <c r="L474" s="89"/>
      <c r="N474" s="242">
        <f t="shared" ref="N474:O474" si="373">sum(N469:N473)</f>
        <v>20000</v>
      </c>
      <c r="O474" s="226">
        <f t="shared" si="373"/>
        <v>1</v>
      </c>
      <c r="P474" s="89"/>
      <c r="Q474" s="89"/>
      <c r="R474" s="89"/>
      <c r="S474" s="89"/>
      <c r="T474" s="89"/>
      <c r="U474" s="89"/>
      <c r="V474" s="89"/>
      <c r="W474" s="89"/>
      <c r="X474" s="89"/>
      <c r="Z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89"/>
      <c r="DB474" s="89"/>
      <c r="DC474" s="89"/>
      <c r="DD474" s="89"/>
      <c r="DE474" s="89"/>
      <c r="DF474" s="89"/>
      <c r="DG474" s="89"/>
      <c r="DH474" s="89"/>
      <c r="DI474" s="89"/>
      <c r="DJ474" s="89"/>
      <c r="DK474" s="89"/>
      <c r="DL474" s="89"/>
      <c r="DM474" s="89"/>
      <c r="DN474" s="89"/>
      <c r="DO474" s="89"/>
      <c r="DP474" s="89"/>
      <c r="DQ474" s="89"/>
      <c r="DR474" s="89"/>
      <c r="DS474" s="89"/>
      <c r="DT474" s="89"/>
      <c r="DU474" s="89"/>
      <c r="DV474" s="89"/>
      <c r="DW474" s="89"/>
      <c r="DX474" s="89"/>
      <c r="DY474" s="89"/>
      <c r="DZ474" s="89"/>
    </row>
    <row r="475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89"/>
      <c r="DB475" s="89"/>
      <c r="DC475" s="89"/>
      <c r="DD475" s="89"/>
      <c r="DE475" s="89"/>
      <c r="DF475" s="89"/>
      <c r="DG475" s="89"/>
      <c r="DH475" s="89"/>
      <c r="DI475" s="89"/>
      <c r="DJ475" s="89"/>
      <c r="DK475" s="89"/>
      <c r="DL475" s="89"/>
      <c r="DM475" s="89"/>
      <c r="DN475" s="89"/>
      <c r="DO475" s="89"/>
      <c r="DP475" s="89"/>
      <c r="DQ475" s="89"/>
      <c r="DR475" s="89"/>
      <c r="DS475" s="89"/>
      <c r="DT475" s="89"/>
      <c r="DU475" s="89"/>
      <c r="DV475" s="89"/>
      <c r="DW475" s="89"/>
      <c r="DX475" s="89"/>
      <c r="DY475" s="89"/>
      <c r="DZ475" s="89"/>
    </row>
    <row r="476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</row>
    <row r="477">
      <c r="A477" s="89"/>
      <c r="B477" s="89"/>
      <c r="C477" s="189" t="s">
        <v>55</v>
      </c>
      <c r="D477" s="89"/>
      <c r="E477" s="89"/>
      <c r="F477" s="89"/>
      <c r="G477" s="89"/>
      <c r="H477" s="89"/>
      <c r="I477" s="89"/>
      <c r="J477" s="89"/>
      <c r="K477" s="83" t="s">
        <v>99</v>
      </c>
      <c r="L477" s="83" t="s">
        <v>100</v>
      </c>
      <c r="M477" s="83" t="s">
        <v>101</v>
      </c>
      <c r="N477" s="83" t="s">
        <v>102</v>
      </c>
      <c r="O477" s="83" t="s">
        <v>103</v>
      </c>
      <c r="P477" s="83" t="s">
        <v>104</v>
      </c>
      <c r="Q477" s="83" t="s">
        <v>105</v>
      </c>
      <c r="R477" s="83" t="s">
        <v>106</v>
      </c>
      <c r="S477" s="83" t="s">
        <v>107</v>
      </c>
      <c r="T477" s="83" t="s">
        <v>108</v>
      </c>
      <c r="U477" s="83" t="s">
        <v>109</v>
      </c>
      <c r="V477" s="83" t="s">
        <v>110</v>
      </c>
      <c r="W477" s="83" t="s">
        <v>201</v>
      </c>
      <c r="X477" s="83" t="s">
        <v>202</v>
      </c>
      <c r="Y477" s="83" t="s">
        <v>203</v>
      </c>
      <c r="Z477" s="83" t="s">
        <v>204</v>
      </c>
      <c r="AA477" s="83" t="s">
        <v>205</v>
      </c>
      <c r="AB477" s="83" t="s">
        <v>206</v>
      </c>
      <c r="AC477" s="83" t="s">
        <v>207</v>
      </c>
      <c r="AD477" s="83" t="s">
        <v>208</v>
      </c>
      <c r="AE477" s="83" t="s">
        <v>209</v>
      </c>
      <c r="AF477" s="83" t="s">
        <v>210</v>
      </c>
      <c r="AG477" s="83" t="s">
        <v>211</v>
      </c>
      <c r="AH477" s="83" t="s">
        <v>212</v>
      </c>
      <c r="AI477" s="83" t="s">
        <v>213</v>
      </c>
      <c r="AJ477" s="83" t="s">
        <v>214</v>
      </c>
      <c r="AK477" s="83" t="s">
        <v>215</v>
      </c>
      <c r="AL477" s="83" t="s">
        <v>216</v>
      </c>
      <c r="AM477" s="83" t="s">
        <v>217</v>
      </c>
      <c r="AN477" s="83" t="s">
        <v>218</v>
      </c>
      <c r="AO477" s="83" t="s">
        <v>219</v>
      </c>
      <c r="AP477" s="83" t="s">
        <v>220</v>
      </c>
      <c r="AQ477" s="83" t="s">
        <v>221</v>
      </c>
      <c r="AR477" s="83" t="s">
        <v>222</v>
      </c>
      <c r="AS477" s="83" t="s">
        <v>223</v>
      </c>
      <c r="AT477" s="83" t="s">
        <v>224</v>
      </c>
      <c r="AU477" s="83" t="s">
        <v>225</v>
      </c>
      <c r="AV477" s="83" t="s">
        <v>226</v>
      </c>
      <c r="AW477" s="83" t="s">
        <v>227</v>
      </c>
      <c r="AX477" s="83" t="s">
        <v>228</v>
      </c>
      <c r="AY477" s="83" t="s">
        <v>229</v>
      </c>
      <c r="AZ477" s="83" t="s">
        <v>230</v>
      </c>
      <c r="BA477" s="83" t="s">
        <v>231</v>
      </c>
      <c r="BB477" s="83" t="s">
        <v>232</v>
      </c>
      <c r="BC477" s="83" t="s">
        <v>233</v>
      </c>
      <c r="BD477" s="83" t="s">
        <v>234</v>
      </c>
      <c r="BE477" s="83" t="s">
        <v>235</v>
      </c>
      <c r="BF477" s="83" t="s">
        <v>236</v>
      </c>
      <c r="BG477" s="83" t="s">
        <v>237</v>
      </c>
      <c r="BH477" s="83" t="s">
        <v>238</v>
      </c>
      <c r="BI477" s="83" t="s">
        <v>239</v>
      </c>
      <c r="BJ477" s="83" t="s">
        <v>240</v>
      </c>
      <c r="BK477" s="83" t="s">
        <v>241</v>
      </c>
      <c r="BL477" s="83" t="s">
        <v>242</v>
      </c>
      <c r="BM477" s="83" t="s">
        <v>243</v>
      </c>
      <c r="BN477" s="83" t="s">
        <v>244</v>
      </c>
      <c r="BO477" s="83" t="s">
        <v>245</v>
      </c>
      <c r="BP477" s="83" t="s">
        <v>246</v>
      </c>
      <c r="BQ477" s="83" t="s">
        <v>247</v>
      </c>
      <c r="BR477" s="83" t="s">
        <v>248</v>
      </c>
      <c r="BS477" s="83" t="s">
        <v>249</v>
      </c>
      <c r="BT477" s="83" t="s">
        <v>250</v>
      </c>
      <c r="BU477" s="83" t="s">
        <v>251</v>
      </c>
      <c r="BV477" s="83" t="s">
        <v>252</v>
      </c>
      <c r="BW477" s="83" t="s">
        <v>253</v>
      </c>
      <c r="BX477" s="83" t="s">
        <v>254</v>
      </c>
      <c r="BY477" s="83" t="s">
        <v>255</v>
      </c>
      <c r="BZ477" s="83" t="s">
        <v>256</v>
      </c>
      <c r="CA477" s="83" t="s">
        <v>257</v>
      </c>
      <c r="CB477" s="83" t="s">
        <v>258</v>
      </c>
      <c r="CC477" s="83" t="s">
        <v>259</v>
      </c>
      <c r="CD477" s="83" t="s">
        <v>260</v>
      </c>
      <c r="CE477" s="83" t="s">
        <v>261</v>
      </c>
      <c r="CF477" s="83" t="s">
        <v>262</v>
      </c>
      <c r="CG477" s="83" t="s">
        <v>263</v>
      </c>
      <c r="CH477" s="83" t="s">
        <v>264</v>
      </c>
      <c r="CI477" s="83" t="s">
        <v>265</v>
      </c>
      <c r="CJ477" s="83" t="s">
        <v>266</v>
      </c>
      <c r="CK477" s="83" t="s">
        <v>267</v>
      </c>
      <c r="CL477" s="83" t="s">
        <v>268</v>
      </c>
      <c r="CM477" s="83" t="s">
        <v>269</v>
      </c>
      <c r="CN477" s="83" t="s">
        <v>270</v>
      </c>
      <c r="CO477" s="83" t="s">
        <v>271</v>
      </c>
      <c r="CP477" s="83" t="s">
        <v>272</v>
      </c>
      <c r="CQ477" s="83" t="s">
        <v>273</v>
      </c>
      <c r="CR477" s="83" t="s">
        <v>274</v>
      </c>
      <c r="CS477" s="83" t="s">
        <v>275</v>
      </c>
      <c r="CT477" s="83" t="s">
        <v>276</v>
      </c>
      <c r="CU477" s="83" t="s">
        <v>277</v>
      </c>
      <c r="CV477" s="83" t="s">
        <v>278</v>
      </c>
      <c r="CW477" s="83" t="s">
        <v>279</v>
      </c>
      <c r="CX477" s="83" t="s">
        <v>280</v>
      </c>
      <c r="CY477" s="83" t="s">
        <v>281</v>
      </c>
      <c r="CZ477" s="83" t="s">
        <v>282</v>
      </c>
      <c r="DA477" s="83" t="s">
        <v>283</v>
      </c>
      <c r="DB477" s="83" t="s">
        <v>284</v>
      </c>
      <c r="DC477" s="83" t="s">
        <v>285</v>
      </c>
      <c r="DD477" s="83" t="s">
        <v>286</v>
      </c>
      <c r="DE477" s="83" t="s">
        <v>287</v>
      </c>
      <c r="DF477" s="83" t="s">
        <v>288</v>
      </c>
      <c r="DG477" s="83" t="s">
        <v>289</v>
      </c>
      <c r="DH477" s="83" t="s">
        <v>290</v>
      </c>
      <c r="DI477" s="83" t="s">
        <v>291</v>
      </c>
      <c r="DJ477" s="83" t="s">
        <v>292</v>
      </c>
      <c r="DK477" s="83" t="s">
        <v>293</v>
      </c>
      <c r="DL477" s="83" t="s">
        <v>294</v>
      </c>
      <c r="DM477" s="83" t="s">
        <v>295</v>
      </c>
      <c r="DN477" s="83" t="s">
        <v>296</v>
      </c>
      <c r="DO477" s="83" t="s">
        <v>297</v>
      </c>
      <c r="DP477" s="83" t="s">
        <v>298</v>
      </c>
      <c r="DQ477" s="83" t="s">
        <v>299</v>
      </c>
      <c r="DR477" s="83" t="s">
        <v>300</v>
      </c>
      <c r="DS477" s="83" t="s">
        <v>301</v>
      </c>
      <c r="DT477" s="83" t="s">
        <v>302</v>
      </c>
      <c r="DU477" s="83" t="s">
        <v>303</v>
      </c>
      <c r="DV477" s="83" t="s">
        <v>304</v>
      </c>
      <c r="DW477" s="83" t="s">
        <v>305</v>
      </c>
      <c r="DX477" s="83" t="s">
        <v>306</v>
      </c>
      <c r="DY477" s="83" t="s">
        <v>307</v>
      </c>
      <c r="DZ477" s="83" t="s">
        <v>308</v>
      </c>
    </row>
    <row r="478">
      <c r="A478" s="89"/>
      <c r="B478" s="89"/>
      <c r="C478" s="89"/>
      <c r="D478" s="89"/>
      <c r="E478" s="107" t="s">
        <v>168</v>
      </c>
      <c r="F478" s="89"/>
      <c r="G478" s="89"/>
      <c r="H478" s="89"/>
      <c r="I478" s="196"/>
      <c r="J478" s="90"/>
      <c r="K478" s="90"/>
      <c r="L478" s="90"/>
      <c r="M478" s="90"/>
      <c r="N478" s="90"/>
      <c r="O478" s="90"/>
      <c r="P478" s="90"/>
      <c r="Q478" s="90"/>
      <c r="R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  <c r="CB478" s="90"/>
      <c r="CC478" s="90"/>
      <c r="CD478" s="90"/>
      <c r="CE478" s="90"/>
      <c r="CF478" s="90"/>
      <c r="CG478" s="90"/>
      <c r="CH478" s="90"/>
      <c r="CI478" s="90"/>
      <c r="CJ478" s="90"/>
      <c r="CK478" s="90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0"/>
      <c r="DB478" s="90"/>
      <c r="DC478" s="90"/>
      <c r="DD478" s="90"/>
      <c r="DE478" s="90"/>
      <c r="DF478" s="90"/>
      <c r="DG478" s="90"/>
      <c r="DH478" s="90"/>
      <c r="DI478" s="90"/>
      <c r="DJ478" s="90"/>
      <c r="DK478" s="90"/>
      <c r="DL478" s="90"/>
      <c r="DM478" s="90"/>
      <c r="DN478" s="90"/>
      <c r="DO478" s="90"/>
      <c r="DP478" s="90"/>
      <c r="DQ478" s="90"/>
      <c r="DR478" s="90"/>
      <c r="DS478" s="90"/>
      <c r="DT478" s="90"/>
      <c r="DU478" s="90"/>
      <c r="DV478" s="90"/>
      <c r="DW478" s="90"/>
      <c r="DX478" s="90"/>
      <c r="DY478" s="90"/>
      <c r="DZ478" s="90"/>
    </row>
    <row r="479">
      <c r="A479" s="89"/>
      <c r="B479" s="89"/>
      <c r="D479" s="89"/>
      <c r="E479" s="150" t="s">
        <v>330</v>
      </c>
      <c r="F479" s="89"/>
      <c r="G479" s="222">
        <f>if(RedeemableEquity!$C$10="Post",(RedeemableEquity!$C$9-RedeemableEquity!$C$8),RedeemableEquity!$C$9)</f>
        <v>900000</v>
      </c>
      <c r="H479" s="89"/>
      <c r="I479" s="196" t="s">
        <v>55</v>
      </c>
      <c r="J479" s="90" t="str">
        <f>if(RedeemableEquity!$C$7=J$2,RedeemableEquity!$C$8,"")</f>
        <v/>
      </c>
      <c r="K479" s="89" t="str">
        <f>if(RedeemableEquity!$C$7=K$2,RedeemableEquity!$C$8,"")</f>
        <v/>
      </c>
      <c r="L479" s="90" t="str">
        <f>if(RedeemableEquity!$C$7=L$2,RedeemableEquity!$C$8,"")</f>
        <v/>
      </c>
      <c r="M479" s="90" t="str">
        <f>if(RedeemableEquity!$C$7=M$2,RedeemableEquity!$C$8,"")</f>
        <v/>
      </c>
      <c r="N479" s="90" t="str">
        <f>if(RedeemableEquity!$C$7=N$2,RedeemableEquity!$C$8,"")</f>
        <v/>
      </c>
      <c r="O479" s="90" t="str">
        <f>if(RedeemableEquity!$C$7=O$2,RedeemableEquity!$C$8,"")</f>
        <v/>
      </c>
      <c r="P479" s="90">
        <f>if(RedeemableEquity!$C$7=P$2,RedeemableEquity!$C$8,"")</f>
        <v>100000</v>
      </c>
      <c r="Q479" s="90" t="str">
        <f>if(RedeemableEquity!$C$7=Q$2,RedeemableEquity!$C$8,"")</f>
        <v/>
      </c>
      <c r="R479" s="90" t="str">
        <f>if(RedeemableEquity!$C$7=R$2,RedeemableEquity!$C$8,"")</f>
        <v/>
      </c>
      <c r="S479" s="90" t="str">
        <f>if(RedeemableEquity!$C$7=S$2,RedeemableEquity!$C$8,"")</f>
        <v/>
      </c>
      <c r="T479" s="90" t="str">
        <f>if(RedeemableEquity!$C$7=T$2,RedeemableEquity!$C$8,"")</f>
        <v/>
      </c>
      <c r="U479" s="90" t="str">
        <f>if(RedeemableEquity!$C$7=U$2,RedeemableEquity!$C$8,"")</f>
        <v/>
      </c>
      <c r="V479" s="90" t="str">
        <f>if(RedeemableEquity!$C$7=V$2,RedeemableEquity!$C$8,"")</f>
        <v/>
      </c>
      <c r="W479" s="90" t="str">
        <f>if(RedeemableEquity!$C$7=W$2,RedeemableEquity!$C$8,"")</f>
        <v/>
      </c>
      <c r="X479" s="90" t="str">
        <f>if(RedeemableEquity!$C$7=X$2,RedeemableEquity!$C$8,"")</f>
        <v/>
      </c>
      <c r="Y479" s="90" t="str">
        <f>if(RedeemableEquity!$C$7=Y$2,RedeemableEquity!$C$8,"")</f>
        <v/>
      </c>
      <c r="Z479" s="90" t="str">
        <f>if(RedeemableEquity!$C$7=Z$2,RedeemableEquity!$C$8,"")</f>
        <v/>
      </c>
      <c r="AA479" s="90" t="str">
        <f>if(RedeemableEquity!$C$7=AA$2,RedeemableEquity!$C$8,"")</f>
        <v/>
      </c>
      <c r="AB479" s="90" t="str">
        <f>if(RedeemableEquity!$C$7=AB$2,RedeemableEquity!$C$8,"")</f>
        <v/>
      </c>
      <c r="AC479" s="90" t="str">
        <f>if(RedeemableEquity!$C$7=AC$2,RedeemableEquity!$C$8,"")</f>
        <v/>
      </c>
      <c r="AD479" s="90" t="str">
        <f>if(RedeemableEquity!$C$7=AD$2,RedeemableEquity!$C$8,"")</f>
        <v/>
      </c>
      <c r="AE479" s="90" t="str">
        <f>if(RedeemableEquity!$C$7=AE$2,RedeemableEquity!$C$8,"")</f>
        <v/>
      </c>
      <c r="AF479" s="90" t="str">
        <f>if(RedeemableEquity!$C$7=AF$2,RedeemableEquity!$C$8,"")</f>
        <v/>
      </c>
      <c r="AG479" s="90" t="str">
        <f>if(RedeemableEquity!$C$7=AG$2,RedeemableEquity!$C$8,"")</f>
        <v/>
      </c>
      <c r="AH479" s="90" t="str">
        <f>if(RedeemableEquity!$C$7=AH$2,RedeemableEquity!$C$8,"")</f>
        <v/>
      </c>
      <c r="AI479" s="90" t="str">
        <f>if(RedeemableEquity!$C$7=AI$2,RedeemableEquity!$C$8,"")</f>
        <v/>
      </c>
      <c r="AJ479" s="90" t="str">
        <f>if(RedeemableEquity!$C$7=AJ$2,RedeemableEquity!$C$8,"")</f>
        <v/>
      </c>
      <c r="AK479" s="90" t="str">
        <f>if(RedeemableEquity!$C$7=AK$2,RedeemableEquity!$C$8,"")</f>
        <v/>
      </c>
      <c r="AL479" s="90" t="str">
        <f>if(RedeemableEquity!$C$7=AL$2,RedeemableEquity!$C$8,"")</f>
        <v/>
      </c>
      <c r="AM479" s="90" t="str">
        <f>if(RedeemableEquity!$C$7=AM$2,RedeemableEquity!$C$8,"")</f>
        <v/>
      </c>
      <c r="AN479" s="90" t="str">
        <f>if(RedeemableEquity!$C$7=AN$2,RedeemableEquity!$C$8,"")</f>
        <v/>
      </c>
      <c r="AO479" s="90" t="str">
        <f>if(RedeemableEquity!$C$7=AO$2,RedeemableEquity!$C$8,"")</f>
        <v/>
      </c>
      <c r="AP479" s="90" t="str">
        <f>if(RedeemableEquity!$C$7=AP$2,RedeemableEquity!$C$8,"")</f>
        <v/>
      </c>
      <c r="AQ479" s="90" t="str">
        <f>if(RedeemableEquity!$C$7=AQ$2,RedeemableEquity!$C$8,"")</f>
        <v/>
      </c>
      <c r="AR479" s="90" t="str">
        <f>if(RedeemableEquity!$C$7=AR$2,RedeemableEquity!$C$8,"")</f>
        <v/>
      </c>
      <c r="AS479" s="90" t="str">
        <f>if(RedeemableEquity!$C$7=AS$2,RedeemableEquity!$C$8,"")</f>
        <v/>
      </c>
      <c r="AT479" s="90" t="str">
        <f>if(RedeemableEquity!$C$7=AT$2,RedeemableEquity!$C$8,"")</f>
        <v/>
      </c>
      <c r="AU479" s="90" t="str">
        <f>if(RedeemableEquity!$C$7=AU$2,RedeemableEquity!$C$8,"")</f>
        <v/>
      </c>
      <c r="AV479" s="90" t="str">
        <f>if(RedeemableEquity!$C$7=AV$2,RedeemableEquity!$C$8,"")</f>
        <v/>
      </c>
      <c r="AW479" s="90" t="str">
        <f>if(RedeemableEquity!$C$7=AW$2,RedeemableEquity!$C$8,"")</f>
        <v/>
      </c>
      <c r="AX479" s="90" t="str">
        <f>if(RedeemableEquity!$C$7=AX$2,RedeemableEquity!$C$8,"")</f>
        <v/>
      </c>
      <c r="AY479" s="90" t="str">
        <f>if(RedeemableEquity!$C$7=AY$2,RedeemableEquity!$C$8,"")</f>
        <v/>
      </c>
      <c r="AZ479" s="90" t="str">
        <f>if(RedeemableEquity!$C$7=AZ$2,RedeemableEquity!$C$8,"")</f>
        <v/>
      </c>
      <c r="BA479" s="90" t="str">
        <f>if(RedeemableEquity!$C$7=BA$2,RedeemableEquity!$C$8,"")</f>
        <v/>
      </c>
      <c r="BB479" s="90" t="str">
        <f>if(RedeemableEquity!$C$7=BB$2,RedeemableEquity!$C$8,"")</f>
        <v/>
      </c>
      <c r="BC479" s="90" t="str">
        <f>if(RedeemableEquity!$C$7=BC$2,RedeemableEquity!$C$8,"")</f>
        <v/>
      </c>
      <c r="BD479" s="90" t="str">
        <f>if(RedeemableEquity!$C$7=BD$2,RedeemableEquity!$C$8,"")</f>
        <v/>
      </c>
      <c r="BE479" s="90" t="str">
        <f>if(RedeemableEquity!$C$7=BE$2,RedeemableEquity!$C$8,"")</f>
        <v/>
      </c>
      <c r="BF479" s="90" t="str">
        <f>if(RedeemableEquity!$C$7=BF$2,RedeemableEquity!$C$8,"")</f>
        <v/>
      </c>
      <c r="BG479" s="90" t="str">
        <f>if(RedeemableEquity!$C$7=BG$2,RedeemableEquity!$C$8,"")</f>
        <v/>
      </c>
      <c r="BH479" s="90" t="str">
        <f>if(RedeemableEquity!$C$7=BH$2,RedeemableEquity!$C$8,"")</f>
        <v/>
      </c>
      <c r="BI479" s="90" t="str">
        <f>if(RedeemableEquity!$C$7=BI$2,RedeemableEquity!$C$8,"")</f>
        <v/>
      </c>
      <c r="BJ479" s="90" t="str">
        <f>if(RedeemableEquity!$C$7=BJ$2,RedeemableEquity!$C$8,"")</f>
        <v/>
      </c>
      <c r="BK479" s="90" t="str">
        <f>if(RedeemableEquity!$C$7=BK$2,RedeemableEquity!$C$8,"")</f>
        <v/>
      </c>
      <c r="BL479" s="90" t="str">
        <f>if(RedeemableEquity!$C$7=BL$2,RedeemableEquity!$C$8,"")</f>
        <v/>
      </c>
      <c r="BM479" s="90" t="str">
        <f>if(RedeemableEquity!$C$7=BM$2,RedeemableEquity!$C$8,"")</f>
        <v/>
      </c>
      <c r="BN479" s="90" t="str">
        <f>if(RedeemableEquity!$C$7=BN$2,RedeemableEquity!$C$8,"")</f>
        <v/>
      </c>
      <c r="BO479" s="90" t="str">
        <f>if(RedeemableEquity!$C$7=BO$2,RedeemableEquity!$C$8,"")</f>
        <v/>
      </c>
      <c r="BP479" s="90" t="str">
        <f>if(RedeemableEquity!$C$7=BP$2,RedeemableEquity!$C$8,"")</f>
        <v/>
      </c>
      <c r="BQ479" s="90" t="str">
        <f>if(RedeemableEquity!$C$7=BQ$2,RedeemableEquity!$C$8,"")</f>
        <v/>
      </c>
      <c r="BR479" s="90" t="str">
        <f>if(RedeemableEquity!$C$7=BR$2,RedeemableEquity!$C$8,"")</f>
        <v/>
      </c>
      <c r="BS479" s="90" t="str">
        <f>if(RedeemableEquity!$C$7=BS$2,RedeemableEquity!$C$8,"")</f>
        <v/>
      </c>
      <c r="BT479" s="90" t="str">
        <f>if(RedeemableEquity!$C$7=BT$2,RedeemableEquity!$C$8,"")</f>
        <v/>
      </c>
      <c r="BU479" s="90" t="str">
        <f>if(RedeemableEquity!$C$7=BU$2,RedeemableEquity!$C$8,"")</f>
        <v/>
      </c>
      <c r="BV479" s="90" t="str">
        <f>if(RedeemableEquity!$C$7=BV$2,RedeemableEquity!$C$8,"")</f>
        <v/>
      </c>
      <c r="BW479" s="90" t="str">
        <f>if(RedeemableEquity!$C$7=BW$2,RedeemableEquity!$C$8,"")</f>
        <v/>
      </c>
      <c r="BX479" s="90" t="str">
        <f>if(RedeemableEquity!$C$7=BX$2,RedeemableEquity!$C$8,"")</f>
        <v/>
      </c>
      <c r="BY479" s="90" t="str">
        <f>if(RedeemableEquity!$C$7=BY$2,RedeemableEquity!$C$8,"")</f>
        <v/>
      </c>
      <c r="BZ479" s="90" t="str">
        <f>if(RedeemableEquity!$C$7=BZ$2,RedeemableEquity!$C$8,"")</f>
        <v/>
      </c>
      <c r="CA479" s="90" t="str">
        <f>if(RedeemableEquity!$C$7=CA$2,RedeemableEquity!$C$8,"")</f>
        <v/>
      </c>
      <c r="CB479" s="90" t="str">
        <f>if(RedeemableEquity!$C$7=CB$2,RedeemableEquity!$C$8,"")</f>
        <v/>
      </c>
      <c r="CC479" s="90" t="str">
        <f>if(RedeemableEquity!$C$7=CC$2,RedeemableEquity!$C$8,"")</f>
        <v/>
      </c>
      <c r="CD479" s="90" t="str">
        <f>if(RedeemableEquity!$C$7=CD$2,RedeemableEquity!$C$8,"")</f>
        <v/>
      </c>
      <c r="CE479" s="90" t="str">
        <f>if(RedeemableEquity!$C$7=CE$2,RedeemableEquity!$C$8,"")</f>
        <v/>
      </c>
      <c r="CF479" s="90" t="str">
        <f>if(RedeemableEquity!$C$7=CF$2,RedeemableEquity!$C$8,"")</f>
        <v/>
      </c>
      <c r="CG479" s="90" t="str">
        <f>if(RedeemableEquity!$C$7=CG$2,RedeemableEquity!$C$8,"")</f>
        <v/>
      </c>
      <c r="CH479" s="90" t="str">
        <f>if(RedeemableEquity!$C$7=CH$2,RedeemableEquity!$C$8,"")</f>
        <v/>
      </c>
      <c r="CI479" s="90" t="str">
        <f>if(RedeemableEquity!$C$7=CI$2,RedeemableEquity!$C$8,"")</f>
        <v/>
      </c>
      <c r="CJ479" s="90" t="str">
        <f>if(RedeemableEquity!$C$7=CJ$2,RedeemableEquity!$C$8,"")</f>
        <v/>
      </c>
      <c r="CK479" s="90" t="str">
        <f>if(RedeemableEquity!$C$7=CK$2,RedeemableEquity!$C$8,"")</f>
        <v/>
      </c>
      <c r="CL479" s="90" t="str">
        <f>if(RedeemableEquity!$C$7=CL$2,RedeemableEquity!$C$8,"")</f>
        <v/>
      </c>
      <c r="CM479" s="90" t="str">
        <f>if(RedeemableEquity!$C$7=CM$2,RedeemableEquity!$C$8,"")</f>
        <v/>
      </c>
      <c r="CN479" s="90" t="str">
        <f>if(RedeemableEquity!$C$7=CN$2,RedeemableEquity!$C$8,"")</f>
        <v/>
      </c>
      <c r="CO479" s="90" t="str">
        <f>if(RedeemableEquity!$C$7=CO$2,RedeemableEquity!$C$8,"")</f>
        <v/>
      </c>
      <c r="CP479" s="90" t="str">
        <f>if(RedeemableEquity!$C$7=CP$2,RedeemableEquity!$C$8,"")</f>
        <v/>
      </c>
      <c r="CQ479" s="90" t="str">
        <f>if(RedeemableEquity!$C$7=CQ$2,RedeemableEquity!$C$8,"")</f>
        <v/>
      </c>
      <c r="CR479" s="90" t="str">
        <f>if(RedeemableEquity!$C$7=CR$2,RedeemableEquity!$C$8,"")</f>
        <v/>
      </c>
      <c r="CS479" s="90" t="str">
        <f>if(RedeemableEquity!$C$7=CS$2,RedeemableEquity!$C$8,"")</f>
        <v/>
      </c>
      <c r="CT479" s="90" t="str">
        <f>if(RedeemableEquity!$C$7=CT$2,RedeemableEquity!$C$8,"")</f>
        <v/>
      </c>
      <c r="CU479" s="90" t="str">
        <f>if(RedeemableEquity!$C$7=CU$2,RedeemableEquity!$C$8,"")</f>
        <v/>
      </c>
      <c r="CV479" s="90" t="str">
        <f>if(RedeemableEquity!$C$7=CV$2,RedeemableEquity!$C$8,"")</f>
        <v/>
      </c>
      <c r="CW479" s="90" t="str">
        <f>if(RedeemableEquity!$C$7=CW$2,RedeemableEquity!$C$8,"")</f>
        <v/>
      </c>
      <c r="CX479" s="90" t="str">
        <f>if(RedeemableEquity!$C$7=CX$2,RedeemableEquity!$C$8,"")</f>
        <v/>
      </c>
      <c r="CY479" s="90" t="str">
        <f>if(RedeemableEquity!$C$7=CY$2,RedeemableEquity!$C$8,"")</f>
        <v/>
      </c>
      <c r="CZ479" s="90" t="str">
        <f>if(RedeemableEquity!$C$7=CZ$2,RedeemableEquity!$C$8,"")</f>
        <v/>
      </c>
      <c r="DA479" s="90" t="str">
        <f>if(RedeemableEquity!$C$7=DA$2,RedeemableEquity!$C$8,"")</f>
        <v/>
      </c>
      <c r="DB479" s="90" t="str">
        <f>if(RedeemableEquity!$C$7=DB$2,RedeemableEquity!$C$8,"")</f>
        <v/>
      </c>
      <c r="DC479" s="90" t="str">
        <f>if(RedeemableEquity!$C$7=DC$2,RedeemableEquity!$C$8,"")</f>
        <v/>
      </c>
      <c r="DD479" s="90" t="str">
        <f>if(RedeemableEquity!$C$7=DD$2,RedeemableEquity!$C$8,"")</f>
        <v/>
      </c>
      <c r="DE479" s="90" t="str">
        <f>if(RedeemableEquity!$C$7=DE$2,RedeemableEquity!$C$8,"")</f>
        <v/>
      </c>
      <c r="DF479" s="90" t="str">
        <f>if(RedeemableEquity!$C$7=DF$2,RedeemableEquity!$C$8,"")</f>
        <v/>
      </c>
      <c r="DG479" s="90" t="str">
        <f>if(RedeemableEquity!$C$7=DG$2,RedeemableEquity!$C$8,"")</f>
        <v/>
      </c>
      <c r="DH479" s="90" t="str">
        <f>if(RedeemableEquity!$C$7=DH$2,RedeemableEquity!$C$8,"")</f>
        <v/>
      </c>
      <c r="DI479" s="90" t="str">
        <f>if(RedeemableEquity!$C$7=DI$2,RedeemableEquity!$C$8,"")</f>
        <v/>
      </c>
      <c r="DJ479" s="90" t="str">
        <f>if(RedeemableEquity!$C$7=DJ$2,RedeemableEquity!$C$8,"")</f>
        <v/>
      </c>
      <c r="DK479" s="90" t="str">
        <f>if(RedeemableEquity!$C$7=DK$2,RedeemableEquity!$C$8,"")</f>
        <v/>
      </c>
      <c r="DL479" s="90" t="str">
        <f>if(RedeemableEquity!$C$7=DL$2,RedeemableEquity!$C$8,"")</f>
        <v/>
      </c>
      <c r="DM479" s="90" t="str">
        <f>if(RedeemableEquity!$C$7=DM$2,RedeemableEquity!$C$8,"")</f>
        <v/>
      </c>
      <c r="DN479" s="90" t="str">
        <f>if(RedeemableEquity!$C$7=DN$2,RedeemableEquity!$C$8,"")</f>
        <v/>
      </c>
      <c r="DO479" s="90" t="str">
        <f>if(RedeemableEquity!$C$7=DO$2,RedeemableEquity!$C$8,"")</f>
        <v/>
      </c>
      <c r="DP479" s="90" t="str">
        <f>if(RedeemableEquity!$C$7=DP$2,RedeemableEquity!$C$8,"")</f>
        <v/>
      </c>
      <c r="DQ479" s="90" t="str">
        <f>if(RedeemableEquity!$C$7=DQ$2,RedeemableEquity!$C$8,"")</f>
        <v/>
      </c>
      <c r="DR479" s="90" t="str">
        <f>if(RedeemableEquity!$C$7=DR$2,RedeemableEquity!$C$8,"")</f>
        <v/>
      </c>
      <c r="DS479" s="90" t="str">
        <f>if(RedeemableEquity!$C$7=DS$2,RedeemableEquity!$C$8,"")</f>
        <v/>
      </c>
      <c r="DT479" s="90" t="str">
        <f>if(RedeemableEquity!$C$7=DT$2,RedeemableEquity!$C$8,"")</f>
        <v/>
      </c>
      <c r="DU479" s="90" t="str">
        <f>if(RedeemableEquity!$C$7=DU$2,RedeemableEquity!$C$8,"")</f>
        <v/>
      </c>
      <c r="DV479" s="90" t="str">
        <f>if(RedeemableEquity!$C$7=DV$2,RedeemableEquity!$C$8,"")</f>
        <v/>
      </c>
      <c r="DW479" s="90" t="str">
        <f>if(RedeemableEquity!$C$7=DW$2,RedeemableEquity!$C$8,"")</f>
        <v/>
      </c>
      <c r="DX479" s="90" t="str">
        <f>if(RedeemableEquity!$C$7=DX$2,RedeemableEquity!$C$8,"")</f>
        <v/>
      </c>
      <c r="DY479" s="90" t="str">
        <f>if(RedeemableEquity!$C$7=DY$2,RedeemableEquity!$C$8,"")</f>
        <v/>
      </c>
      <c r="DZ479" s="90" t="str">
        <f>if(RedeemableEquity!$C$7=DZ$2,RedeemableEquity!$C$8,"")</f>
        <v/>
      </c>
    </row>
    <row r="480">
      <c r="A480" s="89"/>
      <c r="B480" s="89"/>
      <c r="D480" s="89"/>
      <c r="E480" s="89"/>
      <c r="F480" s="89"/>
      <c r="G480" s="222">
        <f>if(RedeemableEquity!$C$23="Post",(RedeemableEquity!$C$22-RedeemableEquity!$C$21),RedeemableEquity!$C$22)</f>
        <v>10000000</v>
      </c>
      <c r="H480" s="89"/>
      <c r="I480" s="196" t="s">
        <v>162</v>
      </c>
      <c r="J480" s="90" t="str">
        <f>if(RedeemableEquity!$C$20=J$2,RedeemableEquity!$C$21,"")</f>
        <v/>
      </c>
      <c r="K480" s="90" t="str">
        <f>if(RedeemableEquity!$C$20=K$2,RedeemableEquity!$C$21,"")</f>
        <v/>
      </c>
      <c r="L480" s="90" t="str">
        <f>if(RedeemableEquity!$C$20=L$2,RedeemableEquity!$C$21,"")</f>
        <v/>
      </c>
      <c r="M480" s="90" t="str">
        <f>if(RedeemableEquity!$C$20=M$2,RedeemableEquity!$C$21,"")</f>
        <v/>
      </c>
      <c r="N480" s="90" t="str">
        <f>if(RedeemableEquity!$C$20=N$2,RedeemableEquity!$C$21,"")</f>
        <v/>
      </c>
      <c r="O480" s="90" t="str">
        <f>if(RedeemableEquity!$C$20=O$2,RedeemableEquity!$C$21,"")</f>
        <v/>
      </c>
      <c r="P480" s="90" t="str">
        <f>if(RedeemableEquity!$C$20=P$2,RedeemableEquity!$C$21,"")</f>
        <v/>
      </c>
      <c r="Q480" s="90" t="str">
        <f>if(RedeemableEquity!$C$20=Q$2,RedeemableEquity!$C$21,"")</f>
        <v/>
      </c>
      <c r="R480" s="90" t="str">
        <f>if(RedeemableEquity!$C$20=R$2,RedeemableEquity!$C$21,"")</f>
        <v/>
      </c>
      <c r="S480" s="90" t="str">
        <f>if(RedeemableEquity!$C$20=S$2,RedeemableEquity!$C$21,"")</f>
        <v/>
      </c>
      <c r="T480" s="90" t="str">
        <f>if(RedeemableEquity!$C$20=T$2,RedeemableEquity!$C$21,"")</f>
        <v/>
      </c>
      <c r="U480" s="90" t="str">
        <f>if(RedeemableEquity!$C$20=U$2,RedeemableEquity!$C$21,"")</f>
        <v/>
      </c>
      <c r="V480" s="90" t="str">
        <f>if(RedeemableEquity!$C$20=V$2,RedeemableEquity!$C$21,"")</f>
        <v/>
      </c>
      <c r="W480" s="90" t="str">
        <f>if(RedeemableEquity!$C$20=W$2,RedeemableEquity!$C$21,"")</f>
        <v/>
      </c>
      <c r="X480" s="90" t="str">
        <f>if(RedeemableEquity!$C$20=X$2,RedeemableEquity!$C$21,"")</f>
        <v/>
      </c>
      <c r="Y480" s="90" t="str">
        <f>if(RedeemableEquity!$C$20=Y$2,RedeemableEquity!$C$21,"")</f>
        <v/>
      </c>
      <c r="Z480" s="90" t="str">
        <f>if(RedeemableEquity!$C$20=Z$2,RedeemableEquity!$C$21,"")</f>
        <v/>
      </c>
      <c r="AA480" s="90" t="str">
        <f>if(RedeemableEquity!$C$20=AA$2,RedeemableEquity!$C$21,"")</f>
        <v/>
      </c>
      <c r="AB480" s="90" t="str">
        <f>if(RedeemableEquity!$C$20=AB$2,RedeemableEquity!$C$21,"")</f>
        <v/>
      </c>
      <c r="AC480" s="90" t="str">
        <f>if(RedeemableEquity!$C$20=AC$2,RedeemableEquity!$C$21,"")</f>
        <v/>
      </c>
      <c r="AD480" s="90" t="str">
        <f>if(RedeemableEquity!$C$20=AD$2,RedeemableEquity!$C$21,"")</f>
        <v/>
      </c>
      <c r="AE480" s="90" t="str">
        <f>if(RedeemableEquity!$C$20=AE$2,RedeemableEquity!$C$21,"")</f>
        <v/>
      </c>
      <c r="AF480" s="90" t="str">
        <f>if(RedeemableEquity!$C$20=AF$2,RedeemableEquity!$C$21,"")</f>
        <v/>
      </c>
      <c r="AG480" s="90" t="str">
        <f>if(RedeemableEquity!$C$20=AG$2,RedeemableEquity!$C$21,"")</f>
        <v/>
      </c>
      <c r="AH480" s="90" t="str">
        <f>if(RedeemableEquity!$C$20=AH$2,RedeemableEquity!$C$21,"")</f>
        <v/>
      </c>
      <c r="AI480" s="90" t="str">
        <f>if(RedeemableEquity!$C$20=AI$2,RedeemableEquity!$C$21,"")</f>
        <v/>
      </c>
      <c r="AJ480" s="90" t="str">
        <f>if(RedeemableEquity!$C$20=AJ$2,RedeemableEquity!$C$21,"")</f>
        <v/>
      </c>
      <c r="AK480" s="90" t="str">
        <f>if(RedeemableEquity!$C$20=AK$2,RedeemableEquity!$C$21,"")</f>
        <v/>
      </c>
      <c r="AL480" s="90" t="str">
        <f>if(RedeemableEquity!$C$20=AL$2,RedeemableEquity!$C$21,"")</f>
        <v/>
      </c>
      <c r="AM480" s="90" t="str">
        <f>if(RedeemableEquity!$C$20=AM$2,RedeemableEquity!$C$21,"")</f>
        <v/>
      </c>
      <c r="AN480" s="90">
        <f>if(RedeemableEquity!$C$20=AN$2,RedeemableEquity!$C$21,"")</f>
        <v>3000000</v>
      </c>
      <c r="AO480" s="90" t="str">
        <f>if(RedeemableEquity!$C$20=AO$2,RedeemableEquity!$C$21,"")</f>
        <v/>
      </c>
      <c r="AP480" s="90" t="str">
        <f>if(RedeemableEquity!$C$20=AP$2,RedeemableEquity!$C$21,"")</f>
        <v/>
      </c>
      <c r="AQ480" s="90" t="str">
        <f>if(RedeemableEquity!$C$20=AQ$2,RedeemableEquity!$C$21,"")</f>
        <v/>
      </c>
      <c r="AR480" s="90" t="str">
        <f>if(RedeemableEquity!$C$20=AR$2,RedeemableEquity!$C$21,"")</f>
        <v/>
      </c>
      <c r="AS480" s="90" t="str">
        <f>if(RedeemableEquity!$C$20=AS$2,RedeemableEquity!$C$21,"")</f>
        <v/>
      </c>
      <c r="AT480" s="90" t="str">
        <f>if(RedeemableEquity!$C$20=AT$2,RedeemableEquity!$C$21,"")</f>
        <v/>
      </c>
      <c r="AU480" s="90" t="str">
        <f>if(RedeemableEquity!$C$20=AU$2,RedeemableEquity!$C$21,"")</f>
        <v/>
      </c>
      <c r="AV480" s="90" t="str">
        <f>if(RedeemableEquity!$C$20=AV$2,RedeemableEquity!$C$21,"")</f>
        <v/>
      </c>
      <c r="AW480" s="90" t="str">
        <f>if(RedeemableEquity!$C$20=AW$2,RedeemableEquity!$C$21,"")</f>
        <v/>
      </c>
      <c r="AX480" s="90" t="str">
        <f>if(RedeemableEquity!$C$20=AX$2,RedeemableEquity!$C$21,"")</f>
        <v/>
      </c>
      <c r="AY480" s="90" t="str">
        <f>if(RedeemableEquity!$C$20=AY$2,RedeemableEquity!$C$21,"")</f>
        <v/>
      </c>
      <c r="AZ480" s="90" t="str">
        <f>if(RedeemableEquity!$C$20=AZ$2,RedeemableEquity!$C$21,"")</f>
        <v/>
      </c>
      <c r="BA480" s="90" t="str">
        <f>if(RedeemableEquity!$C$20=BA$2,RedeemableEquity!$C$21,"")</f>
        <v/>
      </c>
      <c r="BB480" s="90" t="str">
        <f>if(RedeemableEquity!$C$20=BB$2,RedeemableEquity!$C$21,"")</f>
        <v/>
      </c>
      <c r="BC480" s="90" t="str">
        <f>if(RedeemableEquity!$C$20=BC$2,RedeemableEquity!$C$21,"")</f>
        <v/>
      </c>
      <c r="BD480" s="90" t="str">
        <f>if(RedeemableEquity!$C$20=BD$2,RedeemableEquity!$C$21,"")</f>
        <v/>
      </c>
      <c r="BE480" s="90" t="str">
        <f>if(RedeemableEquity!$C$20=BE$2,RedeemableEquity!$C$21,"")</f>
        <v/>
      </c>
      <c r="BF480" s="90" t="str">
        <f>if(RedeemableEquity!$C$20=BF$2,RedeemableEquity!$C$21,"")</f>
        <v/>
      </c>
      <c r="BG480" s="90" t="str">
        <f>if(RedeemableEquity!$C$20=BG$2,RedeemableEquity!$C$21,"")</f>
        <v/>
      </c>
      <c r="BH480" s="90" t="str">
        <f>if(RedeemableEquity!$C$20=BH$2,RedeemableEquity!$C$21,"")</f>
        <v/>
      </c>
      <c r="BI480" s="90" t="str">
        <f>if(RedeemableEquity!$C$20=BI$2,RedeemableEquity!$C$21,"")</f>
        <v/>
      </c>
      <c r="BJ480" s="90" t="str">
        <f>if(RedeemableEquity!$C$20=BJ$2,RedeemableEquity!$C$21,"")</f>
        <v/>
      </c>
      <c r="BK480" s="90" t="str">
        <f>if(RedeemableEquity!$C$20=BK$2,RedeemableEquity!$C$21,"")</f>
        <v/>
      </c>
      <c r="BL480" s="90" t="str">
        <f>if(RedeemableEquity!$C$20=BL$2,RedeemableEquity!$C$21,"")</f>
        <v/>
      </c>
      <c r="BM480" s="90" t="str">
        <f>if(RedeemableEquity!$C$20=BM$2,RedeemableEquity!$C$21,"")</f>
        <v/>
      </c>
      <c r="BN480" s="90" t="str">
        <f>if(RedeemableEquity!$C$20=BN$2,RedeemableEquity!$C$21,"")</f>
        <v/>
      </c>
      <c r="BO480" s="90" t="str">
        <f>if(RedeemableEquity!$C$20=BO$2,RedeemableEquity!$C$21,"")</f>
        <v/>
      </c>
      <c r="BP480" s="90" t="str">
        <f>if(RedeemableEquity!$C$20=BP$2,RedeemableEquity!$C$21,"")</f>
        <v/>
      </c>
      <c r="BQ480" s="90" t="str">
        <f>if(RedeemableEquity!$C$20=BQ$2,RedeemableEquity!$C$21,"")</f>
        <v/>
      </c>
      <c r="BR480" s="90" t="str">
        <f>if(RedeemableEquity!$C$20=BR$2,RedeemableEquity!$C$21,"")</f>
        <v/>
      </c>
      <c r="BS480" s="90" t="str">
        <f>if(RedeemableEquity!$C$20=BS$2,RedeemableEquity!$C$21,"")</f>
        <v/>
      </c>
      <c r="BT480" s="90" t="str">
        <f>if(RedeemableEquity!$C$20=BT$2,RedeemableEquity!$C$21,"")</f>
        <v/>
      </c>
      <c r="BU480" s="90" t="str">
        <f>if(RedeemableEquity!$C$20=BU$2,RedeemableEquity!$C$21,"")</f>
        <v/>
      </c>
      <c r="BV480" s="90" t="str">
        <f>if(RedeemableEquity!$C$20=BV$2,RedeemableEquity!$C$21,"")</f>
        <v/>
      </c>
      <c r="BW480" s="90" t="str">
        <f>if(RedeemableEquity!$C$20=BW$2,RedeemableEquity!$C$21,"")</f>
        <v/>
      </c>
      <c r="BX480" s="90" t="str">
        <f>if(RedeemableEquity!$C$20=BX$2,RedeemableEquity!$C$21,"")</f>
        <v/>
      </c>
      <c r="BY480" s="90" t="str">
        <f>if(RedeemableEquity!$C$20=BY$2,RedeemableEquity!$C$21,"")</f>
        <v/>
      </c>
      <c r="BZ480" s="90" t="str">
        <f>if(RedeemableEquity!$C$20=BZ$2,RedeemableEquity!$C$21,"")</f>
        <v/>
      </c>
      <c r="CA480" s="90" t="str">
        <f>if(RedeemableEquity!$C$20=CA$2,RedeemableEquity!$C$21,"")</f>
        <v/>
      </c>
      <c r="CB480" s="90" t="str">
        <f>if(RedeemableEquity!$C$20=CB$2,RedeemableEquity!$C$21,"")</f>
        <v/>
      </c>
      <c r="CC480" s="90" t="str">
        <f>if(RedeemableEquity!$C$20=CC$2,RedeemableEquity!$C$21,"")</f>
        <v/>
      </c>
      <c r="CD480" s="90" t="str">
        <f>if(RedeemableEquity!$C$20=CD$2,RedeemableEquity!$C$21,"")</f>
        <v/>
      </c>
      <c r="CE480" s="90" t="str">
        <f>if(RedeemableEquity!$C$20=CE$2,RedeemableEquity!$C$21,"")</f>
        <v/>
      </c>
      <c r="CF480" s="90" t="str">
        <f>if(RedeemableEquity!$C$20=CF$2,RedeemableEquity!$C$21,"")</f>
        <v/>
      </c>
      <c r="CG480" s="90" t="str">
        <f>if(RedeemableEquity!$C$20=CG$2,RedeemableEquity!$C$21,"")</f>
        <v/>
      </c>
      <c r="CH480" s="90" t="str">
        <f>if(RedeemableEquity!$C$20=CH$2,RedeemableEquity!$C$21,"")</f>
        <v/>
      </c>
      <c r="CI480" s="90" t="str">
        <f>if(RedeemableEquity!$C$20=CI$2,RedeemableEquity!$C$21,"")</f>
        <v/>
      </c>
      <c r="CJ480" s="90" t="str">
        <f>if(RedeemableEquity!$C$20=CJ$2,RedeemableEquity!$C$21,"")</f>
        <v/>
      </c>
      <c r="CK480" s="90" t="str">
        <f>if(RedeemableEquity!$C$20=CK$2,RedeemableEquity!$C$21,"")</f>
        <v/>
      </c>
      <c r="CL480" s="90" t="str">
        <f>if(RedeemableEquity!$C$20=CL$2,RedeemableEquity!$C$21,"")</f>
        <v/>
      </c>
      <c r="CM480" s="90" t="str">
        <f>if(RedeemableEquity!$C$20=CM$2,RedeemableEquity!$C$21,"")</f>
        <v/>
      </c>
      <c r="CN480" s="90" t="str">
        <f>if(RedeemableEquity!$C$20=CN$2,RedeemableEquity!$C$21,"")</f>
        <v/>
      </c>
      <c r="CO480" s="90" t="str">
        <f>if(RedeemableEquity!$C$20=CO$2,RedeemableEquity!$C$21,"")</f>
        <v/>
      </c>
      <c r="CP480" s="90" t="str">
        <f>if(RedeemableEquity!$C$20=CP$2,RedeemableEquity!$C$21,"")</f>
        <v/>
      </c>
      <c r="CQ480" s="90" t="str">
        <f>if(RedeemableEquity!$C$20=CQ$2,RedeemableEquity!$C$21,"")</f>
        <v/>
      </c>
      <c r="CR480" s="90" t="str">
        <f>if(RedeemableEquity!$C$20=CR$2,RedeemableEquity!$C$21,"")</f>
        <v/>
      </c>
      <c r="CS480" s="90" t="str">
        <f>if(RedeemableEquity!$C$20=CS$2,RedeemableEquity!$C$21,"")</f>
        <v/>
      </c>
      <c r="CT480" s="90" t="str">
        <f>if(RedeemableEquity!$C$20=CT$2,RedeemableEquity!$C$21,"")</f>
        <v/>
      </c>
      <c r="CU480" s="90" t="str">
        <f>if(RedeemableEquity!$C$20=CU$2,RedeemableEquity!$C$21,"")</f>
        <v/>
      </c>
      <c r="CV480" s="90" t="str">
        <f>if(RedeemableEquity!$C$20=CV$2,RedeemableEquity!$C$21,"")</f>
        <v/>
      </c>
      <c r="CW480" s="90" t="str">
        <f>if(RedeemableEquity!$C$20=CW$2,RedeemableEquity!$C$21,"")</f>
        <v/>
      </c>
      <c r="CX480" s="90" t="str">
        <f>if(RedeemableEquity!$C$20=CX$2,RedeemableEquity!$C$21,"")</f>
        <v/>
      </c>
      <c r="CY480" s="90" t="str">
        <f>if(RedeemableEquity!$C$20=CY$2,RedeemableEquity!$C$21,"")</f>
        <v/>
      </c>
      <c r="CZ480" s="90" t="str">
        <f>if(RedeemableEquity!$C$20=CZ$2,RedeemableEquity!$C$21,"")</f>
        <v/>
      </c>
      <c r="DA480" s="90" t="str">
        <f>if(RedeemableEquity!$C$20=DA$2,RedeemableEquity!$C$21,"")</f>
        <v/>
      </c>
      <c r="DB480" s="90" t="str">
        <f>if(RedeemableEquity!$C$20=DB$2,RedeemableEquity!$C$21,"")</f>
        <v/>
      </c>
      <c r="DC480" s="90" t="str">
        <f>if(RedeemableEquity!$C$20=DC$2,RedeemableEquity!$C$21,"")</f>
        <v/>
      </c>
      <c r="DD480" s="90" t="str">
        <f>if(RedeemableEquity!$C$20=DD$2,RedeemableEquity!$C$21,"")</f>
        <v/>
      </c>
      <c r="DE480" s="90" t="str">
        <f>if(RedeemableEquity!$C$20=DE$2,RedeemableEquity!$C$21,"")</f>
        <v/>
      </c>
      <c r="DF480" s="90" t="str">
        <f>if(RedeemableEquity!$C$20=DF$2,RedeemableEquity!$C$21,"")</f>
        <v/>
      </c>
      <c r="DG480" s="90" t="str">
        <f>if(RedeemableEquity!$C$20=DG$2,RedeemableEquity!$C$21,"")</f>
        <v/>
      </c>
      <c r="DH480" s="90" t="str">
        <f>if(RedeemableEquity!$C$20=DH$2,RedeemableEquity!$C$21,"")</f>
        <v/>
      </c>
      <c r="DI480" s="90" t="str">
        <f>if(RedeemableEquity!$C$20=DI$2,RedeemableEquity!$C$21,"")</f>
        <v/>
      </c>
      <c r="DJ480" s="90" t="str">
        <f>if(RedeemableEquity!$C$20=DJ$2,RedeemableEquity!$C$21,"")</f>
        <v/>
      </c>
      <c r="DK480" s="90" t="str">
        <f>if(RedeemableEquity!$C$20=DK$2,RedeemableEquity!$C$21,"")</f>
        <v/>
      </c>
      <c r="DL480" s="90" t="str">
        <f>if(RedeemableEquity!$C$20=DL$2,RedeemableEquity!$C$21,"")</f>
        <v/>
      </c>
      <c r="DM480" s="90" t="str">
        <f>if(RedeemableEquity!$C$20=DM$2,RedeemableEquity!$C$21,"")</f>
        <v/>
      </c>
      <c r="DN480" s="90" t="str">
        <f>if(RedeemableEquity!$C$20=DN$2,RedeemableEquity!$C$21,"")</f>
        <v/>
      </c>
      <c r="DO480" s="90" t="str">
        <f>if(RedeemableEquity!$C$20=DO$2,RedeemableEquity!$C$21,"")</f>
        <v/>
      </c>
      <c r="DP480" s="90" t="str">
        <f>if(RedeemableEquity!$C$20=DP$2,RedeemableEquity!$C$21,"")</f>
        <v/>
      </c>
      <c r="DQ480" s="90" t="str">
        <f>if(RedeemableEquity!$C$20=DQ$2,RedeemableEquity!$C$21,"")</f>
        <v/>
      </c>
      <c r="DR480" s="90" t="str">
        <f>if(RedeemableEquity!$C$20=DR$2,RedeemableEquity!$C$21,"")</f>
        <v/>
      </c>
      <c r="DS480" s="90" t="str">
        <f>if(RedeemableEquity!$C$20=DS$2,RedeemableEquity!$C$21,"")</f>
        <v/>
      </c>
      <c r="DT480" s="90" t="str">
        <f>if(RedeemableEquity!$C$20=DT$2,RedeemableEquity!$C$21,"")</f>
        <v/>
      </c>
      <c r="DU480" s="90" t="str">
        <f>if(RedeemableEquity!$C$20=DU$2,RedeemableEquity!$C$21,"")</f>
        <v/>
      </c>
      <c r="DV480" s="90" t="str">
        <f>if(RedeemableEquity!$C$20=DV$2,RedeemableEquity!$C$21,"")</f>
        <v/>
      </c>
      <c r="DW480" s="90" t="str">
        <f>if(RedeemableEquity!$C$20=DW$2,RedeemableEquity!$C$21,"")</f>
        <v/>
      </c>
      <c r="DX480" s="90" t="str">
        <f>if(RedeemableEquity!$C$20=DX$2,RedeemableEquity!$C$21,"")</f>
        <v/>
      </c>
      <c r="DY480" s="90" t="str">
        <f>if(RedeemableEquity!$C$20=DY$2,RedeemableEquity!$C$21,"")</f>
        <v/>
      </c>
      <c r="DZ480" s="90" t="str">
        <f>if(RedeemableEquity!$C$20=DZ$2,RedeemableEquity!$C$21,"")</f>
        <v/>
      </c>
    </row>
    <row r="481">
      <c r="A481" s="89"/>
      <c r="B481" s="89"/>
      <c r="F481" s="89"/>
      <c r="G481" s="146"/>
      <c r="H481" s="89"/>
      <c r="I481" s="88" t="s">
        <v>163</v>
      </c>
      <c r="J481" s="90" t="str">
        <f>if(RedeemableEquity!$C$29=J$2,RedeemableEquity!$C$30,"")</f>
        <v/>
      </c>
      <c r="K481" s="90" t="str">
        <f>if(RedeemableEquity!$C$29=K$2,RedeemableEquity!$C$30,"")</f>
        <v/>
      </c>
      <c r="L481" s="90" t="str">
        <f>if(RedeemableEquity!$C$29=L$2,RedeemableEquity!$C$30,"")</f>
        <v/>
      </c>
      <c r="M481" s="90" t="str">
        <f>if(RedeemableEquity!$C$29=M$2,RedeemableEquity!$C$30,"")</f>
        <v/>
      </c>
      <c r="N481" s="90" t="str">
        <f>if(RedeemableEquity!$C$29=N$2,RedeemableEquity!$C$30,"")</f>
        <v/>
      </c>
      <c r="O481" s="90" t="str">
        <f>if(RedeemableEquity!$C$29=O$2,RedeemableEquity!$C$30,"")</f>
        <v/>
      </c>
      <c r="P481" s="90" t="str">
        <f>if(RedeemableEquity!$C$29=P$2,RedeemableEquity!$C$30,"")</f>
        <v/>
      </c>
      <c r="Q481" s="90" t="str">
        <f>if(RedeemableEquity!$C$29=Q$2,RedeemableEquity!$C$30,"")</f>
        <v/>
      </c>
      <c r="R481" s="90" t="str">
        <f>if(RedeemableEquity!$C$29=R$2,RedeemableEquity!$C$30,"")</f>
        <v/>
      </c>
      <c r="S481" s="90" t="str">
        <f>if(RedeemableEquity!$C$29=S$2,RedeemableEquity!$C$30,"")</f>
        <v/>
      </c>
      <c r="T481" s="90" t="str">
        <f>if(RedeemableEquity!$C$29=T$2,RedeemableEquity!$C$30,"")</f>
        <v/>
      </c>
      <c r="U481" s="90" t="str">
        <f>if(RedeemableEquity!$C$29=U$2,RedeemableEquity!$C$30,"")</f>
        <v/>
      </c>
      <c r="V481" s="90" t="str">
        <f>if(RedeemableEquity!$C$29=V$2,RedeemableEquity!$C$30,"")</f>
        <v/>
      </c>
      <c r="W481" s="90" t="str">
        <f>if(RedeemableEquity!$C$29=W$2,RedeemableEquity!$C$30,"")</f>
        <v/>
      </c>
      <c r="X481" s="90" t="str">
        <f>if(RedeemableEquity!$C$29=X$2,RedeemableEquity!$C$30,"")</f>
        <v/>
      </c>
      <c r="Y481" s="90" t="str">
        <f>if(RedeemableEquity!$C$29=Y$2,RedeemableEquity!$C$30,"")</f>
        <v/>
      </c>
      <c r="Z481" s="90" t="str">
        <f>if(RedeemableEquity!$C$29=Z$2,RedeemableEquity!$C$30,"")</f>
        <v/>
      </c>
      <c r="AA481" s="90" t="str">
        <f>if(RedeemableEquity!$C$29=AA$2,RedeemableEquity!$C$30,"")</f>
        <v/>
      </c>
      <c r="AB481" s="90" t="str">
        <f>if(RedeemableEquity!$C$29=AB$2,RedeemableEquity!$C$30,"")</f>
        <v/>
      </c>
      <c r="AC481" s="90" t="str">
        <f>if(RedeemableEquity!$C$29=AC$2,RedeemableEquity!$C$30,"")</f>
        <v/>
      </c>
      <c r="AD481" s="90" t="str">
        <f>if(RedeemableEquity!$C$29=AD$2,RedeemableEquity!$C$30,"")</f>
        <v/>
      </c>
      <c r="AE481" s="90" t="str">
        <f>if(RedeemableEquity!$C$29=AE$2,RedeemableEquity!$C$30,"")</f>
        <v/>
      </c>
      <c r="AF481" s="90" t="str">
        <f>if(RedeemableEquity!$C$29=AF$2,RedeemableEquity!$C$30,"")</f>
        <v/>
      </c>
      <c r="AG481" s="90" t="str">
        <f>if(RedeemableEquity!$C$29=AG$2,RedeemableEquity!$C$30,"")</f>
        <v/>
      </c>
      <c r="AH481" s="90" t="str">
        <f>if(RedeemableEquity!$C$29=AH$2,RedeemableEquity!$C$30,"")</f>
        <v/>
      </c>
      <c r="AI481" s="90" t="str">
        <f>if(RedeemableEquity!$C$29=AI$2,RedeemableEquity!$C$30,"")</f>
        <v/>
      </c>
      <c r="AJ481" s="90" t="str">
        <f>if(RedeemableEquity!$C$29=AJ$2,RedeemableEquity!$C$30,"")</f>
        <v/>
      </c>
      <c r="AK481" s="90" t="str">
        <f>if(RedeemableEquity!$C$29=AK$2,RedeemableEquity!$C$30,"")</f>
        <v/>
      </c>
      <c r="AL481" s="90" t="str">
        <f>if(RedeemableEquity!$C$29=AL$2,RedeemableEquity!$C$30,"")</f>
        <v/>
      </c>
      <c r="AM481" s="90" t="str">
        <f>if(RedeemableEquity!$C$29=AM$2,RedeemableEquity!$C$30,"")</f>
        <v/>
      </c>
      <c r="AN481" s="90" t="str">
        <f>if(RedeemableEquity!$C$29=AN$2,RedeemableEquity!$C$30,"")</f>
        <v/>
      </c>
      <c r="AO481" s="90" t="str">
        <f>if(RedeemableEquity!$C$29=AO$2,RedeemableEquity!$C$30,"")</f>
        <v/>
      </c>
      <c r="AP481" s="90" t="str">
        <f>if(RedeemableEquity!$C$29=AP$2,RedeemableEquity!$C$30,"")</f>
        <v/>
      </c>
      <c r="AQ481" s="90" t="str">
        <f>if(RedeemableEquity!$C$29=AQ$2,RedeemableEquity!$C$30,"")</f>
        <v/>
      </c>
      <c r="AR481" s="90" t="str">
        <f>if(RedeemableEquity!$C$29=AR$2,RedeemableEquity!$C$30,"")</f>
        <v/>
      </c>
      <c r="AS481" s="90" t="str">
        <f>if(RedeemableEquity!$C$29=AS$2,RedeemableEquity!$C$30,"")</f>
        <v/>
      </c>
      <c r="AT481" s="90" t="str">
        <f>if(RedeemableEquity!$C$29=AT$2,RedeemableEquity!$C$30,"")</f>
        <v/>
      </c>
      <c r="AU481" s="90" t="str">
        <f>if(RedeemableEquity!$C$29=AU$2,RedeemableEquity!$C$30,"")</f>
        <v/>
      </c>
      <c r="AV481" s="90" t="str">
        <f>if(RedeemableEquity!$C$29=AV$2,RedeemableEquity!$C$30,"")</f>
        <v/>
      </c>
      <c r="AW481" s="90" t="str">
        <f>if(RedeemableEquity!$C$29=AW$2,RedeemableEquity!$C$30,"")</f>
        <v/>
      </c>
      <c r="AX481" s="90" t="str">
        <f>if(RedeemableEquity!$C$29=AX$2,RedeemableEquity!$C$30,"")</f>
        <v/>
      </c>
      <c r="AY481" s="90" t="str">
        <f>if(RedeemableEquity!$C$29=AY$2,RedeemableEquity!$C$30,"")</f>
        <v/>
      </c>
      <c r="AZ481" s="90" t="str">
        <f>if(RedeemableEquity!$C$29=AZ$2,RedeemableEquity!$C$30,"")</f>
        <v/>
      </c>
      <c r="BA481" s="90" t="str">
        <f>if(RedeemableEquity!$C$29=BA$2,RedeemableEquity!$C$30,"")</f>
        <v/>
      </c>
      <c r="BB481" s="90" t="str">
        <f>if(RedeemableEquity!$C$29=BB$2,RedeemableEquity!$C$30,"")</f>
        <v/>
      </c>
      <c r="BC481" s="90" t="str">
        <f>if(RedeemableEquity!$C$29=BC$2,RedeemableEquity!$C$30,"")</f>
        <v/>
      </c>
      <c r="BD481" s="90" t="str">
        <f>if(RedeemableEquity!$C$29=BD$2,RedeemableEquity!$C$30,"")</f>
        <v/>
      </c>
      <c r="BE481" s="90" t="str">
        <f>if(RedeemableEquity!$C$29=BE$2,RedeemableEquity!$C$30,"")</f>
        <v/>
      </c>
      <c r="BF481" s="90" t="str">
        <f>if(RedeemableEquity!$C$29=BF$2,RedeemableEquity!$C$30,"")</f>
        <v/>
      </c>
      <c r="BG481" s="90" t="str">
        <f>if(RedeemableEquity!$C$29=BG$2,RedeemableEquity!$C$30,"")</f>
        <v/>
      </c>
      <c r="BH481" s="90" t="str">
        <f>if(RedeemableEquity!$C$29=BH$2,RedeemableEquity!$C$30,"")</f>
        <v/>
      </c>
      <c r="BI481" s="90" t="str">
        <f>if(RedeemableEquity!$C$29=BI$2,RedeemableEquity!$C$30,"")</f>
        <v/>
      </c>
      <c r="BJ481" s="90" t="str">
        <f>if(RedeemableEquity!$C$29=BJ$2,RedeemableEquity!$C$30,"")</f>
        <v/>
      </c>
      <c r="BK481" s="90" t="str">
        <f>if(RedeemableEquity!$C$29=BK$2,RedeemableEquity!$C$30,"")</f>
        <v/>
      </c>
      <c r="BL481" s="90" t="str">
        <f>if(RedeemableEquity!$C$29=BL$2,RedeemableEquity!$C$30,"")</f>
        <v/>
      </c>
      <c r="BM481" s="90" t="str">
        <f>if(RedeemableEquity!$C$29=BM$2,RedeemableEquity!$C$30,"")</f>
        <v/>
      </c>
      <c r="BN481" s="90" t="str">
        <f>if(RedeemableEquity!$C$29=BN$2,RedeemableEquity!$C$30,"")</f>
        <v/>
      </c>
      <c r="BO481" s="90" t="str">
        <f>if(RedeemableEquity!$C$29=BO$2,RedeemableEquity!$C$30,"")</f>
        <v/>
      </c>
      <c r="BP481" s="90" t="str">
        <f>if(RedeemableEquity!$C$29=BP$2,RedeemableEquity!$C$30,"")</f>
        <v/>
      </c>
      <c r="BQ481" s="90" t="str">
        <f>if(RedeemableEquity!$C$29=BQ$2,RedeemableEquity!$C$30,"")</f>
        <v/>
      </c>
      <c r="BR481" s="90">
        <f>if(RedeemableEquity!$C$29=BR$2,RedeemableEquity!$C$30,"")</f>
        <v>10000000</v>
      </c>
      <c r="BS481" s="90" t="str">
        <f>if(RedeemableEquity!$C$29=BS$2,RedeemableEquity!$C$30,"")</f>
        <v/>
      </c>
      <c r="BT481" s="90" t="str">
        <f>if(RedeemableEquity!$C$29=BT$2,RedeemableEquity!$C$30,"")</f>
        <v/>
      </c>
      <c r="BU481" s="90" t="str">
        <f>if(RedeemableEquity!$C$29=BU$2,RedeemableEquity!$C$30,"")</f>
        <v/>
      </c>
      <c r="BV481" s="90" t="str">
        <f>if(RedeemableEquity!$C$29=BV$2,RedeemableEquity!$C$30,"")</f>
        <v/>
      </c>
      <c r="BW481" s="90" t="str">
        <f>if(RedeemableEquity!$C$29=BW$2,RedeemableEquity!$C$30,"")</f>
        <v/>
      </c>
      <c r="BX481" s="90" t="str">
        <f>if(RedeemableEquity!$C$29=BX$2,RedeemableEquity!$C$30,"")</f>
        <v/>
      </c>
      <c r="BY481" s="90" t="str">
        <f>if(RedeemableEquity!$C$29=BY$2,RedeemableEquity!$C$30,"")</f>
        <v/>
      </c>
      <c r="BZ481" s="90" t="str">
        <f>if(RedeemableEquity!$C$29=BZ$2,RedeemableEquity!$C$30,"")</f>
        <v/>
      </c>
      <c r="CA481" s="90" t="str">
        <f>if(RedeemableEquity!$C$29=CA$2,RedeemableEquity!$C$30,"")</f>
        <v/>
      </c>
      <c r="CB481" s="90" t="str">
        <f>if(RedeemableEquity!$C$29=CB$2,RedeemableEquity!$C$30,"")</f>
        <v/>
      </c>
      <c r="CC481" s="90" t="str">
        <f>if(RedeemableEquity!$C$29=CC$2,RedeemableEquity!$C$30,"")</f>
        <v/>
      </c>
      <c r="CD481" s="90" t="str">
        <f>if(RedeemableEquity!$C$29=CD$2,RedeemableEquity!$C$30,"")</f>
        <v/>
      </c>
      <c r="CE481" s="90" t="str">
        <f>if(RedeemableEquity!$C$29=CE$2,RedeemableEquity!$C$30,"")</f>
        <v/>
      </c>
      <c r="CF481" s="90" t="str">
        <f>if(RedeemableEquity!$C$29=CF$2,RedeemableEquity!$C$30,"")</f>
        <v/>
      </c>
      <c r="CG481" s="90" t="str">
        <f>if(RedeemableEquity!$C$29=CG$2,RedeemableEquity!$C$30,"")</f>
        <v/>
      </c>
      <c r="CH481" s="90" t="str">
        <f>if(RedeemableEquity!$C$29=CH$2,RedeemableEquity!$C$30,"")</f>
        <v/>
      </c>
      <c r="CI481" s="90" t="str">
        <f>if(RedeemableEquity!$C$29=CI$2,RedeemableEquity!$C$30,"")</f>
        <v/>
      </c>
      <c r="CJ481" s="90" t="str">
        <f>if(RedeemableEquity!$C$29=CJ$2,RedeemableEquity!$C$30,"")</f>
        <v/>
      </c>
      <c r="CK481" s="90" t="str">
        <f>if(RedeemableEquity!$C$29=CK$2,RedeemableEquity!$C$30,"")</f>
        <v/>
      </c>
      <c r="CL481" s="90" t="str">
        <f>if(RedeemableEquity!$C$29=CL$2,RedeemableEquity!$C$30,"")</f>
        <v/>
      </c>
      <c r="CM481" s="90" t="str">
        <f>if(RedeemableEquity!$C$29=CM$2,RedeemableEquity!$C$30,"")</f>
        <v/>
      </c>
      <c r="CN481" s="90" t="str">
        <f>if(RedeemableEquity!$C$29=CN$2,RedeemableEquity!$C$30,"")</f>
        <v/>
      </c>
      <c r="CO481" s="90" t="str">
        <f>if(RedeemableEquity!$C$29=CO$2,RedeemableEquity!$C$30,"")</f>
        <v/>
      </c>
      <c r="CP481" s="90" t="str">
        <f>if(RedeemableEquity!$C$29=CP$2,RedeemableEquity!$C$30,"")</f>
        <v/>
      </c>
      <c r="CQ481" s="90" t="str">
        <f>if(RedeemableEquity!$C$29=CQ$2,RedeemableEquity!$C$30,"")</f>
        <v/>
      </c>
      <c r="CR481" s="90" t="str">
        <f>if(RedeemableEquity!$C$29=CR$2,RedeemableEquity!$C$30,"")</f>
        <v/>
      </c>
      <c r="CS481" s="90" t="str">
        <f>if(RedeemableEquity!$C$29=CS$2,RedeemableEquity!$C$30,"")</f>
        <v/>
      </c>
      <c r="CT481" s="90" t="str">
        <f>if(RedeemableEquity!$C$29=CT$2,RedeemableEquity!$C$30,"")</f>
        <v/>
      </c>
      <c r="CU481" s="90" t="str">
        <f>if(RedeemableEquity!$C$29=CU$2,RedeemableEquity!$C$30,"")</f>
        <v/>
      </c>
      <c r="CV481" s="90" t="str">
        <f>if(RedeemableEquity!$C$29=CV$2,RedeemableEquity!$C$30,"")</f>
        <v/>
      </c>
      <c r="CW481" s="90" t="str">
        <f>if(RedeemableEquity!$C$29=CW$2,RedeemableEquity!$C$30,"")</f>
        <v/>
      </c>
      <c r="CX481" s="90" t="str">
        <f>if(RedeemableEquity!$C$29=CX$2,RedeemableEquity!$C$30,"")</f>
        <v/>
      </c>
      <c r="CY481" s="90" t="str">
        <f>if(RedeemableEquity!$C$29=CY$2,RedeemableEquity!$C$30,"")</f>
        <v/>
      </c>
      <c r="CZ481" s="90" t="str">
        <f>if(RedeemableEquity!$C$29=CZ$2,RedeemableEquity!$C$30,"")</f>
        <v/>
      </c>
      <c r="DA481" s="90" t="str">
        <f>if(RedeemableEquity!$C$29=DA$2,RedeemableEquity!$C$30,"")</f>
        <v/>
      </c>
      <c r="DB481" s="90" t="str">
        <f>if(RedeemableEquity!$C$29=DB$2,RedeemableEquity!$C$30,"")</f>
        <v/>
      </c>
      <c r="DC481" s="90" t="str">
        <f>if(RedeemableEquity!$C$29=DC$2,RedeemableEquity!$C$30,"")</f>
        <v/>
      </c>
      <c r="DD481" s="90" t="str">
        <f>if(RedeemableEquity!$C$29=DD$2,RedeemableEquity!$C$30,"")</f>
        <v/>
      </c>
      <c r="DE481" s="90" t="str">
        <f>if(RedeemableEquity!$C$29=DE$2,RedeemableEquity!$C$30,"")</f>
        <v/>
      </c>
      <c r="DF481" s="90" t="str">
        <f>if(RedeemableEquity!$C$29=DF$2,RedeemableEquity!$C$30,"")</f>
        <v/>
      </c>
      <c r="DG481" s="90" t="str">
        <f>if(RedeemableEquity!$C$29=DG$2,RedeemableEquity!$C$30,"")</f>
        <v/>
      </c>
      <c r="DH481" s="90" t="str">
        <f>if(RedeemableEquity!$C$29=DH$2,RedeemableEquity!$C$30,"")</f>
        <v/>
      </c>
      <c r="DI481" s="90" t="str">
        <f>if(RedeemableEquity!$C$29=DI$2,RedeemableEquity!$C$30,"")</f>
        <v/>
      </c>
      <c r="DJ481" s="90" t="str">
        <f>if(RedeemableEquity!$C$29=DJ$2,RedeemableEquity!$C$30,"")</f>
        <v/>
      </c>
      <c r="DK481" s="90" t="str">
        <f>if(RedeemableEquity!$C$29=DK$2,RedeemableEquity!$C$30,"")</f>
        <v/>
      </c>
      <c r="DL481" s="90" t="str">
        <f>if(RedeemableEquity!$C$29=DL$2,RedeemableEquity!$C$30,"")</f>
        <v/>
      </c>
      <c r="DM481" s="90" t="str">
        <f>if(RedeemableEquity!$C$29=DM$2,RedeemableEquity!$C$30,"")</f>
        <v/>
      </c>
      <c r="DN481" s="90" t="str">
        <f>if(RedeemableEquity!$C$29=DN$2,RedeemableEquity!$C$30,"")</f>
        <v/>
      </c>
      <c r="DO481" s="90" t="str">
        <f>if(RedeemableEquity!$C$29=DO$2,RedeemableEquity!$C$30,"")</f>
        <v/>
      </c>
      <c r="DP481" s="90" t="str">
        <f>if(RedeemableEquity!$C$29=DP$2,RedeemableEquity!$C$30,"")</f>
        <v/>
      </c>
      <c r="DQ481" s="90" t="str">
        <f>if(RedeemableEquity!$C$29=DQ$2,RedeemableEquity!$C$30,"")</f>
        <v/>
      </c>
      <c r="DR481" s="90" t="str">
        <f>if(RedeemableEquity!$C$29=DR$2,RedeemableEquity!$C$30,"")</f>
        <v/>
      </c>
      <c r="DS481" s="90" t="str">
        <f>if(RedeemableEquity!$C$29=DS$2,RedeemableEquity!$C$30,"")</f>
        <v/>
      </c>
      <c r="DT481" s="90" t="str">
        <f>if(RedeemableEquity!$C$29=DT$2,RedeemableEquity!$C$30,"")</f>
        <v/>
      </c>
      <c r="DU481" s="90" t="str">
        <f>if(RedeemableEquity!$C$29=DU$2,RedeemableEquity!$C$30,"")</f>
        <v/>
      </c>
      <c r="DV481" s="90" t="str">
        <f>if(RedeemableEquity!$C$29=DV$2,RedeemableEquity!$C$30,"")</f>
        <v/>
      </c>
      <c r="DW481" s="90" t="str">
        <f>if(RedeemableEquity!$C$29=DW$2,RedeemableEquity!$C$30,"")</f>
        <v/>
      </c>
      <c r="DX481" s="90" t="str">
        <f>if(RedeemableEquity!$C$29=DX$2,RedeemableEquity!$C$30,"")</f>
        <v/>
      </c>
      <c r="DY481" s="90" t="str">
        <f>if(RedeemableEquity!$C$29=DY$2,RedeemableEquity!$C$30,"")</f>
        <v/>
      </c>
      <c r="DZ481" s="90" t="str">
        <f>if(RedeemableEquity!$C$29=DZ$2,RedeemableEquity!$C$30,"")</f>
        <v/>
      </c>
    </row>
    <row r="482">
      <c r="A482" s="89"/>
      <c r="B482" s="150"/>
      <c r="C482" s="224">
        <f>RedeemableEquity!C$8</f>
        <v>100000</v>
      </c>
      <c r="D482" s="89"/>
      <c r="E482" s="276">
        <f>RedeemableEquity!C$12</f>
        <v>0.9</v>
      </c>
      <c r="F482" s="89"/>
      <c r="G482" s="146" t="str">
        <f>RedeemableEquity!$G$3</f>
        <v>Base Scenario</v>
      </c>
      <c r="H482" s="89"/>
      <c r="I482" s="150" t="s">
        <v>382</v>
      </c>
      <c r="J482" s="89"/>
      <c r="K482" s="237">
        <f t="shared" ref="K482:DZ482" si="374">if($G505=$B$4,K$99,if($G505=$B$5,K$118,if($G505=$B$6,K$137,"-")))</f>
        <v>0</v>
      </c>
      <c r="L482" s="237">
        <f t="shared" si="374"/>
        <v>0</v>
      </c>
      <c r="M482" s="237">
        <f t="shared" si="374"/>
        <v>0</v>
      </c>
      <c r="N482" s="237">
        <f t="shared" si="374"/>
        <v>10000</v>
      </c>
      <c r="O482" s="237">
        <f t="shared" si="374"/>
        <v>16000</v>
      </c>
      <c r="P482" s="237">
        <f t="shared" si="374"/>
        <v>21600</v>
      </c>
      <c r="Q482" s="237">
        <f t="shared" si="374"/>
        <v>27160</v>
      </c>
      <c r="R482" s="237">
        <f t="shared" si="374"/>
        <v>32716</v>
      </c>
      <c r="S482" s="237">
        <f t="shared" si="374"/>
        <v>38271.6</v>
      </c>
      <c r="T482" s="237">
        <f t="shared" si="374"/>
        <v>43827.16</v>
      </c>
      <c r="U482" s="237">
        <f t="shared" si="374"/>
        <v>49382.716</v>
      </c>
      <c r="V482" s="237">
        <f t="shared" si="374"/>
        <v>54938.2716</v>
      </c>
      <c r="W482" s="237">
        <f t="shared" si="374"/>
        <v>54724.59639</v>
      </c>
      <c r="X482" s="237">
        <f t="shared" si="374"/>
        <v>53933.9981</v>
      </c>
      <c r="Y482" s="237">
        <f t="shared" si="374"/>
        <v>53085.7075</v>
      </c>
      <c r="Z482" s="237">
        <f t="shared" si="374"/>
        <v>52231.64767</v>
      </c>
      <c r="AA482" s="237">
        <f t="shared" si="374"/>
        <v>51377.01092</v>
      </c>
      <c r="AB482" s="237">
        <f t="shared" si="374"/>
        <v>50522.31648</v>
      </c>
      <c r="AC482" s="237">
        <f t="shared" si="374"/>
        <v>49667.61626</v>
      </c>
      <c r="AD482" s="237">
        <f t="shared" si="374"/>
        <v>48812.91547</v>
      </c>
      <c r="AE482" s="237">
        <f t="shared" si="374"/>
        <v>47958.21462</v>
      </c>
      <c r="AF482" s="237">
        <f t="shared" si="374"/>
        <v>47103.51377</v>
      </c>
      <c r="AG482" s="237">
        <f t="shared" si="374"/>
        <v>46248.81292</v>
      </c>
      <c r="AH482" s="237">
        <f t="shared" si="374"/>
        <v>45394.11206</v>
      </c>
      <c r="AI482" s="237">
        <f t="shared" si="374"/>
        <v>51497.99109</v>
      </c>
      <c r="AJ482" s="237">
        <f t="shared" si="374"/>
        <v>58297.7281</v>
      </c>
      <c r="AK482" s="237">
        <f t="shared" si="374"/>
        <v>65167.05092</v>
      </c>
      <c r="AL482" s="237">
        <f t="shared" si="374"/>
        <v>72043.33231</v>
      </c>
      <c r="AM482" s="237">
        <f t="shared" si="374"/>
        <v>78920.30956</v>
      </c>
      <c r="AN482" s="237">
        <f t="shared" si="374"/>
        <v>85797.3564</v>
      </c>
      <c r="AO482" s="237">
        <f t="shared" si="374"/>
        <v>92674.4102</v>
      </c>
      <c r="AP482" s="237">
        <f t="shared" si="374"/>
        <v>99551.46469</v>
      </c>
      <c r="AQ482" s="237">
        <f t="shared" si="374"/>
        <v>106428.5192</v>
      </c>
      <c r="AR482" s="237">
        <f t="shared" si="374"/>
        <v>113305.5738</v>
      </c>
      <c r="AS482" s="237">
        <f t="shared" si="374"/>
        <v>120182.6284</v>
      </c>
      <c r="AT482" s="237">
        <f t="shared" si="374"/>
        <v>127059.683</v>
      </c>
      <c r="AU482" s="237">
        <f t="shared" si="374"/>
        <v>129987.1699</v>
      </c>
      <c r="AV482" s="237">
        <f t="shared" si="374"/>
        <v>132519.7002</v>
      </c>
      <c r="AW482" s="237">
        <f t="shared" si="374"/>
        <v>135012.7347</v>
      </c>
      <c r="AX482" s="237">
        <f t="shared" si="374"/>
        <v>137501.8197</v>
      </c>
      <c r="AY482" s="237">
        <f t="shared" si="374"/>
        <v>139990.5097</v>
      </c>
      <c r="AZ482" s="237">
        <f t="shared" si="374"/>
        <v>142479.1602</v>
      </c>
      <c r="BA482" s="237">
        <f t="shared" si="374"/>
        <v>144967.8068</v>
      </c>
      <c r="BB482" s="237">
        <f t="shared" si="374"/>
        <v>147456.453</v>
      </c>
      <c r="BC482" s="237">
        <f t="shared" si="374"/>
        <v>149945.0991</v>
      </c>
      <c r="BD482" s="237">
        <f t="shared" si="374"/>
        <v>152433.7452</v>
      </c>
      <c r="BE482" s="237">
        <f t="shared" si="374"/>
        <v>154922.3914</v>
      </c>
      <c r="BF482" s="237">
        <f t="shared" si="374"/>
        <v>157411.0375</v>
      </c>
      <c r="BG482" s="237">
        <f t="shared" si="374"/>
        <v>167727.7793</v>
      </c>
      <c r="BH482" s="237">
        <f t="shared" si="374"/>
        <v>178827.3306</v>
      </c>
      <c r="BI482" s="237">
        <f t="shared" si="374"/>
        <v>190005.163</v>
      </c>
      <c r="BJ482" s="237">
        <f t="shared" si="374"/>
        <v>201190.8234</v>
      </c>
      <c r="BK482" s="237">
        <f t="shared" si="374"/>
        <v>212377.2666</v>
      </c>
      <c r="BL482" s="237">
        <f t="shared" si="374"/>
        <v>223563.7881</v>
      </c>
      <c r="BM482" s="237">
        <f t="shared" si="374"/>
        <v>234750.3174</v>
      </c>
      <c r="BN482" s="237">
        <f t="shared" si="374"/>
        <v>245936.8475</v>
      </c>
      <c r="BO482" s="237">
        <f t="shared" si="374"/>
        <v>257123.3777</v>
      </c>
      <c r="BP482" s="237">
        <f t="shared" si="374"/>
        <v>268309.9079</v>
      </c>
      <c r="BQ482" s="237">
        <f t="shared" si="374"/>
        <v>279496.4381</v>
      </c>
      <c r="BR482" s="237">
        <f t="shared" si="374"/>
        <v>290682.9683</v>
      </c>
      <c r="BS482" s="237">
        <f t="shared" si="374"/>
        <v>302423.5714</v>
      </c>
      <c r="BT482" s="237">
        <f t="shared" si="374"/>
        <v>314219.5818</v>
      </c>
      <c r="BU482" s="237">
        <f t="shared" si="374"/>
        <v>326021.1329</v>
      </c>
      <c r="BV482" s="237">
        <f t="shared" si="374"/>
        <v>337823.2381</v>
      </c>
      <c r="BW482" s="237">
        <f t="shared" si="374"/>
        <v>349625.3987</v>
      </c>
      <c r="BX482" s="237">
        <f t="shared" si="374"/>
        <v>361427.5648</v>
      </c>
      <c r="BY482" s="237">
        <f t="shared" si="374"/>
        <v>373229.7315</v>
      </c>
      <c r="BZ482" s="237">
        <f t="shared" si="374"/>
        <v>385031.8983</v>
      </c>
      <c r="CA482" s="237">
        <f t="shared" si="374"/>
        <v>396834.065</v>
      </c>
      <c r="CB482" s="237">
        <f t="shared" si="374"/>
        <v>408636.2318</v>
      </c>
      <c r="CC482" s="237">
        <f t="shared" si="374"/>
        <v>420438.3986</v>
      </c>
      <c r="CD482" s="237">
        <f t="shared" si="374"/>
        <v>432240.5653</v>
      </c>
      <c r="CE482" s="237">
        <f t="shared" si="374"/>
        <v>455058.455</v>
      </c>
      <c r="CF482" s="237">
        <f t="shared" si="374"/>
        <v>478977.917</v>
      </c>
      <c r="CG482" s="237">
        <f t="shared" si="374"/>
        <v>503007.5362</v>
      </c>
      <c r="CH482" s="237">
        <f t="shared" si="374"/>
        <v>527048.1711</v>
      </c>
      <c r="CI482" s="237">
        <f t="shared" si="374"/>
        <v>551089.9076</v>
      </c>
      <c r="CJ482" s="237">
        <f t="shared" si="374"/>
        <v>575131.7543</v>
      </c>
      <c r="CK482" s="237">
        <f t="shared" si="374"/>
        <v>599173.6119</v>
      </c>
      <c r="CL482" s="237">
        <f t="shared" si="374"/>
        <v>623215.4707</v>
      </c>
      <c r="CM482" s="237">
        <f t="shared" si="374"/>
        <v>647257.3296</v>
      </c>
      <c r="CN482" s="237">
        <f t="shared" si="374"/>
        <v>671299.1885</v>
      </c>
      <c r="CO482" s="237">
        <f t="shared" si="374"/>
        <v>695341.0474</v>
      </c>
      <c r="CP482" s="237">
        <f t="shared" si="374"/>
        <v>719382.9063</v>
      </c>
      <c r="CQ482" s="237">
        <f t="shared" si="374"/>
        <v>752479.055</v>
      </c>
      <c r="CR482" s="237">
        <f t="shared" si="374"/>
        <v>786480.6327</v>
      </c>
      <c r="CS482" s="237">
        <f t="shared" si="374"/>
        <v>820572.7533</v>
      </c>
      <c r="CT482" s="237">
        <f t="shared" si="374"/>
        <v>854673.9282</v>
      </c>
      <c r="CU482" s="237">
        <f t="shared" si="374"/>
        <v>888776.0086</v>
      </c>
      <c r="CV482" s="237">
        <f t="shared" si="374"/>
        <v>922878.1794</v>
      </c>
      <c r="CW482" s="237">
        <f t="shared" si="374"/>
        <v>956980.3594</v>
      </c>
      <c r="CX482" s="237">
        <f t="shared" si="374"/>
        <v>991082.5402</v>
      </c>
      <c r="CY482" s="237">
        <f t="shared" si="374"/>
        <v>1025184.721</v>
      </c>
      <c r="CZ482" s="237">
        <f t="shared" si="374"/>
        <v>1059286.902</v>
      </c>
      <c r="DA482" s="237">
        <f t="shared" si="374"/>
        <v>1093389.083</v>
      </c>
      <c r="DB482" s="237">
        <f t="shared" si="374"/>
        <v>1127491.264</v>
      </c>
      <c r="DC482" s="237">
        <f t="shared" si="374"/>
        <v>1183332.581</v>
      </c>
      <c r="DD482" s="237">
        <f t="shared" si="374"/>
        <v>1241347.811</v>
      </c>
      <c r="DE482" s="237">
        <f t="shared" si="374"/>
        <v>1299580.432</v>
      </c>
      <c r="DF482" s="237">
        <f t="shared" si="374"/>
        <v>1357834.793</v>
      </c>
      <c r="DG482" s="237">
        <f t="shared" si="374"/>
        <v>1416091.328</v>
      </c>
      <c r="DH482" s="237">
        <f t="shared" si="374"/>
        <v>1474348.079</v>
      </c>
      <c r="DI482" s="237">
        <f t="shared" si="374"/>
        <v>1532604.853</v>
      </c>
      <c r="DJ482" s="237">
        <f t="shared" si="374"/>
        <v>1590861.629</v>
      </c>
      <c r="DK482" s="237">
        <f t="shared" si="374"/>
        <v>1649118.405</v>
      </c>
      <c r="DL482" s="237">
        <f t="shared" si="374"/>
        <v>1707375.181</v>
      </c>
      <c r="DM482" s="237">
        <f t="shared" si="374"/>
        <v>1765631.957</v>
      </c>
      <c r="DN482" s="237">
        <f t="shared" si="374"/>
        <v>1823888.734</v>
      </c>
      <c r="DO482" s="237">
        <f t="shared" si="374"/>
        <v>1910791.589</v>
      </c>
      <c r="DP482" s="237">
        <f t="shared" si="374"/>
        <v>2000559.052</v>
      </c>
      <c r="DQ482" s="237">
        <f t="shared" si="374"/>
        <v>2090612.977</v>
      </c>
      <c r="DR482" s="237">
        <f t="shared" si="374"/>
        <v>2180695.547</v>
      </c>
      <c r="DS482" s="237">
        <f t="shared" si="374"/>
        <v>2270780.982</v>
      </c>
      <c r="DT482" s="237">
        <f t="shared" si="374"/>
        <v>2360866.703</v>
      </c>
      <c r="DU482" s="237">
        <f t="shared" si="374"/>
        <v>2450952.453</v>
      </c>
      <c r="DV482" s="237">
        <f t="shared" si="374"/>
        <v>2541038.206</v>
      </c>
      <c r="DW482" s="237">
        <f t="shared" si="374"/>
        <v>2631123.959</v>
      </c>
      <c r="DX482" s="237">
        <f t="shared" si="374"/>
        <v>2721209.712</v>
      </c>
      <c r="DY482" s="237">
        <f t="shared" si="374"/>
        <v>2811295.465</v>
      </c>
      <c r="DZ482" s="237">
        <f t="shared" si="374"/>
        <v>2901381.218</v>
      </c>
    </row>
    <row r="483">
      <c r="A483" s="89"/>
      <c r="B483" s="150"/>
      <c r="C483" s="277">
        <f>RedeemableEquity!C$11</f>
        <v>3</v>
      </c>
      <c r="D483" s="150"/>
      <c r="E483" s="89">
        <f>RedeemableEquity!C$7</f>
        <v>6</v>
      </c>
      <c r="F483" s="146">
        <f>RedeemableEquity!C$14</f>
        <v>12</v>
      </c>
      <c r="G483" s="129">
        <f>RedeemableEquity!C$13</f>
        <v>0.035</v>
      </c>
      <c r="H483" s="89"/>
      <c r="I483" s="150" t="s">
        <v>174</v>
      </c>
      <c r="J483" s="89"/>
      <c r="K483" s="90">
        <f>if(K2&lt;($E483+$F483),0,$G483*K482)</f>
        <v>0</v>
      </c>
      <c r="L483" s="90">
        <f t="shared" ref="L483:DZ483" si="375">if(L2&lt;($E483+$F483),0,if(L2&gt;$F484,0,if(L2&gt;$F485,0,if((sum($K483:K483)+($G483*L482))&lt;=$C484,$G483*L482,$C484-sum($K483:K483)))))</f>
        <v>0</v>
      </c>
      <c r="M483" s="90">
        <f t="shared" si="375"/>
        <v>0</v>
      </c>
      <c r="N483" s="90">
        <f t="shared" si="375"/>
        <v>0</v>
      </c>
      <c r="O483" s="90">
        <f t="shared" si="375"/>
        <v>0</v>
      </c>
      <c r="P483" s="90">
        <f t="shared" si="375"/>
        <v>0</v>
      </c>
      <c r="Q483" s="90">
        <f t="shared" si="375"/>
        <v>0</v>
      </c>
      <c r="R483" s="90">
        <f t="shared" si="375"/>
        <v>0</v>
      </c>
      <c r="S483" s="90">
        <f t="shared" si="375"/>
        <v>0</v>
      </c>
      <c r="T483" s="90">
        <f t="shared" si="375"/>
        <v>0</v>
      </c>
      <c r="U483" s="90">
        <f t="shared" si="375"/>
        <v>0</v>
      </c>
      <c r="V483" s="90">
        <f t="shared" si="375"/>
        <v>0</v>
      </c>
      <c r="W483" s="90">
        <f t="shared" si="375"/>
        <v>0</v>
      </c>
      <c r="X483" s="90">
        <f t="shared" si="375"/>
        <v>0</v>
      </c>
      <c r="Y483" s="90">
        <f t="shared" si="375"/>
        <v>0</v>
      </c>
      <c r="Z483" s="90">
        <f t="shared" si="375"/>
        <v>0</v>
      </c>
      <c r="AA483" s="90">
        <f t="shared" si="375"/>
        <v>0</v>
      </c>
      <c r="AB483" s="90">
        <f t="shared" si="375"/>
        <v>1768.281077</v>
      </c>
      <c r="AC483" s="90">
        <f t="shared" si="375"/>
        <v>1738.366569</v>
      </c>
      <c r="AD483" s="90">
        <f t="shared" si="375"/>
        <v>1708.452042</v>
      </c>
      <c r="AE483" s="90">
        <f t="shared" si="375"/>
        <v>1678.537512</v>
      </c>
      <c r="AF483" s="90">
        <f t="shared" si="375"/>
        <v>1648.622982</v>
      </c>
      <c r="AG483" s="90">
        <f t="shared" si="375"/>
        <v>1618.708452</v>
      </c>
      <c r="AH483" s="90">
        <f t="shared" si="375"/>
        <v>1588.793922</v>
      </c>
      <c r="AI483" s="90">
        <f t="shared" si="375"/>
        <v>1802.429688</v>
      </c>
      <c r="AJ483" s="90">
        <f t="shared" si="375"/>
        <v>2040.420484</v>
      </c>
      <c r="AK483" s="90">
        <f t="shared" si="375"/>
        <v>2280.846782</v>
      </c>
      <c r="AL483" s="90">
        <f t="shared" si="375"/>
        <v>2521.516631</v>
      </c>
      <c r="AM483" s="90">
        <f t="shared" si="375"/>
        <v>2762.210835</v>
      </c>
      <c r="AN483" s="90">
        <f t="shared" si="375"/>
        <v>3002.907474</v>
      </c>
      <c r="AO483" s="90">
        <f t="shared" si="375"/>
        <v>0</v>
      </c>
      <c r="AP483" s="90">
        <f t="shared" si="375"/>
        <v>0</v>
      </c>
      <c r="AQ483" s="90">
        <f t="shared" si="375"/>
        <v>0</v>
      </c>
      <c r="AR483" s="90">
        <f t="shared" si="375"/>
        <v>0</v>
      </c>
      <c r="AS483" s="90">
        <f t="shared" si="375"/>
        <v>0</v>
      </c>
      <c r="AT483" s="90">
        <f t="shared" si="375"/>
        <v>0</v>
      </c>
      <c r="AU483" s="90">
        <f t="shared" si="375"/>
        <v>0</v>
      </c>
      <c r="AV483" s="90">
        <f t="shared" si="375"/>
        <v>0</v>
      </c>
      <c r="AW483" s="90">
        <f t="shared" si="375"/>
        <v>0</v>
      </c>
      <c r="AX483" s="90">
        <f t="shared" si="375"/>
        <v>0</v>
      </c>
      <c r="AY483" s="90">
        <f t="shared" si="375"/>
        <v>0</v>
      </c>
      <c r="AZ483" s="90">
        <f t="shared" si="375"/>
        <v>0</v>
      </c>
      <c r="BA483" s="90">
        <f t="shared" si="375"/>
        <v>0</v>
      </c>
      <c r="BB483" s="90">
        <f t="shared" si="375"/>
        <v>0</v>
      </c>
      <c r="BC483" s="90">
        <f t="shared" si="375"/>
        <v>0</v>
      </c>
      <c r="BD483" s="90">
        <f t="shared" si="375"/>
        <v>0</v>
      </c>
      <c r="BE483" s="90">
        <f t="shared" si="375"/>
        <v>0</v>
      </c>
      <c r="BF483" s="90">
        <f t="shared" si="375"/>
        <v>0</v>
      </c>
      <c r="BG483" s="90">
        <f t="shared" si="375"/>
        <v>0</v>
      </c>
      <c r="BH483" s="90">
        <f t="shared" si="375"/>
        <v>0</v>
      </c>
      <c r="BI483" s="90">
        <f t="shared" si="375"/>
        <v>0</v>
      </c>
      <c r="BJ483" s="90">
        <f t="shared" si="375"/>
        <v>0</v>
      </c>
      <c r="BK483" s="90">
        <f t="shared" si="375"/>
        <v>0</v>
      </c>
      <c r="BL483" s="90">
        <f t="shared" si="375"/>
        <v>0</v>
      </c>
      <c r="BM483" s="90">
        <f t="shared" si="375"/>
        <v>0</v>
      </c>
      <c r="BN483" s="90">
        <f t="shared" si="375"/>
        <v>0</v>
      </c>
      <c r="BO483" s="90">
        <f t="shared" si="375"/>
        <v>0</v>
      </c>
      <c r="BP483" s="90">
        <f t="shared" si="375"/>
        <v>0</v>
      </c>
      <c r="BQ483" s="90">
        <f t="shared" si="375"/>
        <v>0</v>
      </c>
      <c r="BR483" s="90">
        <f t="shared" si="375"/>
        <v>0</v>
      </c>
      <c r="BS483" s="90">
        <f t="shared" si="375"/>
        <v>0</v>
      </c>
      <c r="BT483" s="90">
        <f t="shared" si="375"/>
        <v>0</v>
      </c>
      <c r="BU483" s="90">
        <f t="shared" si="375"/>
        <v>0</v>
      </c>
      <c r="BV483" s="90">
        <f t="shared" si="375"/>
        <v>0</v>
      </c>
      <c r="BW483" s="90">
        <f t="shared" si="375"/>
        <v>0</v>
      </c>
      <c r="BX483" s="90">
        <f t="shared" si="375"/>
        <v>0</v>
      </c>
      <c r="BY483" s="90">
        <f t="shared" si="375"/>
        <v>0</v>
      </c>
      <c r="BZ483" s="90">
        <f t="shared" si="375"/>
        <v>0</v>
      </c>
      <c r="CA483" s="90">
        <f t="shared" si="375"/>
        <v>0</v>
      </c>
      <c r="CB483" s="90">
        <f t="shared" si="375"/>
        <v>0</v>
      </c>
      <c r="CC483" s="90">
        <f t="shared" si="375"/>
        <v>0</v>
      </c>
      <c r="CD483" s="90">
        <f t="shared" si="375"/>
        <v>0</v>
      </c>
      <c r="CE483" s="90">
        <f t="shared" si="375"/>
        <v>0</v>
      </c>
      <c r="CF483" s="90">
        <f t="shared" si="375"/>
        <v>0</v>
      </c>
      <c r="CG483" s="90">
        <f t="shared" si="375"/>
        <v>0</v>
      </c>
      <c r="CH483" s="90">
        <f t="shared" si="375"/>
        <v>0</v>
      </c>
      <c r="CI483" s="90">
        <f t="shared" si="375"/>
        <v>0</v>
      </c>
      <c r="CJ483" s="90">
        <f t="shared" si="375"/>
        <v>0</v>
      </c>
      <c r="CK483" s="90">
        <f t="shared" si="375"/>
        <v>0</v>
      </c>
      <c r="CL483" s="90">
        <f t="shared" si="375"/>
        <v>0</v>
      </c>
      <c r="CM483" s="90">
        <f t="shared" si="375"/>
        <v>0</v>
      </c>
      <c r="CN483" s="90">
        <f t="shared" si="375"/>
        <v>0</v>
      </c>
      <c r="CO483" s="90">
        <f t="shared" si="375"/>
        <v>0</v>
      </c>
      <c r="CP483" s="90">
        <f t="shared" si="375"/>
        <v>0</v>
      </c>
      <c r="CQ483" s="90">
        <f t="shared" si="375"/>
        <v>0</v>
      </c>
      <c r="CR483" s="90">
        <f t="shared" si="375"/>
        <v>0</v>
      </c>
      <c r="CS483" s="90">
        <f t="shared" si="375"/>
        <v>0</v>
      </c>
      <c r="CT483" s="90">
        <f t="shared" si="375"/>
        <v>0</v>
      </c>
      <c r="CU483" s="90">
        <f t="shared" si="375"/>
        <v>0</v>
      </c>
      <c r="CV483" s="90">
        <f t="shared" si="375"/>
        <v>0</v>
      </c>
      <c r="CW483" s="90">
        <f t="shared" si="375"/>
        <v>0</v>
      </c>
      <c r="CX483" s="90">
        <f t="shared" si="375"/>
        <v>0</v>
      </c>
      <c r="CY483" s="90">
        <f t="shared" si="375"/>
        <v>0</v>
      </c>
      <c r="CZ483" s="90">
        <f t="shared" si="375"/>
        <v>0</v>
      </c>
      <c r="DA483" s="90">
        <f t="shared" si="375"/>
        <v>0</v>
      </c>
      <c r="DB483" s="90">
        <f t="shared" si="375"/>
        <v>0</v>
      </c>
      <c r="DC483" s="90">
        <f t="shared" si="375"/>
        <v>0</v>
      </c>
      <c r="DD483" s="90">
        <f t="shared" si="375"/>
        <v>0</v>
      </c>
      <c r="DE483" s="90">
        <f t="shared" si="375"/>
        <v>0</v>
      </c>
      <c r="DF483" s="90">
        <f t="shared" si="375"/>
        <v>0</v>
      </c>
      <c r="DG483" s="90">
        <f t="shared" si="375"/>
        <v>0</v>
      </c>
      <c r="DH483" s="90">
        <f t="shared" si="375"/>
        <v>0</v>
      </c>
      <c r="DI483" s="90">
        <f t="shared" si="375"/>
        <v>0</v>
      </c>
      <c r="DJ483" s="90">
        <f t="shared" si="375"/>
        <v>0</v>
      </c>
      <c r="DK483" s="90">
        <f t="shared" si="375"/>
        <v>0</v>
      </c>
      <c r="DL483" s="90">
        <f t="shared" si="375"/>
        <v>0</v>
      </c>
      <c r="DM483" s="90">
        <f t="shared" si="375"/>
        <v>0</v>
      </c>
      <c r="DN483" s="90">
        <f t="shared" si="375"/>
        <v>0</v>
      </c>
      <c r="DO483" s="90">
        <f t="shared" si="375"/>
        <v>0</v>
      </c>
      <c r="DP483" s="90">
        <f t="shared" si="375"/>
        <v>0</v>
      </c>
      <c r="DQ483" s="90">
        <f t="shared" si="375"/>
        <v>0</v>
      </c>
      <c r="DR483" s="90">
        <f t="shared" si="375"/>
        <v>0</v>
      </c>
      <c r="DS483" s="90">
        <f t="shared" si="375"/>
        <v>0</v>
      </c>
      <c r="DT483" s="90">
        <f t="shared" si="375"/>
        <v>0</v>
      </c>
      <c r="DU483" s="90">
        <f t="shared" si="375"/>
        <v>0</v>
      </c>
      <c r="DV483" s="90">
        <f t="shared" si="375"/>
        <v>0</v>
      </c>
      <c r="DW483" s="90">
        <f t="shared" si="375"/>
        <v>0</v>
      </c>
      <c r="DX483" s="90">
        <f t="shared" si="375"/>
        <v>0</v>
      </c>
      <c r="DY483" s="90">
        <f t="shared" si="375"/>
        <v>0</v>
      </c>
      <c r="DZ483" s="90">
        <f t="shared" si="375"/>
        <v>0</v>
      </c>
    </row>
    <row r="484">
      <c r="A484" s="89"/>
      <c r="B484" s="150"/>
      <c r="C484" s="224">
        <f>C482*C483</f>
        <v>300000</v>
      </c>
      <c r="D484" s="150"/>
      <c r="E484" s="89"/>
      <c r="F484" s="89">
        <f>RedeemableEquity!C$20</f>
        <v>30</v>
      </c>
      <c r="G484" s="224">
        <f>C482/J484</f>
        <v>1111.111111</v>
      </c>
      <c r="H484" s="89"/>
      <c r="I484" s="150" t="s">
        <v>383</v>
      </c>
      <c r="J484" s="278">
        <f>G479/G489</f>
        <v>90</v>
      </c>
      <c r="K484" s="279">
        <f t="shared" ref="K484:DZ484" si="376">if(K483&gt;0,$E482*(K483/($J484*$C483)),0)</f>
        <v>0</v>
      </c>
      <c r="L484" s="279">
        <f t="shared" si="376"/>
        <v>0</v>
      </c>
      <c r="M484" s="279">
        <f t="shared" si="376"/>
        <v>0</v>
      </c>
      <c r="N484" s="279">
        <f t="shared" si="376"/>
        <v>0</v>
      </c>
      <c r="O484" s="279">
        <f t="shared" si="376"/>
        <v>0</v>
      </c>
      <c r="P484" s="279">
        <f t="shared" si="376"/>
        <v>0</v>
      </c>
      <c r="Q484" s="279">
        <f t="shared" si="376"/>
        <v>0</v>
      </c>
      <c r="R484" s="279">
        <f t="shared" si="376"/>
        <v>0</v>
      </c>
      <c r="S484" s="279">
        <f t="shared" si="376"/>
        <v>0</v>
      </c>
      <c r="T484" s="279">
        <f t="shared" si="376"/>
        <v>0</v>
      </c>
      <c r="U484" s="279">
        <f t="shared" si="376"/>
        <v>0</v>
      </c>
      <c r="V484" s="279">
        <f t="shared" si="376"/>
        <v>0</v>
      </c>
      <c r="W484" s="279">
        <f t="shared" si="376"/>
        <v>0</v>
      </c>
      <c r="X484" s="279">
        <f t="shared" si="376"/>
        <v>0</v>
      </c>
      <c r="Y484" s="279">
        <f t="shared" si="376"/>
        <v>0</v>
      </c>
      <c r="Z484" s="279">
        <f t="shared" si="376"/>
        <v>0</v>
      </c>
      <c r="AA484" s="279">
        <f t="shared" si="376"/>
        <v>0</v>
      </c>
      <c r="AB484" s="279">
        <f t="shared" si="376"/>
        <v>5.894270256</v>
      </c>
      <c r="AC484" s="279">
        <f t="shared" si="376"/>
        <v>5.794555231</v>
      </c>
      <c r="AD484" s="279">
        <f t="shared" si="376"/>
        <v>5.694840138</v>
      </c>
      <c r="AE484" s="279">
        <f t="shared" si="376"/>
        <v>5.595125039</v>
      </c>
      <c r="AF484" s="279">
        <f t="shared" si="376"/>
        <v>5.49540994</v>
      </c>
      <c r="AG484" s="279">
        <f t="shared" si="376"/>
        <v>5.39569484</v>
      </c>
      <c r="AH484" s="279">
        <f t="shared" si="376"/>
        <v>5.29597974</v>
      </c>
      <c r="AI484" s="279">
        <f t="shared" si="376"/>
        <v>6.00809896</v>
      </c>
      <c r="AJ484" s="279">
        <f t="shared" si="376"/>
        <v>6.801401612</v>
      </c>
      <c r="AK484" s="279">
        <f t="shared" si="376"/>
        <v>7.602822607</v>
      </c>
      <c r="AL484" s="279">
        <f t="shared" si="376"/>
        <v>8.405055436</v>
      </c>
      <c r="AM484" s="279">
        <f t="shared" si="376"/>
        <v>9.207369449</v>
      </c>
      <c r="AN484" s="279">
        <f t="shared" si="376"/>
        <v>10.00969158</v>
      </c>
      <c r="AO484" s="279">
        <f t="shared" si="376"/>
        <v>0</v>
      </c>
      <c r="AP484" s="279">
        <f t="shared" si="376"/>
        <v>0</v>
      </c>
      <c r="AQ484" s="279">
        <f t="shared" si="376"/>
        <v>0</v>
      </c>
      <c r="AR484" s="279">
        <f t="shared" si="376"/>
        <v>0</v>
      </c>
      <c r="AS484" s="279">
        <f t="shared" si="376"/>
        <v>0</v>
      </c>
      <c r="AT484" s="279">
        <f t="shared" si="376"/>
        <v>0</v>
      </c>
      <c r="AU484" s="279">
        <f t="shared" si="376"/>
        <v>0</v>
      </c>
      <c r="AV484" s="279">
        <f t="shared" si="376"/>
        <v>0</v>
      </c>
      <c r="AW484" s="279">
        <f t="shared" si="376"/>
        <v>0</v>
      </c>
      <c r="AX484" s="279">
        <f t="shared" si="376"/>
        <v>0</v>
      </c>
      <c r="AY484" s="279">
        <f t="shared" si="376"/>
        <v>0</v>
      </c>
      <c r="AZ484" s="279">
        <f t="shared" si="376"/>
        <v>0</v>
      </c>
      <c r="BA484" s="279">
        <f t="shared" si="376"/>
        <v>0</v>
      </c>
      <c r="BB484" s="279">
        <f t="shared" si="376"/>
        <v>0</v>
      </c>
      <c r="BC484" s="279">
        <f t="shared" si="376"/>
        <v>0</v>
      </c>
      <c r="BD484" s="279">
        <f t="shared" si="376"/>
        <v>0</v>
      </c>
      <c r="BE484" s="279">
        <f t="shared" si="376"/>
        <v>0</v>
      </c>
      <c r="BF484" s="279">
        <f t="shared" si="376"/>
        <v>0</v>
      </c>
      <c r="BG484" s="279">
        <f t="shared" si="376"/>
        <v>0</v>
      </c>
      <c r="BH484" s="279">
        <f t="shared" si="376"/>
        <v>0</v>
      </c>
      <c r="BI484" s="279">
        <f t="shared" si="376"/>
        <v>0</v>
      </c>
      <c r="BJ484" s="279">
        <f t="shared" si="376"/>
        <v>0</v>
      </c>
      <c r="BK484" s="279">
        <f t="shared" si="376"/>
        <v>0</v>
      </c>
      <c r="BL484" s="279">
        <f t="shared" si="376"/>
        <v>0</v>
      </c>
      <c r="BM484" s="279">
        <f t="shared" si="376"/>
        <v>0</v>
      </c>
      <c r="BN484" s="279">
        <f t="shared" si="376"/>
        <v>0</v>
      </c>
      <c r="BO484" s="279">
        <f t="shared" si="376"/>
        <v>0</v>
      </c>
      <c r="BP484" s="279">
        <f t="shared" si="376"/>
        <v>0</v>
      </c>
      <c r="BQ484" s="279">
        <f t="shared" si="376"/>
        <v>0</v>
      </c>
      <c r="BR484" s="279">
        <f t="shared" si="376"/>
        <v>0</v>
      </c>
      <c r="BS484" s="279">
        <f t="shared" si="376"/>
        <v>0</v>
      </c>
      <c r="BT484" s="279">
        <f t="shared" si="376"/>
        <v>0</v>
      </c>
      <c r="BU484" s="279">
        <f t="shared" si="376"/>
        <v>0</v>
      </c>
      <c r="BV484" s="279">
        <f t="shared" si="376"/>
        <v>0</v>
      </c>
      <c r="BW484" s="279">
        <f t="shared" si="376"/>
        <v>0</v>
      </c>
      <c r="BX484" s="279">
        <f t="shared" si="376"/>
        <v>0</v>
      </c>
      <c r="BY484" s="279">
        <f t="shared" si="376"/>
        <v>0</v>
      </c>
      <c r="BZ484" s="279">
        <f t="shared" si="376"/>
        <v>0</v>
      </c>
      <c r="CA484" s="279">
        <f t="shared" si="376"/>
        <v>0</v>
      </c>
      <c r="CB484" s="279">
        <f t="shared" si="376"/>
        <v>0</v>
      </c>
      <c r="CC484" s="279">
        <f t="shared" si="376"/>
        <v>0</v>
      </c>
      <c r="CD484" s="279">
        <f t="shared" si="376"/>
        <v>0</v>
      </c>
      <c r="CE484" s="279">
        <f t="shared" si="376"/>
        <v>0</v>
      </c>
      <c r="CF484" s="279">
        <f t="shared" si="376"/>
        <v>0</v>
      </c>
      <c r="CG484" s="279">
        <f t="shared" si="376"/>
        <v>0</v>
      </c>
      <c r="CH484" s="279">
        <f t="shared" si="376"/>
        <v>0</v>
      </c>
      <c r="CI484" s="279">
        <f t="shared" si="376"/>
        <v>0</v>
      </c>
      <c r="CJ484" s="279">
        <f t="shared" si="376"/>
        <v>0</v>
      </c>
      <c r="CK484" s="279">
        <f t="shared" si="376"/>
        <v>0</v>
      </c>
      <c r="CL484" s="279">
        <f t="shared" si="376"/>
        <v>0</v>
      </c>
      <c r="CM484" s="279">
        <f t="shared" si="376"/>
        <v>0</v>
      </c>
      <c r="CN484" s="279">
        <f t="shared" si="376"/>
        <v>0</v>
      </c>
      <c r="CO484" s="279">
        <f t="shared" si="376"/>
        <v>0</v>
      </c>
      <c r="CP484" s="279">
        <f t="shared" si="376"/>
        <v>0</v>
      </c>
      <c r="CQ484" s="279">
        <f t="shared" si="376"/>
        <v>0</v>
      </c>
      <c r="CR484" s="279">
        <f t="shared" si="376"/>
        <v>0</v>
      </c>
      <c r="CS484" s="279">
        <f t="shared" si="376"/>
        <v>0</v>
      </c>
      <c r="CT484" s="279">
        <f t="shared" si="376"/>
        <v>0</v>
      </c>
      <c r="CU484" s="279">
        <f t="shared" si="376"/>
        <v>0</v>
      </c>
      <c r="CV484" s="279">
        <f t="shared" si="376"/>
        <v>0</v>
      </c>
      <c r="CW484" s="279">
        <f t="shared" si="376"/>
        <v>0</v>
      </c>
      <c r="CX484" s="279">
        <f t="shared" si="376"/>
        <v>0</v>
      </c>
      <c r="CY484" s="279">
        <f t="shared" si="376"/>
        <v>0</v>
      </c>
      <c r="CZ484" s="279">
        <f t="shared" si="376"/>
        <v>0</v>
      </c>
      <c r="DA484" s="279">
        <f t="shared" si="376"/>
        <v>0</v>
      </c>
      <c r="DB484" s="279">
        <f t="shared" si="376"/>
        <v>0</v>
      </c>
      <c r="DC484" s="279">
        <f t="shared" si="376"/>
        <v>0</v>
      </c>
      <c r="DD484" s="279">
        <f t="shared" si="376"/>
        <v>0</v>
      </c>
      <c r="DE484" s="279">
        <f t="shared" si="376"/>
        <v>0</v>
      </c>
      <c r="DF484" s="279">
        <f t="shared" si="376"/>
        <v>0</v>
      </c>
      <c r="DG484" s="279">
        <f t="shared" si="376"/>
        <v>0</v>
      </c>
      <c r="DH484" s="279">
        <f t="shared" si="376"/>
        <v>0</v>
      </c>
      <c r="DI484" s="279">
        <f t="shared" si="376"/>
        <v>0</v>
      </c>
      <c r="DJ484" s="279">
        <f t="shared" si="376"/>
        <v>0</v>
      </c>
      <c r="DK484" s="279">
        <f t="shared" si="376"/>
        <v>0</v>
      </c>
      <c r="DL484" s="279">
        <f t="shared" si="376"/>
        <v>0</v>
      </c>
      <c r="DM484" s="279">
        <f t="shared" si="376"/>
        <v>0</v>
      </c>
      <c r="DN484" s="279">
        <f t="shared" si="376"/>
        <v>0</v>
      </c>
      <c r="DO484" s="279">
        <f t="shared" si="376"/>
        <v>0</v>
      </c>
      <c r="DP484" s="279">
        <f t="shared" si="376"/>
        <v>0</v>
      </c>
      <c r="DQ484" s="279">
        <f t="shared" si="376"/>
        <v>0</v>
      </c>
      <c r="DR484" s="279">
        <f t="shared" si="376"/>
        <v>0</v>
      </c>
      <c r="DS484" s="279">
        <f t="shared" si="376"/>
        <v>0</v>
      </c>
      <c r="DT484" s="279">
        <f t="shared" si="376"/>
        <v>0</v>
      </c>
      <c r="DU484" s="279">
        <f t="shared" si="376"/>
        <v>0</v>
      </c>
      <c r="DV484" s="279">
        <f t="shared" si="376"/>
        <v>0</v>
      </c>
      <c r="DW484" s="279">
        <f t="shared" si="376"/>
        <v>0</v>
      </c>
      <c r="DX484" s="279">
        <f t="shared" si="376"/>
        <v>0</v>
      </c>
      <c r="DY484" s="279">
        <f t="shared" si="376"/>
        <v>0</v>
      </c>
      <c r="DZ484" s="279">
        <f t="shared" si="376"/>
        <v>0</v>
      </c>
    </row>
    <row r="485">
      <c r="A485" s="89"/>
      <c r="B485" s="150"/>
      <c r="C485" s="150"/>
      <c r="D485" s="150"/>
      <c r="E485" s="89"/>
      <c r="F485" s="89">
        <f>RedeemableEquity!C$29</f>
        <v>60</v>
      </c>
      <c r="H485" s="89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</row>
    <row r="486">
      <c r="A486" s="89"/>
      <c r="B486" s="150"/>
      <c r="C486" s="150"/>
      <c r="D486" s="150"/>
      <c r="E486" s="189" t="s">
        <v>331</v>
      </c>
      <c r="F486" s="89"/>
      <c r="G486" s="146"/>
      <c r="H486" s="89"/>
      <c r="I486" s="89"/>
      <c r="J486" s="223">
        <f>max(if(J479="",0,$G479/sum(J489:J490)),if(J480="",0,$G480/sum(J489:J490)))</f>
        <v>0</v>
      </c>
      <c r="K486" s="223">
        <f t="shared" ref="K486:DZ486" si="377">max(if(K479="",0,$G479/sum(K489:K490)),if(K480="",0,$G480/sum(K489:K490)),J486)</f>
        <v>0</v>
      </c>
      <c r="L486" s="223">
        <f t="shared" si="377"/>
        <v>0</v>
      </c>
      <c r="M486" s="223">
        <f t="shared" si="377"/>
        <v>0</v>
      </c>
      <c r="N486" s="223">
        <f t="shared" si="377"/>
        <v>0</v>
      </c>
      <c r="O486" s="223">
        <f t="shared" si="377"/>
        <v>0</v>
      </c>
      <c r="P486" s="223">
        <f t="shared" si="377"/>
        <v>90</v>
      </c>
      <c r="Q486" s="223">
        <f t="shared" si="377"/>
        <v>90</v>
      </c>
      <c r="R486" s="223">
        <f t="shared" si="377"/>
        <v>90</v>
      </c>
      <c r="S486" s="223">
        <f t="shared" si="377"/>
        <v>90</v>
      </c>
      <c r="T486" s="223">
        <f t="shared" si="377"/>
        <v>90</v>
      </c>
      <c r="U486" s="223">
        <f t="shared" si="377"/>
        <v>90</v>
      </c>
      <c r="V486" s="223">
        <f t="shared" si="377"/>
        <v>90</v>
      </c>
      <c r="W486" s="223">
        <f t="shared" si="377"/>
        <v>90</v>
      </c>
      <c r="X486" s="223">
        <f t="shared" si="377"/>
        <v>90</v>
      </c>
      <c r="Y486" s="223">
        <f t="shared" si="377"/>
        <v>90</v>
      </c>
      <c r="Z486" s="223">
        <f t="shared" si="377"/>
        <v>90</v>
      </c>
      <c r="AA486" s="223">
        <f t="shared" si="377"/>
        <v>90</v>
      </c>
      <c r="AB486" s="223">
        <f t="shared" si="377"/>
        <v>90</v>
      </c>
      <c r="AC486" s="223">
        <f t="shared" si="377"/>
        <v>90</v>
      </c>
      <c r="AD486" s="223">
        <f t="shared" si="377"/>
        <v>90</v>
      </c>
      <c r="AE486" s="223">
        <f t="shared" si="377"/>
        <v>90</v>
      </c>
      <c r="AF486" s="223">
        <f t="shared" si="377"/>
        <v>90</v>
      </c>
      <c r="AG486" s="223">
        <f t="shared" si="377"/>
        <v>90</v>
      </c>
      <c r="AH486" s="223">
        <f t="shared" si="377"/>
        <v>90</v>
      </c>
      <c r="AI486" s="223">
        <f t="shared" si="377"/>
        <v>90</v>
      </c>
      <c r="AJ486" s="223">
        <f t="shared" si="377"/>
        <v>90</v>
      </c>
      <c r="AK486" s="223">
        <f t="shared" si="377"/>
        <v>90</v>
      </c>
      <c r="AL486" s="223">
        <f t="shared" si="377"/>
        <v>90</v>
      </c>
      <c r="AM486" s="223">
        <f t="shared" si="377"/>
        <v>90</v>
      </c>
      <c r="AN486" s="223">
        <f t="shared" si="377"/>
        <v>1000</v>
      </c>
      <c r="AO486" s="223">
        <f t="shared" si="377"/>
        <v>1000</v>
      </c>
      <c r="AP486" s="223">
        <f t="shared" si="377"/>
        <v>1000</v>
      </c>
      <c r="AQ486" s="223">
        <f t="shared" si="377"/>
        <v>1000</v>
      </c>
      <c r="AR486" s="223">
        <f t="shared" si="377"/>
        <v>1000</v>
      </c>
      <c r="AS486" s="223">
        <f t="shared" si="377"/>
        <v>1000</v>
      </c>
      <c r="AT486" s="223">
        <f t="shared" si="377"/>
        <v>1000</v>
      </c>
      <c r="AU486" s="223">
        <f t="shared" si="377"/>
        <v>1000</v>
      </c>
      <c r="AV486" s="223">
        <f t="shared" si="377"/>
        <v>1000</v>
      </c>
      <c r="AW486" s="223">
        <f t="shared" si="377"/>
        <v>1000</v>
      </c>
      <c r="AX486" s="223">
        <f t="shared" si="377"/>
        <v>1000</v>
      </c>
      <c r="AY486" s="223">
        <f t="shared" si="377"/>
        <v>1000</v>
      </c>
      <c r="AZ486" s="223">
        <f t="shared" si="377"/>
        <v>1000</v>
      </c>
      <c r="BA486" s="223">
        <f t="shared" si="377"/>
        <v>1000</v>
      </c>
      <c r="BB486" s="223">
        <f t="shared" si="377"/>
        <v>1000</v>
      </c>
      <c r="BC486" s="223">
        <f t="shared" si="377"/>
        <v>1000</v>
      </c>
      <c r="BD486" s="223">
        <f t="shared" si="377"/>
        <v>1000</v>
      </c>
      <c r="BE486" s="223">
        <f t="shared" si="377"/>
        <v>1000</v>
      </c>
      <c r="BF486" s="223">
        <f t="shared" si="377"/>
        <v>1000</v>
      </c>
      <c r="BG486" s="223">
        <f t="shared" si="377"/>
        <v>1000</v>
      </c>
      <c r="BH486" s="223">
        <f t="shared" si="377"/>
        <v>1000</v>
      </c>
      <c r="BI486" s="223">
        <f t="shared" si="377"/>
        <v>1000</v>
      </c>
      <c r="BJ486" s="223">
        <f t="shared" si="377"/>
        <v>1000</v>
      </c>
      <c r="BK486" s="223">
        <f t="shared" si="377"/>
        <v>1000</v>
      </c>
      <c r="BL486" s="223">
        <f t="shared" si="377"/>
        <v>1000</v>
      </c>
      <c r="BM486" s="223">
        <f t="shared" si="377"/>
        <v>1000</v>
      </c>
      <c r="BN486" s="223">
        <f t="shared" si="377"/>
        <v>1000</v>
      </c>
      <c r="BO486" s="223">
        <f t="shared" si="377"/>
        <v>1000</v>
      </c>
      <c r="BP486" s="223">
        <f t="shared" si="377"/>
        <v>1000</v>
      </c>
      <c r="BQ486" s="223">
        <f t="shared" si="377"/>
        <v>1000</v>
      </c>
      <c r="BR486" s="223">
        <f t="shared" si="377"/>
        <v>1000</v>
      </c>
      <c r="BS486" s="223">
        <f t="shared" si="377"/>
        <v>1000</v>
      </c>
      <c r="BT486" s="223">
        <f t="shared" si="377"/>
        <v>1000</v>
      </c>
      <c r="BU486" s="223">
        <f t="shared" si="377"/>
        <v>1000</v>
      </c>
      <c r="BV486" s="223">
        <f t="shared" si="377"/>
        <v>1000</v>
      </c>
      <c r="BW486" s="223">
        <f t="shared" si="377"/>
        <v>1000</v>
      </c>
      <c r="BX486" s="223">
        <f t="shared" si="377"/>
        <v>1000</v>
      </c>
      <c r="BY486" s="223">
        <f t="shared" si="377"/>
        <v>1000</v>
      </c>
      <c r="BZ486" s="223">
        <f t="shared" si="377"/>
        <v>1000</v>
      </c>
      <c r="CA486" s="223">
        <f t="shared" si="377"/>
        <v>1000</v>
      </c>
      <c r="CB486" s="223">
        <f t="shared" si="377"/>
        <v>1000</v>
      </c>
      <c r="CC486" s="223">
        <f t="shared" si="377"/>
        <v>1000</v>
      </c>
      <c r="CD486" s="223">
        <f t="shared" si="377"/>
        <v>1000</v>
      </c>
      <c r="CE486" s="223">
        <f t="shared" si="377"/>
        <v>1000</v>
      </c>
      <c r="CF486" s="223">
        <f t="shared" si="377"/>
        <v>1000</v>
      </c>
      <c r="CG486" s="223">
        <f t="shared" si="377"/>
        <v>1000</v>
      </c>
      <c r="CH486" s="223">
        <f t="shared" si="377"/>
        <v>1000</v>
      </c>
      <c r="CI486" s="223">
        <f t="shared" si="377"/>
        <v>1000</v>
      </c>
      <c r="CJ486" s="223">
        <f t="shared" si="377"/>
        <v>1000</v>
      </c>
      <c r="CK486" s="223">
        <f t="shared" si="377"/>
        <v>1000</v>
      </c>
      <c r="CL486" s="223">
        <f t="shared" si="377"/>
        <v>1000</v>
      </c>
      <c r="CM486" s="223">
        <f t="shared" si="377"/>
        <v>1000</v>
      </c>
      <c r="CN486" s="223">
        <f t="shared" si="377"/>
        <v>1000</v>
      </c>
      <c r="CO486" s="223">
        <f t="shared" si="377"/>
        <v>1000</v>
      </c>
      <c r="CP486" s="223">
        <f t="shared" si="377"/>
        <v>1000</v>
      </c>
      <c r="CQ486" s="223">
        <f t="shared" si="377"/>
        <v>1000</v>
      </c>
      <c r="CR486" s="223">
        <f t="shared" si="377"/>
        <v>1000</v>
      </c>
      <c r="CS486" s="223">
        <f t="shared" si="377"/>
        <v>1000</v>
      </c>
      <c r="CT486" s="223">
        <f t="shared" si="377"/>
        <v>1000</v>
      </c>
      <c r="CU486" s="223">
        <f t="shared" si="377"/>
        <v>1000</v>
      </c>
      <c r="CV486" s="223">
        <f t="shared" si="377"/>
        <v>1000</v>
      </c>
      <c r="CW486" s="223">
        <f t="shared" si="377"/>
        <v>1000</v>
      </c>
      <c r="CX486" s="223">
        <f t="shared" si="377"/>
        <v>1000</v>
      </c>
      <c r="CY486" s="223">
        <f t="shared" si="377"/>
        <v>1000</v>
      </c>
      <c r="CZ486" s="223">
        <f t="shared" si="377"/>
        <v>1000</v>
      </c>
      <c r="DA486" s="223">
        <f t="shared" si="377"/>
        <v>1000</v>
      </c>
      <c r="DB486" s="223">
        <f t="shared" si="377"/>
        <v>1000</v>
      </c>
      <c r="DC486" s="223">
        <f t="shared" si="377"/>
        <v>1000</v>
      </c>
      <c r="DD486" s="223">
        <f t="shared" si="377"/>
        <v>1000</v>
      </c>
      <c r="DE486" s="223">
        <f t="shared" si="377"/>
        <v>1000</v>
      </c>
      <c r="DF486" s="223">
        <f t="shared" si="377"/>
        <v>1000</v>
      </c>
      <c r="DG486" s="223">
        <f t="shared" si="377"/>
        <v>1000</v>
      </c>
      <c r="DH486" s="223">
        <f t="shared" si="377"/>
        <v>1000</v>
      </c>
      <c r="DI486" s="223">
        <f t="shared" si="377"/>
        <v>1000</v>
      </c>
      <c r="DJ486" s="223">
        <f t="shared" si="377"/>
        <v>1000</v>
      </c>
      <c r="DK486" s="223">
        <f t="shared" si="377"/>
        <v>1000</v>
      </c>
      <c r="DL486" s="223">
        <f t="shared" si="377"/>
        <v>1000</v>
      </c>
      <c r="DM486" s="223">
        <f t="shared" si="377"/>
        <v>1000</v>
      </c>
      <c r="DN486" s="223">
        <f t="shared" si="377"/>
        <v>1000</v>
      </c>
      <c r="DO486" s="223">
        <f t="shared" si="377"/>
        <v>1000</v>
      </c>
      <c r="DP486" s="223">
        <f t="shared" si="377"/>
        <v>1000</v>
      </c>
      <c r="DQ486" s="223">
        <f t="shared" si="377"/>
        <v>1000</v>
      </c>
      <c r="DR486" s="223">
        <f t="shared" si="377"/>
        <v>1000</v>
      </c>
      <c r="DS486" s="223">
        <f t="shared" si="377"/>
        <v>1000</v>
      </c>
      <c r="DT486" s="223">
        <f t="shared" si="377"/>
        <v>1000</v>
      </c>
      <c r="DU486" s="223">
        <f t="shared" si="377"/>
        <v>1000</v>
      </c>
      <c r="DV486" s="223">
        <f t="shared" si="377"/>
        <v>1000</v>
      </c>
      <c r="DW486" s="223">
        <f t="shared" si="377"/>
        <v>1000</v>
      </c>
      <c r="DX486" s="223">
        <f t="shared" si="377"/>
        <v>1000</v>
      </c>
      <c r="DY486" s="223">
        <f t="shared" si="377"/>
        <v>1000</v>
      </c>
      <c r="DZ486" s="223">
        <f t="shared" si="377"/>
        <v>1000</v>
      </c>
    </row>
    <row r="487">
      <c r="A487" s="89"/>
      <c r="B487" s="150"/>
      <c r="C487" s="150"/>
      <c r="D487" s="150"/>
      <c r="E487" s="89"/>
      <c r="F487" s="89"/>
      <c r="G487" s="146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  <c r="BK487" s="89"/>
      <c r="BL487" s="89"/>
      <c r="BM487" s="89"/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89"/>
      <c r="CW487" s="89"/>
      <c r="CX487" s="89"/>
      <c r="CY487" s="89"/>
      <c r="CZ487" s="89"/>
      <c r="DA487" s="89"/>
      <c r="DB487" s="89"/>
      <c r="DC487" s="89"/>
      <c r="DD487" s="89"/>
      <c r="DE487" s="89"/>
      <c r="DF487" s="89"/>
      <c r="DG487" s="89"/>
      <c r="DH487" s="89"/>
      <c r="DI487" s="89"/>
      <c r="DJ487" s="89"/>
      <c r="DK487" s="89"/>
      <c r="DL487" s="89"/>
      <c r="DM487" s="89"/>
      <c r="DN487" s="89"/>
      <c r="DO487" s="89"/>
      <c r="DP487" s="89"/>
      <c r="DQ487" s="89"/>
      <c r="DR487" s="89"/>
      <c r="DS487" s="89"/>
      <c r="DT487" s="89"/>
      <c r="DU487" s="89"/>
      <c r="DV487" s="89"/>
      <c r="DW487" s="89"/>
      <c r="DX487" s="89"/>
      <c r="DY487" s="89"/>
      <c r="DZ487" s="89"/>
    </row>
    <row r="488">
      <c r="A488" s="89"/>
      <c r="B488" s="150"/>
      <c r="C488" s="150"/>
      <c r="D488" s="150"/>
      <c r="E488" s="189" t="s">
        <v>332</v>
      </c>
      <c r="F488" s="89"/>
      <c r="G488" s="146"/>
      <c r="H488" s="89"/>
      <c r="I488" s="150" t="s">
        <v>333</v>
      </c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  <c r="BK488" s="89"/>
      <c r="BL488" s="89"/>
      <c r="BM488" s="89"/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89"/>
      <c r="CW488" s="89"/>
      <c r="CX488" s="89"/>
      <c r="CY488" s="89"/>
      <c r="CZ488" s="89"/>
      <c r="DA488" s="89"/>
      <c r="DB488" s="89"/>
      <c r="DC488" s="89"/>
      <c r="DD488" s="89"/>
      <c r="DE488" s="89"/>
      <c r="DF488" s="89"/>
      <c r="DG488" s="89"/>
      <c r="DH488" s="89"/>
      <c r="DI488" s="89"/>
      <c r="DJ488" s="89"/>
      <c r="DK488" s="89"/>
      <c r="DL488" s="89"/>
      <c r="DM488" s="89"/>
      <c r="DN488" s="89"/>
      <c r="DO488" s="89"/>
      <c r="DP488" s="89"/>
      <c r="DQ488" s="89"/>
      <c r="DR488" s="89"/>
      <c r="DS488" s="89"/>
      <c r="DT488" s="89"/>
      <c r="DU488" s="89"/>
      <c r="DV488" s="89"/>
      <c r="DW488" s="89"/>
      <c r="DX488" s="89"/>
      <c r="DY488" s="89"/>
      <c r="DZ488" s="89"/>
    </row>
    <row r="489">
      <c r="A489" s="89"/>
      <c r="B489" s="150"/>
      <c r="C489" s="150"/>
      <c r="D489" s="150"/>
      <c r="E489" s="89"/>
      <c r="F489" s="150"/>
      <c r="G489" s="224">
        <f>RedeemableEquity!$C$3</f>
        <v>10000</v>
      </c>
      <c r="H489" s="89"/>
      <c r="I489" s="150" t="s">
        <v>167</v>
      </c>
      <c r="J489" s="90">
        <f>G489-J490</f>
        <v>8500</v>
      </c>
      <c r="K489" s="90">
        <f t="shared" ref="K489:DZ489" si="378">J489</f>
        <v>8500</v>
      </c>
      <c r="L489" s="90">
        <f t="shared" si="378"/>
        <v>8500</v>
      </c>
      <c r="M489" s="90">
        <f t="shared" si="378"/>
        <v>8500</v>
      </c>
      <c r="N489" s="90">
        <f t="shared" si="378"/>
        <v>8500</v>
      </c>
      <c r="O489" s="90">
        <f t="shared" si="378"/>
        <v>8500</v>
      </c>
      <c r="P489" s="90">
        <f t="shared" si="378"/>
        <v>8500</v>
      </c>
      <c r="Q489" s="90">
        <f t="shared" si="378"/>
        <v>8500</v>
      </c>
      <c r="R489" s="90">
        <f t="shared" si="378"/>
        <v>8500</v>
      </c>
      <c r="S489" s="90">
        <f t="shared" si="378"/>
        <v>8500</v>
      </c>
      <c r="T489" s="90">
        <f t="shared" si="378"/>
        <v>8500</v>
      </c>
      <c r="U489" s="90">
        <f t="shared" si="378"/>
        <v>8500</v>
      </c>
      <c r="V489" s="90">
        <f t="shared" si="378"/>
        <v>8500</v>
      </c>
      <c r="W489" s="90">
        <f t="shared" si="378"/>
        <v>8500</v>
      </c>
      <c r="X489" s="90">
        <f t="shared" si="378"/>
        <v>8500</v>
      </c>
      <c r="Y489" s="90">
        <f t="shared" si="378"/>
        <v>8500</v>
      </c>
      <c r="Z489" s="90">
        <f t="shared" si="378"/>
        <v>8500</v>
      </c>
      <c r="AA489" s="90">
        <f t="shared" si="378"/>
        <v>8500</v>
      </c>
      <c r="AB489" s="90">
        <f t="shared" si="378"/>
        <v>8500</v>
      </c>
      <c r="AC489" s="90">
        <f t="shared" si="378"/>
        <v>8500</v>
      </c>
      <c r="AD489" s="90">
        <f t="shared" si="378"/>
        <v>8500</v>
      </c>
      <c r="AE489" s="90">
        <f t="shared" si="378"/>
        <v>8500</v>
      </c>
      <c r="AF489" s="90">
        <f t="shared" si="378"/>
        <v>8500</v>
      </c>
      <c r="AG489" s="90">
        <f t="shared" si="378"/>
        <v>8500</v>
      </c>
      <c r="AH489" s="90">
        <f t="shared" si="378"/>
        <v>8500</v>
      </c>
      <c r="AI489" s="90">
        <f t="shared" si="378"/>
        <v>8500</v>
      </c>
      <c r="AJ489" s="90">
        <f t="shared" si="378"/>
        <v>8500</v>
      </c>
      <c r="AK489" s="90">
        <f t="shared" si="378"/>
        <v>8500</v>
      </c>
      <c r="AL489" s="90">
        <f t="shared" si="378"/>
        <v>8500</v>
      </c>
      <c r="AM489" s="90">
        <f t="shared" si="378"/>
        <v>8500</v>
      </c>
      <c r="AN489" s="90">
        <f t="shared" si="378"/>
        <v>8500</v>
      </c>
      <c r="AO489" s="90">
        <f t="shared" si="378"/>
        <v>8500</v>
      </c>
      <c r="AP489" s="90">
        <f t="shared" si="378"/>
        <v>8500</v>
      </c>
      <c r="AQ489" s="90">
        <f t="shared" si="378"/>
        <v>8500</v>
      </c>
      <c r="AR489" s="90">
        <f t="shared" si="378"/>
        <v>8500</v>
      </c>
      <c r="AS489" s="90">
        <f t="shared" si="378"/>
        <v>8500</v>
      </c>
      <c r="AT489" s="90">
        <f t="shared" si="378"/>
        <v>8500</v>
      </c>
      <c r="AU489" s="90">
        <f t="shared" si="378"/>
        <v>8500</v>
      </c>
      <c r="AV489" s="90">
        <f t="shared" si="378"/>
        <v>8500</v>
      </c>
      <c r="AW489" s="90">
        <f t="shared" si="378"/>
        <v>8500</v>
      </c>
      <c r="AX489" s="90">
        <f t="shared" si="378"/>
        <v>8500</v>
      </c>
      <c r="AY489" s="90">
        <f t="shared" si="378"/>
        <v>8500</v>
      </c>
      <c r="AZ489" s="90">
        <f t="shared" si="378"/>
        <v>8500</v>
      </c>
      <c r="BA489" s="90">
        <f t="shared" si="378"/>
        <v>8500</v>
      </c>
      <c r="BB489" s="90">
        <f t="shared" si="378"/>
        <v>8500</v>
      </c>
      <c r="BC489" s="90">
        <f t="shared" si="378"/>
        <v>8500</v>
      </c>
      <c r="BD489" s="90">
        <f t="shared" si="378"/>
        <v>8500</v>
      </c>
      <c r="BE489" s="90">
        <f t="shared" si="378"/>
        <v>8500</v>
      </c>
      <c r="BF489" s="90">
        <f t="shared" si="378"/>
        <v>8500</v>
      </c>
      <c r="BG489" s="90">
        <f t="shared" si="378"/>
        <v>8500</v>
      </c>
      <c r="BH489" s="90">
        <f t="shared" si="378"/>
        <v>8500</v>
      </c>
      <c r="BI489" s="90">
        <f t="shared" si="378"/>
        <v>8500</v>
      </c>
      <c r="BJ489" s="90">
        <f t="shared" si="378"/>
        <v>8500</v>
      </c>
      <c r="BK489" s="90">
        <f t="shared" si="378"/>
        <v>8500</v>
      </c>
      <c r="BL489" s="90">
        <f t="shared" si="378"/>
        <v>8500</v>
      </c>
      <c r="BM489" s="90">
        <f t="shared" si="378"/>
        <v>8500</v>
      </c>
      <c r="BN489" s="90">
        <f t="shared" si="378"/>
        <v>8500</v>
      </c>
      <c r="BO489" s="90">
        <f t="shared" si="378"/>
        <v>8500</v>
      </c>
      <c r="BP489" s="90">
        <f t="shared" si="378"/>
        <v>8500</v>
      </c>
      <c r="BQ489" s="90">
        <f t="shared" si="378"/>
        <v>8500</v>
      </c>
      <c r="BR489" s="90">
        <f t="shared" si="378"/>
        <v>8500</v>
      </c>
      <c r="BS489" s="90">
        <f t="shared" si="378"/>
        <v>8500</v>
      </c>
      <c r="BT489" s="90">
        <f t="shared" si="378"/>
        <v>8500</v>
      </c>
      <c r="BU489" s="90">
        <f t="shared" si="378"/>
        <v>8500</v>
      </c>
      <c r="BV489" s="90">
        <f t="shared" si="378"/>
        <v>8500</v>
      </c>
      <c r="BW489" s="90">
        <f t="shared" si="378"/>
        <v>8500</v>
      </c>
      <c r="BX489" s="90">
        <f t="shared" si="378"/>
        <v>8500</v>
      </c>
      <c r="BY489" s="90">
        <f t="shared" si="378"/>
        <v>8500</v>
      </c>
      <c r="BZ489" s="90">
        <f t="shared" si="378"/>
        <v>8500</v>
      </c>
      <c r="CA489" s="90">
        <f t="shared" si="378"/>
        <v>8500</v>
      </c>
      <c r="CB489" s="90">
        <f t="shared" si="378"/>
        <v>8500</v>
      </c>
      <c r="CC489" s="90">
        <f t="shared" si="378"/>
        <v>8500</v>
      </c>
      <c r="CD489" s="90">
        <f t="shared" si="378"/>
        <v>8500</v>
      </c>
      <c r="CE489" s="90">
        <f t="shared" si="378"/>
        <v>8500</v>
      </c>
      <c r="CF489" s="90">
        <f t="shared" si="378"/>
        <v>8500</v>
      </c>
      <c r="CG489" s="90">
        <f t="shared" si="378"/>
        <v>8500</v>
      </c>
      <c r="CH489" s="90">
        <f t="shared" si="378"/>
        <v>8500</v>
      </c>
      <c r="CI489" s="90">
        <f t="shared" si="378"/>
        <v>8500</v>
      </c>
      <c r="CJ489" s="90">
        <f t="shared" si="378"/>
        <v>8500</v>
      </c>
      <c r="CK489" s="90">
        <f t="shared" si="378"/>
        <v>8500</v>
      </c>
      <c r="CL489" s="90">
        <f t="shared" si="378"/>
        <v>8500</v>
      </c>
      <c r="CM489" s="90">
        <f t="shared" si="378"/>
        <v>8500</v>
      </c>
      <c r="CN489" s="90">
        <f t="shared" si="378"/>
        <v>8500</v>
      </c>
      <c r="CO489" s="90">
        <f t="shared" si="378"/>
        <v>8500</v>
      </c>
      <c r="CP489" s="90">
        <f t="shared" si="378"/>
        <v>8500</v>
      </c>
      <c r="CQ489" s="90">
        <f t="shared" si="378"/>
        <v>8500</v>
      </c>
      <c r="CR489" s="90">
        <f t="shared" si="378"/>
        <v>8500</v>
      </c>
      <c r="CS489" s="90">
        <f t="shared" si="378"/>
        <v>8500</v>
      </c>
      <c r="CT489" s="90">
        <f t="shared" si="378"/>
        <v>8500</v>
      </c>
      <c r="CU489" s="90">
        <f t="shared" si="378"/>
        <v>8500</v>
      </c>
      <c r="CV489" s="90">
        <f t="shared" si="378"/>
        <v>8500</v>
      </c>
      <c r="CW489" s="90">
        <f t="shared" si="378"/>
        <v>8500</v>
      </c>
      <c r="CX489" s="90">
        <f t="shared" si="378"/>
        <v>8500</v>
      </c>
      <c r="CY489" s="90">
        <f t="shared" si="378"/>
        <v>8500</v>
      </c>
      <c r="CZ489" s="90">
        <f t="shared" si="378"/>
        <v>8500</v>
      </c>
      <c r="DA489" s="90">
        <f t="shared" si="378"/>
        <v>8500</v>
      </c>
      <c r="DB489" s="90">
        <f t="shared" si="378"/>
        <v>8500</v>
      </c>
      <c r="DC489" s="90">
        <f t="shared" si="378"/>
        <v>8500</v>
      </c>
      <c r="DD489" s="90">
        <f t="shared" si="378"/>
        <v>8500</v>
      </c>
      <c r="DE489" s="90">
        <f t="shared" si="378"/>
        <v>8500</v>
      </c>
      <c r="DF489" s="90">
        <f t="shared" si="378"/>
        <v>8500</v>
      </c>
      <c r="DG489" s="90">
        <f t="shared" si="378"/>
        <v>8500</v>
      </c>
      <c r="DH489" s="90">
        <f t="shared" si="378"/>
        <v>8500</v>
      </c>
      <c r="DI489" s="90">
        <f t="shared" si="378"/>
        <v>8500</v>
      </c>
      <c r="DJ489" s="90">
        <f t="shared" si="378"/>
        <v>8500</v>
      </c>
      <c r="DK489" s="90">
        <f t="shared" si="378"/>
        <v>8500</v>
      </c>
      <c r="DL489" s="90">
        <f t="shared" si="378"/>
        <v>8500</v>
      </c>
      <c r="DM489" s="90">
        <f t="shared" si="378"/>
        <v>8500</v>
      </c>
      <c r="DN489" s="90">
        <f t="shared" si="378"/>
        <v>8500</v>
      </c>
      <c r="DO489" s="90">
        <f t="shared" si="378"/>
        <v>8500</v>
      </c>
      <c r="DP489" s="90">
        <f t="shared" si="378"/>
        <v>8500</v>
      </c>
      <c r="DQ489" s="90">
        <f t="shared" si="378"/>
        <v>8500</v>
      </c>
      <c r="DR489" s="90">
        <f t="shared" si="378"/>
        <v>8500</v>
      </c>
      <c r="DS489" s="90">
        <f t="shared" si="378"/>
        <v>8500</v>
      </c>
      <c r="DT489" s="90">
        <f t="shared" si="378"/>
        <v>8500</v>
      </c>
      <c r="DU489" s="90">
        <f t="shared" si="378"/>
        <v>8500</v>
      </c>
      <c r="DV489" s="90">
        <f t="shared" si="378"/>
        <v>8500</v>
      </c>
      <c r="DW489" s="90">
        <f t="shared" si="378"/>
        <v>8500</v>
      </c>
      <c r="DX489" s="90">
        <f t="shared" si="378"/>
        <v>8500</v>
      </c>
      <c r="DY489" s="90">
        <f t="shared" si="378"/>
        <v>8500</v>
      </c>
      <c r="DZ489" s="90">
        <f t="shared" si="378"/>
        <v>8500</v>
      </c>
    </row>
    <row r="490">
      <c r="A490" s="89"/>
      <c r="B490" s="150"/>
      <c r="C490" s="150"/>
      <c r="D490" s="150"/>
      <c r="E490" s="89"/>
      <c r="F490" s="89"/>
      <c r="G490" s="192">
        <f>RedeemableEquity!$C$4</f>
        <v>0.15</v>
      </c>
      <c r="H490" s="89"/>
      <c r="I490" s="150" t="s">
        <v>166</v>
      </c>
      <c r="J490" s="90">
        <f>G489*G490</f>
        <v>1500</v>
      </c>
      <c r="K490" s="90">
        <f t="shared" ref="K490:DZ490" si="379">J490</f>
        <v>1500</v>
      </c>
      <c r="L490" s="90">
        <f t="shared" si="379"/>
        <v>1500</v>
      </c>
      <c r="M490" s="90">
        <f t="shared" si="379"/>
        <v>1500</v>
      </c>
      <c r="N490" s="90">
        <f t="shared" si="379"/>
        <v>1500</v>
      </c>
      <c r="O490" s="90">
        <f t="shared" si="379"/>
        <v>1500</v>
      </c>
      <c r="P490" s="90">
        <f t="shared" si="379"/>
        <v>1500</v>
      </c>
      <c r="Q490" s="90">
        <f t="shared" si="379"/>
        <v>1500</v>
      </c>
      <c r="R490" s="90">
        <f t="shared" si="379"/>
        <v>1500</v>
      </c>
      <c r="S490" s="90">
        <f t="shared" si="379"/>
        <v>1500</v>
      </c>
      <c r="T490" s="90">
        <f t="shared" si="379"/>
        <v>1500</v>
      </c>
      <c r="U490" s="90">
        <f t="shared" si="379"/>
        <v>1500</v>
      </c>
      <c r="V490" s="90">
        <f t="shared" si="379"/>
        <v>1500</v>
      </c>
      <c r="W490" s="90">
        <f t="shared" si="379"/>
        <v>1500</v>
      </c>
      <c r="X490" s="90">
        <f t="shared" si="379"/>
        <v>1500</v>
      </c>
      <c r="Y490" s="90">
        <f t="shared" si="379"/>
        <v>1500</v>
      </c>
      <c r="Z490" s="90">
        <f t="shared" si="379"/>
        <v>1500</v>
      </c>
      <c r="AA490" s="90">
        <f t="shared" si="379"/>
        <v>1500</v>
      </c>
      <c r="AB490" s="90">
        <f t="shared" si="379"/>
        <v>1500</v>
      </c>
      <c r="AC490" s="90">
        <f t="shared" si="379"/>
        <v>1500</v>
      </c>
      <c r="AD490" s="90">
        <f t="shared" si="379"/>
        <v>1500</v>
      </c>
      <c r="AE490" s="90">
        <f t="shared" si="379"/>
        <v>1500</v>
      </c>
      <c r="AF490" s="90">
        <f t="shared" si="379"/>
        <v>1500</v>
      </c>
      <c r="AG490" s="90">
        <f t="shared" si="379"/>
        <v>1500</v>
      </c>
      <c r="AH490" s="90">
        <f t="shared" si="379"/>
        <v>1500</v>
      </c>
      <c r="AI490" s="90">
        <f t="shared" si="379"/>
        <v>1500</v>
      </c>
      <c r="AJ490" s="90">
        <f t="shared" si="379"/>
        <v>1500</v>
      </c>
      <c r="AK490" s="90">
        <f t="shared" si="379"/>
        <v>1500</v>
      </c>
      <c r="AL490" s="90">
        <f t="shared" si="379"/>
        <v>1500</v>
      </c>
      <c r="AM490" s="90">
        <f t="shared" si="379"/>
        <v>1500</v>
      </c>
      <c r="AN490" s="90">
        <f t="shared" si="379"/>
        <v>1500</v>
      </c>
      <c r="AO490" s="90">
        <f t="shared" si="379"/>
        <v>1500</v>
      </c>
      <c r="AP490" s="90">
        <f t="shared" si="379"/>
        <v>1500</v>
      </c>
      <c r="AQ490" s="90">
        <f t="shared" si="379"/>
        <v>1500</v>
      </c>
      <c r="AR490" s="90">
        <f t="shared" si="379"/>
        <v>1500</v>
      </c>
      <c r="AS490" s="90">
        <f t="shared" si="379"/>
        <v>1500</v>
      </c>
      <c r="AT490" s="90">
        <f t="shared" si="379"/>
        <v>1500</v>
      </c>
      <c r="AU490" s="90">
        <f t="shared" si="379"/>
        <v>1500</v>
      </c>
      <c r="AV490" s="90">
        <f t="shared" si="379"/>
        <v>1500</v>
      </c>
      <c r="AW490" s="90">
        <f t="shared" si="379"/>
        <v>1500</v>
      </c>
      <c r="AX490" s="90">
        <f t="shared" si="379"/>
        <v>1500</v>
      </c>
      <c r="AY490" s="90">
        <f t="shared" si="379"/>
        <v>1500</v>
      </c>
      <c r="AZ490" s="90">
        <f t="shared" si="379"/>
        <v>1500</v>
      </c>
      <c r="BA490" s="90">
        <f t="shared" si="379"/>
        <v>1500</v>
      </c>
      <c r="BB490" s="90">
        <f t="shared" si="379"/>
        <v>1500</v>
      </c>
      <c r="BC490" s="90">
        <f t="shared" si="379"/>
        <v>1500</v>
      </c>
      <c r="BD490" s="90">
        <f t="shared" si="379"/>
        <v>1500</v>
      </c>
      <c r="BE490" s="90">
        <f t="shared" si="379"/>
        <v>1500</v>
      </c>
      <c r="BF490" s="90">
        <f t="shared" si="379"/>
        <v>1500</v>
      </c>
      <c r="BG490" s="90">
        <f t="shared" si="379"/>
        <v>1500</v>
      </c>
      <c r="BH490" s="90">
        <f t="shared" si="379"/>
        <v>1500</v>
      </c>
      <c r="BI490" s="90">
        <f t="shared" si="379"/>
        <v>1500</v>
      </c>
      <c r="BJ490" s="90">
        <f t="shared" si="379"/>
        <v>1500</v>
      </c>
      <c r="BK490" s="90">
        <f t="shared" si="379"/>
        <v>1500</v>
      </c>
      <c r="BL490" s="90">
        <f t="shared" si="379"/>
        <v>1500</v>
      </c>
      <c r="BM490" s="90">
        <f t="shared" si="379"/>
        <v>1500</v>
      </c>
      <c r="BN490" s="90">
        <f t="shared" si="379"/>
        <v>1500</v>
      </c>
      <c r="BO490" s="90">
        <f t="shared" si="379"/>
        <v>1500</v>
      </c>
      <c r="BP490" s="90">
        <f t="shared" si="379"/>
        <v>1500</v>
      </c>
      <c r="BQ490" s="90">
        <f t="shared" si="379"/>
        <v>1500</v>
      </c>
      <c r="BR490" s="90">
        <f t="shared" si="379"/>
        <v>1500</v>
      </c>
      <c r="BS490" s="90">
        <f t="shared" si="379"/>
        <v>1500</v>
      </c>
      <c r="BT490" s="90">
        <f t="shared" si="379"/>
        <v>1500</v>
      </c>
      <c r="BU490" s="90">
        <f t="shared" si="379"/>
        <v>1500</v>
      </c>
      <c r="BV490" s="90">
        <f t="shared" si="379"/>
        <v>1500</v>
      </c>
      <c r="BW490" s="90">
        <f t="shared" si="379"/>
        <v>1500</v>
      </c>
      <c r="BX490" s="90">
        <f t="shared" si="379"/>
        <v>1500</v>
      </c>
      <c r="BY490" s="90">
        <f t="shared" si="379"/>
        <v>1500</v>
      </c>
      <c r="BZ490" s="90">
        <f t="shared" si="379"/>
        <v>1500</v>
      </c>
      <c r="CA490" s="90">
        <f t="shared" si="379"/>
        <v>1500</v>
      </c>
      <c r="CB490" s="90">
        <f t="shared" si="379"/>
        <v>1500</v>
      </c>
      <c r="CC490" s="90">
        <f t="shared" si="379"/>
        <v>1500</v>
      </c>
      <c r="CD490" s="90">
        <f t="shared" si="379"/>
        <v>1500</v>
      </c>
      <c r="CE490" s="90">
        <f t="shared" si="379"/>
        <v>1500</v>
      </c>
      <c r="CF490" s="90">
        <f t="shared" si="379"/>
        <v>1500</v>
      </c>
      <c r="CG490" s="90">
        <f t="shared" si="379"/>
        <v>1500</v>
      </c>
      <c r="CH490" s="90">
        <f t="shared" si="379"/>
        <v>1500</v>
      </c>
      <c r="CI490" s="90">
        <f t="shared" si="379"/>
        <v>1500</v>
      </c>
      <c r="CJ490" s="90">
        <f t="shared" si="379"/>
        <v>1500</v>
      </c>
      <c r="CK490" s="90">
        <f t="shared" si="379"/>
        <v>1500</v>
      </c>
      <c r="CL490" s="90">
        <f t="shared" si="379"/>
        <v>1500</v>
      </c>
      <c r="CM490" s="90">
        <f t="shared" si="379"/>
        <v>1500</v>
      </c>
      <c r="CN490" s="90">
        <f t="shared" si="379"/>
        <v>1500</v>
      </c>
      <c r="CO490" s="90">
        <f t="shared" si="379"/>
        <v>1500</v>
      </c>
      <c r="CP490" s="90">
        <f t="shared" si="379"/>
        <v>1500</v>
      </c>
      <c r="CQ490" s="90">
        <f t="shared" si="379"/>
        <v>1500</v>
      </c>
      <c r="CR490" s="90">
        <f t="shared" si="379"/>
        <v>1500</v>
      </c>
      <c r="CS490" s="90">
        <f t="shared" si="379"/>
        <v>1500</v>
      </c>
      <c r="CT490" s="90">
        <f t="shared" si="379"/>
        <v>1500</v>
      </c>
      <c r="CU490" s="90">
        <f t="shared" si="379"/>
        <v>1500</v>
      </c>
      <c r="CV490" s="90">
        <f t="shared" si="379"/>
        <v>1500</v>
      </c>
      <c r="CW490" s="90">
        <f t="shared" si="379"/>
        <v>1500</v>
      </c>
      <c r="CX490" s="90">
        <f t="shared" si="379"/>
        <v>1500</v>
      </c>
      <c r="CY490" s="90">
        <f t="shared" si="379"/>
        <v>1500</v>
      </c>
      <c r="CZ490" s="90">
        <f t="shared" si="379"/>
        <v>1500</v>
      </c>
      <c r="DA490" s="90">
        <f t="shared" si="379"/>
        <v>1500</v>
      </c>
      <c r="DB490" s="90">
        <f t="shared" si="379"/>
        <v>1500</v>
      </c>
      <c r="DC490" s="90">
        <f t="shared" si="379"/>
        <v>1500</v>
      </c>
      <c r="DD490" s="90">
        <f t="shared" si="379"/>
        <v>1500</v>
      </c>
      <c r="DE490" s="90">
        <f t="shared" si="379"/>
        <v>1500</v>
      </c>
      <c r="DF490" s="90">
        <f t="shared" si="379"/>
        <v>1500</v>
      </c>
      <c r="DG490" s="90">
        <f t="shared" si="379"/>
        <v>1500</v>
      </c>
      <c r="DH490" s="90">
        <f t="shared" si="379"/>
        <v>1500</v>
      </c>
      <c r="DI490" s="90">
        <f t="shared" si="379"/>
        <v>1500</v>
      </c>
      <c r="DJ490" s="90">
        <f t="shared" si="379"/>
        <v>1500</v>
      </c>
      <c r="DK490" s="90">
        <f t="shared" si="379"/>
        <v>1500</v>
      </c>
      <c r="DL490" s="90">
        <f t="shared" si="379"/>
        <v>1500</v>
      </c>
      <c r="DM490" s="90">
        <f t="shared" si="379"/>
        <v>1500</v>
      </c>
      <c r="DN490" s="90">
        <f t="shared" si="379"/>
        <v>1500</v>
      </c>
      <c r="DO490" s="90">
        <f t="shared" si="379"/>
        <v>1500</v>
      </c>
      <c r="DP490" s="90">
        <f t="shared" si="379"/>
        <v>1500</v>
      </c>
      <c r="DQ490" s="90">
        <f t="shared" si="379"/>
        <v>1500</v>
      </c>
      <c r="DR490" s="90">
        <f t="shared" si="379"/>
        <v>1500</v>
      </c>
      <c r="DS490" s="90">
        <f t="shared" si="379"/>
        <v>1500</v>
      </c>
      <c r="DT490" s="90">
        <f t="shared" si="379"/>
        <v>1500</v>
      </c>
      <c r="DU490" s="90">
        <f t="shared" si="379"/>
        <v>1500</v>
      </c>
      <c r="DV490" s="90">
        <f t="shared" si="379"/>
        <v>1500</v>
      </c>
      <c r="DW490" s="90">
        <f t="shared" si="379"/>
        <v>1500</v>
      </c>
      <c r="DX490" s="90">
        <f t="shared" si="379"/>
        <v>1500</v>
      </c>
      <c r="DY490" s="90">
        <f t="shared" si="379"/>
        <v>1500</v>
      </c>
      <c r="DZ490" s="90">
        <f t="shared" si="379"/>
        <v>1500</v>
      </c>
    </row>
    <row r="491">
      <c r="A491" s="280"/>
      <c r="B491" s="281"/>
      <c r="C491" s="281"/>
      <c r="D491" s="281"/>
      <c r="E491" s="280"/>
      <c r="F491" s="280"/>
      <c r="G491" s="280"/>
      <c r="H491" s="280"/>
      <c r="I491" s="282" t="s">
        <v>55</v>
      </c>
      <c r="J491" s="283">
        <f>if(J479="",0,J479/J486)</f>
        <v>0</v>
      </c>
      <c r="K491" s="283">
        <f t="shared" ref="K491:DZ491" si="380">if(K479="",J491-K484,K479/K486)</f>
        <v>0</v>
      </c>
      <c r="L491" s="283">
        <f t="shared" si="380"/>
        <v>0</v>
      </c>
      <c r="M491" s="283">
        <f t="shared" si="380"/>
        <v>0</v>
      </c>
      <c r="N491" s="283">
        <f t="shared" si="380"/>
        <v>0</v>
      </c>
      <c r="O491" s="283">
        <f t="shared" si="380"/>
        <v>0</v>
      </c>
      <c r="P491" s="283">
        <f t="shared" si="380"/>
        <v>1111.111111</v>
      </c>
      <c r="Q491" s="283">
        <f t="shared" si="380"/>
        <v>1111.111111</v>
      </c>
      <c r="R491" s="283">
        <f t="shared" si="380"/>
        <v>1111.111111</v>
      </c>
      <c r="S491" s="283">
        <f t="shared" si="380"/>
        <v>1111.111111</v>
      </c>
      <c r="T491" s="283">
        <f t="shared" si="380"/>
        <v>1111.111111</v>
      </c>
      <c r="U491" s="283">
        <f t="shared" si="380"/>
        <v>1111.111111</v>
      </c>
      <c r="V491" s="283">
        <f t="shared" si="380"/>
        <v>1111.111111</v>
      </c>
      <c r="W491" s="283">
        <f t="shared" si="380"/>
        <v>1111.111111</v>
      </c>
      <c r="X491" s="283">
        <f t="shared" si="380"/>
        <v>1111.111111</v>
      </c>
      <c r="Y491" s="283">
        <f t="shared" si="380"/>
        <v>1111.111111</v>
      </c>
      <c r="Z491" s="283">
        <f t="shared" si="380"/>
        <v>1111.111111</v>
      </c>
      <c r="AA491" s="283">
        <f t="shared" si="380"/>
        <v>1111.111111</v>
      </c>
      <c r="AB491" s="283">
        <f t="shared" si="380"/>
        <v>1105.216841</v>
      </c>
      <c r="AC491" s="283">
        <f t="shared" si="380"/>
        <v>1099.422286</v>
      </c>
      <c r="AD491" s="283">
        <f t="shared" si="380"/>
        <v>1093.727445</v>
      </c>
      <c r="AE491" s="283">
        <f t="shared" si="380"/>
        <v>1088.13232</v>
      </c>
      <c r="AF491" s="283">
        <f t="shared" si="380"/>
        <v>1082.636911</v>
      </c>
      <c r="AG491" s="283">
        <f t="shared" si="380"/>
        <v>1077.241216</v>
      </c>
      <c r="AH491" s="283">
        <f t="shared" si="380"/>
        <v>1071.945236</v>
      </c>
      <c r="AI491" s="283">
        <f t="shared" si="380"/>
        <v>1065.937137</v>
      </c>
      <c r="AJ491" s="283">
        <f t="shared" si="380"/>
        <v>1059.135735</v>
      </c>
      <c r="AK491" s="283">
        <f t="shared" si="380"/>
        <v>1051.532913</v>
      </c>
      <c r="AL491" s="283">
        <f t="shared" si="380"/>
        <v>1043.127857</v>
      </c>
      <c r="AM491" s="283">
        <f t="shared" si="380"/>
        <v>1033.920488</v>
      </c>
      <c r="AN491" s="283">
        <f t="shared" si="380"/>
        <v>1023.910796</v>
      </c>
      <c r="AO491" s="283">
        <f t="shared" si="380"/>
        <v>1023.910796</v>
      </c>
      <c r="AP491" s="283">
        <f t="shared" si="380"/>
        <v>1023.910796</v>
      </c>
      <c r="AQ491" s="283">
        <f t="shared" si="380"/>
        <v>1023.910796</v>
      </c>
      <c r="AR491" s="283">
        <f t="shared" si="380"/>
        <v>1023.910796</v>
      </c>
      <c r="AS491" s="283">
        <f t="shared" si="380"/>
        <v>1023.910796</v>
      </c>
      <c r="AT491" s="283">
        <f t="shared" si="380"/>
        <v>1023.910796</v>
      </c>
      <c r="AU491" s="283">
        <f t="shared" si="380"/>
        <v>1023.910796</v>
      </c>
      <c r="AV491" s="283">
        <f t="shared" si="380"/>
        <v>1023.910796</v>
      </c>
      <c r="AW491" s="283">
        <f t="shared" si="380"/>
        <v>1023.910796</v>
      </c>
      <c r="AX491" s="283">
        <f t="shared" si="380"/>
        <v>1023.910796</v>
      </c>
      <c r="AY491" s="283">
        <f t="shared" si="380"/>
        <v>1023.910796</v>
      </c>
      <c r="AZ491" s="283">
        <f t="shared" si="380"/>
        <v>1023.910796</v>
      </c>
      <c r="BA491" s="283">
        <f t="shared" si="380"/>
        <v>1023.910796</v>
      </c>
      <c r="BB491" s="283">
        <f t="shared" si="380"/>
        <v>1023.910796</v>
      </c>
      <c r="BC491" s="283">
        <f t="shared" si="380"/>
        <v>1023.910796</v>
      </c>
      <c r="BD491" s="283">
        <f t="shared" si="380"/>
        <v>1023.910796</v>
      </c>
      <c r="BE491" s="283">
        <f t="shared" si="380"/>
        <v>1023.910796</v>
      </c>
      <c r="BF491" s="283">
        <f t="shared" si="380"/>
        <v>1023.910796</v>
      </c>
      <c r="BG491" s="283">
        <f t="shared" si="380"/>
        <v>1023.910796</v>
      </c>
      <c r="BH491" s="283">
        <f t="shared" si="380"/>
        <v>1023.910796</v>
      </c>
      <c r="BI491" s="283">
        <f t="shared" si="380"/>
        <v>1023.910796</v>
      </c>
      <c r="BJ491" s="283">
        <f t="shared" si="380"/>
        <v>1023.910796</v>
      </c>
      <c r="BK491" s="283">
        <f t="shared" si="380"/>
        <v>1023.910796</v>
      </c>
      <c r="BL491" s="283">
        <f t="shared" si="380"/>
        <v>1023.910796</v>
      </c>
      <c r="BM491" s="283">
        <f t="shared" si="380"/>
        <v>1023.910796</v>
      </c>
      <c r="BN491" s="283">
        <f t="shared" si="380"/>
        <v>1023.910796</v>
      </c>
      <c r="BO491" s="283">
        <f t="shared" si="380"/>
        <v>1023.910796</v>
      </c>
      <c r="BP491" s="283">
        <f t="shared" si="380"/>
        <v>1023.910796</v>
      </c>
      <c r="BQ491" s="283">
        <f t="shared" si="380"/>
        <v>1023.910796</v>
      </c>
      <c r="BR491" s="283">
        <f t="shared" si="380"/>
        <v>1023.910796</v>
      </c>
      <c r="BS491" s="283">
        <f t="shared" si="380"/>
        <v>1023.910796</v>
      </c>
      <c r="BT491" s="283">
        <f t="shared" si="380"/>
        <v>1023.910796</v>
      </c>
      <c r="BU491" s="283">
        <f t="shared" si="380"/>
        <v>1023.910796</v>
      </c>
      <c r="BV491" s="283">
        <f t="shared" si="380"/>
        <v>1023.910796</v>
      </c>
      <c r="BW491" s="283">
        <f t="shared" si="380"/>
        <v>1023.910796</v>
      </c>
      <c r="BX491" s="283">
        <f t="shared" si="380"/>
        <v>1023.910796</v>
      </c>
      <c r="BY491" s="283">
        <f t="shared" si="380"/>
        <v>1023.910796</v>
      </c>
      <c r="BZ491" s="283">
        <f t="shared" si="380"/>
        <v>1023.910796</v>
      </c>
      <c r="CA491" s="283">
        <f t="shared" si="380"/>
        <v>1023.910796</v>
      </c>
      <c r="CB491" s="283">
        <f t="shared" si="380"/>
        <v>1023.910796</v>
      </c>
      <c r="CC491" s="283">
        <f t="shared" si="380"/>
        <v>1023.910796</v>
      </c>
      <c r="CD491" s="283">
        <f t="shared" si="380"/>
        <v>1023.910796</v>
      </c>
      <c r="CE491" s="283">
        <f t="shared" si="380"/>
        <v>1023.910796</v>
      </c>
      <c r="CF491" s="283">
        <f t="shared" si="380"/>
        <v>1023.910796</v>
      </c>
      <c r="CG491" s="283">
        <f t="shared" si="380"/>
        <v>1023.910796</v>
      </c>
      <c r="CH491" s="283">
        <f t="shared" si="380"/>
        <v>1023.910796</v>
      </c>
      <c r="CI491" s="283">
        <f t="shared" si="380"/>
        <v>1023.910796</v>
      </c>
      <c r="CJ491" s="283">
        <f t="shared" si="380"/>
        <v>1023.910796</v>
      </c>
      <c r="CK491" s="283">
        <f t="shared" si="380"/>
        <v>1023.910796</v>
      </c>
      <c r="CL491" s="283">
        <f t="shared" si="380"/>
        <v>1023.910796</v>
      </c>
      <c r="CM491" s="283">
        <f t="shared" si="380"/>
        <v>1023.910796</v>
      </c>
      <c r="CN491" s="283">
        <f t="shared" si="380"/>
        <v>1023.910796</v>
      </c>
      <c r="CO491" s="283">
        <f t="shared" si="380"/>
        <v>1023.910796</v>
      </c>
      <c r="CP491" s="283">
        <f t="shared" si="380"/>
        <v>1023.910796</v>
      </c>
      <c r="CQ491" s="283">
        <f t="shared" si="380"/>
        <v>1023.910796</v>
      </c>
      <c r="CR491" s="283">
        <f t="shared" si="380"/>
        <v>1023.910796</v>
      </c>
      <c r="CS491" s="283">
        <f t="shared" si="380"/>
        <v>1023.910796</v>
      </c>
      <c r="CT491" s="283">
        <f t="shared" si="380"/>
        <v>1023.910796</v>
      </c>
      <c r="CU491" s="283">
        <f t="shared" si="380"/>
        <v>1023.910796</v>
      </c>
      <c r="CV491" s="283">
        <f t="shared" si="380"/>
        <v>1023.910796</v>
      </c>
      <c r="CW491" s="283">
        <f t="shared" si="380"/>
        <v>1023.910796</v>
      </c>
      <c r="CX491" s="283">
        <f t="shared" si="380"/>
        <v>1023.910796</v>
      </c>
      <c r="CY491" s="283">
        <f t="shared" si="380"/>
        <v>1023.910796</v>
      </c>
      <c r="CZ491" s="283">
        <f t="shared" si="380"/>
        <v>1023.910796</v>
      </c>
      <c r="DA491" s="283">
        <f t="shared" si="380"/>
        <v>1023.910796</v>
      </c>
      <c r="DB491" s="283">
        <f t="shared" si="380"/>
        <v>1023.910796</v>
      </c>
      <c r="DC491" s="283">
        <f t="shared" si="380"/>
        <v>1023.910796</v>
      </c>
      <c r="DD491" s="283">
        <f t="shared" si="380"/>
        <v>1023.910796</v>
      </c>
      <c r="DE491" s="283">
        <f t="shared" si="380"/>
        <v>1023.910796</v>
      </c>
      <c r="DF491" s="283">
        <f t="shared" si="380"/>
        <v>1023.910796</v>
      </c>
      <c r="DG491" s="283">
        <f t="shared" si="380"/>
        <v>1023.910796</v>
      </c>
      <c r="DH491" s="283">
        <f t="shared" si="380"/>
        <v>1023.910796</v>
      </c>
      <c r="DI491" s="283">
        <f t="shared" si="380"/>
        <v>1023.910796</v>
      </c>
      <c r="DJ491" s="283">
        <f t="shared" si="380"/>
        <v>1023.910796</v>
      </c>
      <c r="DK491" s="283">
        <f t="shared" si="380"/>
        <v>1023.910796</v>
      </c>
      <c r="DL491" s="283">
        <f t="shared" si="380"/>
        <v>1023.910796</v>
      </c>
      <c r="DM491" s="283">
        <f t="shared" si="380"/>
        <v>1023.910796</v>
      </c>
      <c r="DN491" s="283">
        <f t="shared" si="380"/>
        <v>1023.910796</v>
      </c>
      <c r="DO491" s="283">
        <f t="shared" si="380"/>
        <v>1023.910796</v>
      </c>
      <c r="DP491" s="283">
        <f t="shared" si="380"/>
        <v>1023.910796</v>
      </c>
      <c r="DQ491" s="283">
        <f t="shared" si="380"/>
        <v>1023.910796</v>
      </c>
      <c r="DR491" s="283">
        <f t="shared" si="380"/>
        <v>1023.910796</v>
      </c>
      <c r="DS491" s="283">
        <f t="shared" si="380"/>
        <v>1023.910796</v>
      </c>
      <c r="DT491" s="283">
        <f t="shared" si="380"/>
        <v>1023.910796</v>
      </c>
      <c r="DU491" s="283">
        <f t="shared" si="380"/>
        <v>1023.910796</v>
      </c>
      <c r="DV491" s="283">
        <f t="shared" si="380"/>
        <v>1023.910796</v>
      </c>
      <c r="DW491" s="283">
        <f t="shared" si="380"/>
        <v>1023.910796</v>
      </c>
      <c r="DX491" s="283">
        <f t="shared" si="380"/>
        <v>1023.910796</v>
      </c>
      <c r="DY491" s="283">
        <f t="shared" si="380"/>
        <v>1023.910796</v>
      </c>
      <c r="DZ491" s="283">
        <f t="shared" si="380"/>
        <v>1023.910796</v>
      </c>
    </row>
    <row r="492">
      <c r="A492" s="89"/>
      <c r="B492" s="150"/>
      <c r="C492" s="150"/>
      <c r="D492" s="150"/>
      <c r="E492" s="89"/>
      <c r="F492" s="89"/>
      <c r="G492" s="146"/>
      <c r="H492" s="89"/>
      <c r="I492" s="150" t="s">
        <v>162</v>
      </c>
      <c r="J492" s="90">
        <f>if(J480="",0,J480/J486)</f>
        <v>0</v>
      </c>
      <c r="K492" s="90">
        <f t="shared" ref="K492:DZ492" si="381">if(K480="",J492,K480/K486)</f>
        <v>0</v>
      </c>
      <c r="L492" s="90">
        <f t="shared" si="381"/>
        <v>0</v>
      </c>
      <c r="M492" s="90">
        <f t="shared" si="381"/>
        <v>0</v>
      </c>
      <c r="N492" s="90">
        <f t="shared" si="381"/>
        <v>0</v>
      </c>
      <c r="O492" s="90">
        <f t="shared" si="381"/>
        <v>0</v>
      </c>
      <c r="P492" s="90">
        <f t="shared" si="381"/>
        <v>0</v>
      </c>
      <c r="Q492" s="90">
        <f t="shared" si="381"/>
        <v>0</v>
      </c>
      <c r="R492" s="90">
        <f t="shared" si="381"/>
        <v>0</v>
      </c>
      <c r="S492" s="90">
        <f t="shared" si="381"/>
        <v>0</v>
      </c>
      <c r="T492" s="90">
        <f t="shared" si="381"/>
        <v>0</v>
      </c>
      <c r="U492" s="90">
        <f t="shared" si="381"/>
        <v>0</v>
      </c>
      <c r="V492" s="90">
        <f t="shared" si="381"/>
        <v>0</v>
      </c>
      <c r="W492" s="90">
        <f t="shared" si="381"/>
        <v>0</v>
      </c>
      <c r="X492" s="90">
        <f t="shared" si="381"/>
        <v>0</v>
      </c>
      <c r="Y492" s="90">
        <f t="shared" si="381"/>
        <v>0</v>
      </c>
      <c r="Z492" s="90">
        <f t="shared" si="381"/>
        <v>0</v>
      </c>
      <c r="AA492" s="90">
        <f t="shared" si="381"/>
        <v>0</v>
      </c>
      <c r="AB492" s="90">
        <f t="shared" si="381"/>
        <v>0</v>
      </c>
      <c r="AC492" s="90">
        <f t="shared" si="381"/>
        <v>0</v>
      </c>
      <c r="AD492" s="90">
        <f t="shared" si="381"/>
        <v>0</v>
      </c>
      <c r="AE492" s="90">
        <f t="shared" si="381"/>
        <v>0</v>
      </c>
      <c r="AF492" s="90">
        <f t="shared" si="381"/>
        <v>0</v>
      </c>
      <c r="AG492" s="90">
        <f t="shared" si="381"/>
        <v>0</v>
      </c>
      <c r="AH492" s="90">
        <f t="shared" si="381"/>
        <v>0</v>
      </c>
      <c r="AI492" s="90">
        <f t="shared" si="381"/>
        <v>0</v>
      </c>
      <c r="AJ492" s="90">
        <f t="shared" si="381"/>
        <v>0</v>
      </c>
      <c r="AK492" s="90">
        <f t="shared" si="381"/>
        <v>0</v>
      </c>
      <c r="AL492" s="90">
        <f t="shared" si="381"/>
        <v>0</v>
      </c>
      <c r="AM492" s="90">
        <f t="shared" si="381"/>
        <v>0</v>
      </c>
      <c r="AN492" s="90">
        <f t="shared" si="381"/>
        <v>3000</v>
      </c>
      <c r="AO492" s="90">
        <f t="shared" si="381"/>
        <v>3000</v>
      </c>
      <c r="AP492" s="90">
        <f t="shared" si="381"/>
        <v>3000</v>
      </c>
      <c r="AQ492" s="90">
        <f t="shared" si="381"/>
        <v>3000</v>
      </c>
      <c r="AR492" s="90">
        <f t="shared" si="381"/>
        <v>3000</v>
      </c>
      <c r="AS492" s="90">
        <f t="shared" si="381"/>
        <v>3000</v>
      </c>
      <c r="AT492" s="90">
        <f t="shared" si="381"/>
        <v>3000</v>
      </c>
      <c r="AU492" s="90">
        <f t="shared" si="381"/>
        <v>3000</v>
      </c>
      <c r="AV492" s="90">
        <f t="shared" si="381"/>
        <v>3000</v>
      </c>
      <c r="AW492" s="90">
        <f t="shared" si="381"/>
        <v>3000</v>
      </c>
      <c r="AX492" s="90">
        <f t="shared" si="381"/>
        <v>3000</v>
      </c>
      <c r="AY492" s="90">
        <f t="shared" si="381"/>
        <v>3000</v>
      </c>
      <c r="AZ492" s="90">
        <f t="shared" si="381"/>
        <v>3000</v>
      </c>
      <c r="BA492" s="90">
        <f t="shared" si="381"/>
        <v>3000</v>
      </c>
      <c r="BB492" s="90">
        <f t="shared" si="381"/>
        <v>3000</v>
      </c>
      <c r="BC492" s="90">
        <f t="shared" si="381"/>
        <v>3000</v>
      </c>
      <c r="BD492" s="90">
        <f t="shared" si="381"/>
        <v>3000</v>
      </c>
      <c r="BE492" s="90">
        <f t="shared" si="381"/>
        <v>3000</v>
      </c>
      <c r="BF492" s="90">
        <f t="shared" si="381"/>
        <v>3000</v>
      </c>
      <c r="BG492" s="90">
        <f t="shared" si="381"/>
        <v>3000</v>
      </c>
      <c r="BH492" s="90">
        <f t="shared" si="381"/>
        <v>3000</v>
      </c>
      <c r="BI492" s="90">
        <f t="shared" si="381"/>
        <v>3000</v>
      </c>
      <c r="BJ492" s="90">
        <f t="shared" si="381"/>
        <v>3000</v>
      </c>
      <c r="BK492" s="90">
        <f t="shared" si="381"/>
        <v>3000</v>
      </c>
      <c r="BL492" s="90">
        <f t="shared" si="381"/>
        <v>3000</v>
      </c>
      <c r="BM492" s="90">
        <f t="shared" si="381"/>
        <v>3000</v>
      </c>
      <c r="BN492" s="90">
        <f t="shared" si="381"/>
        <v>3000</v>
      </c>
      <c r="BO492" s="90">
        <f t="shared" si="381"/>
        <v>3000</v>
      </c>
      <c r="BP492" s="90">
        <f t="shared" si="381"/>
        <v>3000</v>
      </c>
      <c r="BQ492" s="90">
        <f t="shared" si="381"/>
        <v>3000</v>
      </c>
      <c r="BR492" s="90">
        <f t="shared" si="381"/>
        <v>3000</v>
      </c>
      <c r="BS492" s="90">
        <f t="shared" si="381"/>
        <v>3000</v>
      </c>
      <c r="BT492" s="90">
        <f t="shared" si="381"/>
        <v>3000</v>
      </c>
      <c r="BU492" s="90">
        <f t="shared" si="381"/>
        <v>3000</v>
      </c>
      <c r="BV492" s="90">
        <f t="shared" si="381"/>
        <v>3000</v>
      </c>
      <c r="BW492" s="90">
        <f t="shared" si="381"/>
        <v>3000</v>
      </c>
      <c r="BX492" s="90">
        <f t="shared" si="381"/>
        <v>3000</v>
      </c>
      <c r="BY492" s="90">
        <f t="shared" si="381"/>
        <v>3000</v>
      </c>
      <c r="BZ492" s="90">
        <f t="shared" si="381"/>
        <v>3000</v>
      </c>
      <c r="CA492" s="90">
        <f t="shared" si="381"/>
        <v>3000</v>
      </c>
      <c r="CB492" s="90">
        <f t="shared" si="381"/>
        <v>3000</v>
      </c>
      <c r="CC492" s="90">
        <f t="shared" si="381"/>
        <v>3000</v>
      </c>
      <c r="CD492" s="90">
        <f t="shared" si="381"/>
        <v>3000</v>
      </c>
      <c r="CE492" s="90">
        <f t="shared" si="381"/>
        <v>3000</v>
      </c>
      <c r="CF492" s="90">
        <f t="shared" si="381"/>
        <v>3000</v>
      </c>
      <c r="CG492" s="90">
        <f t="shared" si="381"/>
        <v>3000</v>
      </c>
      <c r="CH492" s="90">
        <f t="shared" si="381"/>
        <v>3000</v>
      </c>
      <c r="CI492" s="90">
        <f t="shared" si="381"/>
        <v>3000</v>
      </c>
      <c r="CJ492" s="90">
        <f t="shared" si="381"/>
        <v>3000</v>
      </c>
      <c r="CK492" s="90">
        <f t="shared" si="381"/>
        <v>3000</v>
      </c>
      <c r="CL492" s="90">
        <f t="shared" si="381"/>
        <v>3000</v>
      </c>
      <c r="CM492" s="90">
        <f t="shared" si="381"/>
        <v>3000</v>
      </c>
      <c r="CN492" s="90">
        <f t="shared" si="381"/>
        <v>3000</v>
      </c>
      <c r="CO492" s="90">
        <f t="shared" si="381"/>
        <v>3000</v>
      </c>
      <c r="CP492" s="90">
        <f t="shared" si="381"/>
        <v>3000</v>
      </c>
      <c r="CQ492" s="90">
        <f t="shared" si="381"/>
        <v>3000</v>
      </c>
      <c r="CR492" s="90">
        <f t="shared" si="381"/>
        <v>3000</v>
      </c>
      <c r="CS492" s="90">
        <f t="shared" si="381"/>
        <v>3000</v>
      </c>
      <c r="CT492" s="90">
        <f t="shared" si="381"/>
        <v>3000</v>
      </c>
      <c r="CU492" s="90">
        <f t="shared" si="381"/>
        <v>3000</v>
      </c>
      <c r="CV492" s="90">
        <f t="shared" si="381"/>
        <v>3000</v>
      </c>
      <c r="CW492" s="90">
        <f t="shared" si="381"/>
        <v>3000</v>
      </c>
      <c r="CX492" s="90">
        <f t="shared" si="381"/>
        <v>3000</v>
      </c>
      <c r="CY492" s="90">
        <f t="shared" si="381"/>
        <v>3000</v>
      </c>
      <c r="CZ492" s="90">
        <f t="shared" si="381"/>
        <v>3000</v>
      </c>
      <c r="DA492" s="90">
        <f t="shared" si="381"/>
        <v>3000</v>
      </c>
      <c r="DB492" s="90">
        <f t="shared" si="381"/>
        <v>3000</v>
      </c>
      <c r="DC492" s="90">
        <f t="shared" si="381"/>
        <v>3000</v>
      </c>
      <c r="DD492" s="90">
        <f t="shared" si="381"/>
        <v>3000</v>
      </c>
      <c r="DE492" s="90">
        <f t="shared" si="381"/>
        <v>3000</v>
      </c>
      <c r="DF492" s="90">
        <f t="shared" si="381"/>
        <v>3000</v>
      </c>
      <c r="DG492" s="90">
        <f t="shared" si="381"/>
        <v>3000</v>
      </c>
      <c r="DH492" s="90">
        <f t="shared" si="381"/>
        <v>3000</v>
      </c>
      <c r="DI492" s="90">
        <f t="shared" si="381"/>
        <v>3000</v>
      </c>
      <c r="DJ492" s="90">
        <f t="shared" si="381"/>
        <v>3000</v>
      </c>
      <c r="DK492" s="90">
        <f t="shared" si="381"/>
        <v>3000</v>
      </c>
      <c r="DL492" s="90">
        <f t="shared" si="381"/>
        <v>3000</v>
      </c>
      <c r="DM492" s="90">
        <f t="shared" si="381"/>
        <v>3000</v>
      </c>
      <c r="DN492" s="90">
        <f t="shared" si="381"/>
        <v>3000</v>
      </c>
      <c r="DO492" s="90">
        <f t="shared" si="381"/>
        <v>3000</v>
      </c>
      <c r="DP492" s="90">
        <f t="shared" si="381"/>
        <v>3000</v>
      </c>
      <c r="DQ492" s="90">
        <f t="shared" si="381"/>
        <v>3000</v>
      </c>
      <c r="DR492" s="90">
        <f t="shared" si="381"/>
        <v>3000</v>
      </c>
      <c r="DS492" s="90">
        <f t="shared" si="381"/>
        <v>3000</v>
      </c>
      <c r="DT492" s="90">
        <f t="shared" si="381"/>
        <v>3000</v>
      </c>
      <c r="DU492" s="90">
        <f t="shared" si="381"/>
        <v>3000</v>
      </c>
      <c r="DV492" s="90">
        <f t="shared" si="381"/>
        <v>3000</v>
      </c>
      <c r="DW492" s="90">
        <f t="shared" si="381"/>
        <v>3000</v>
      </c>
      <c r="DX492" s="90">
        <f t="shared" si="381"/>
        <v>3000</v>
      </c>
      <c r="DY492" s="90">
        <f t="shared" si="381"/>
        <v>3000</v>
      </c>
      <c r="DZ492" s="90">
        <f t="shared" si="381"/>
        <v>3000</v>
      </c>
    </row>
    <row r="493">
      <c r="A493" s="89"/>
      <c r="B493" s="150"/>
      <c r="C493" s="150"/>
      <c r="D493" s="150"/>
      <c r="E493" s="89"/>
      <c r="F493" s="89"/>
      <c r="G493" s="192">
        <f>RedeemableEquity!$C$24</f>
        <v>0.1</v>
      </c>
      <c r="H493" s="89"/>
      <c r="I493" s="150" t="s">
        <v>334</v>
      </c>
      <c r="J493" s="90">
        <f>if(J480="",0,$G493*sum(K489:K492))</f>
        <v>0</v>
      </c>
      <c r="K493" s="90">
        <f t="shared" ref="K493:DZ493" si="382">if(K480="",J493,$G493*sum(L489:L492))</f>
        <v>0</v>
      </c>
      <c r="L493" s="90">
        <f t="shared" si="382"/>
        <v>0</v>
      </c>
      <c r="M493" s="90">
        <f t="shared" si="382"/>
        <v>0</v>
      </c>
      <c r="N493" s="90">
        <f t="shared" si="382"/>
        <v>0</v>
      </c>
      <c r="O493" s="90">
        <f t="shared" si="382"/>
        <v>0</v>
      </c>
      <c r="P493" s="90">
        <f t="shared" si="382"/>
        <v>0</v>
      </c>
      <c r="Q493" s="90">
        <f t="shared" si="382"/>
        <v>0</v>
      </c>
      <c r="R493" s="90">
        <f t="shared" si="382"/>
        <v>0</v>
      </c>
      <c r="S493" s="90">
        <f t="shared" si="382"/>
        <v>0</v>
      </c>
      <c r="T493" s="90">
        <f t="shared" si="382"/>
        <v>0</v>
      </c>
      <c r="U493" s="90">
        <f t="shared" si="382"/>
        <v>0</v>
      </c>
      <c r="V493" s="90">
        <f t="shared" si="382"/>
        <v>0</v>
      </c>
      <c r="W493" s="90">
        <f t="shared" si="382"/>
        <v>0</v>
      </c>
      <c r="X493" s="90">
        <f t="shared" si="382"/>
        <v>0</v>
      </c>
      <c r="Y493" s="90">
        <f t="shared" si="382"/>
        <v>0</v>
      </c>
      <c r="Z493" s="90">
        <f t="shared" si="382"/>
        <v>0</v>
      </c>
      <c r="AA493" s="90">
        <f t="shared" si="382"/>
        <v>0</v>
      </c>
      <c r="AB493" s="90">
        <f t="shared" si="382"/>
        <v>0</v>
      </c>
      <c r="AC493" s="90">
        <f t="shared" si="382"/>
        <v>0</v>
      </c>
      <c r="AD493" s="90">
        <f t="shared" si="382"/>
        <v>0</v>
      </c>
      <c r="AE493" s="90">
        <f t="shared" si="382"/>
        <v>0</v>
      </c>
      <c r="AF493" s="90">
        <f t="shared" si="382"/>
        <v>0</v>
      </c>
      <c r="AG493" s="90">
        <f t="shared" si="382"/>
        <v>0</v>
      </c>
      <c r="AH493" s="90">
        <f t="shared" si="382"/>
        <v>0</v>
      </c>
      <c r="AI493" s="90">
        <f t="shared" si="382"/>
        <v>0</v>
      </c>
      <c r="AJ493" s="90">
        <f t="shared" si="382"/>
        <v>0</v>
      </c>
      <c r="AK493" s="90">
        <f t="shared" si="382"/>
        <v>0</v>
      </c>
      <c r="AL493" s="90">
        <f t="shared" si="382"/>
        <v>0</v>
      </c>
      <c r="AM493" s="90">
        <f t="shared" si="382"/>
        <v>0</v>
      </c>
      <c r="AN493" s="90">
        <f t="shared" si="382"/>
        <v>1402.39108</v>
      </c>
      <c r="AO493" s="90">
        <f t="shared" si="382"/>
        <v>1402.39108</v>
      </c>
      <c r="AP493" s="90">
        <f t="shared" si="382"/>
        <v>1402.39108</v>
      </c>
      <c r="AQ493" s="90">
        <f t="shared" si="382"/>
        <v>1402.39108</v>
      </c>
      <c r="AR493" s="90">
        <f t="shared" si="382"/>
        <v>1402.39108</v>
      </c>
      <c r="AS493" s="90">
        <f t="shared" si="382"/>
        <v>1402.39108</v>
      </c>
      <c r="AT493" s="90">
        <f t="shared" si="382"/>
        <v>1402.39108</v>
      </c>
      <c r="AU493" s="90">
        <f t="shared" si="382"/>
        <v>1402.39108</v>
      </c>
      <c r="AV493" s="90">
        <f t="shared" si="382"/>
        <v>1402.39108</v>
      </c>
      <c r="AW493" s="90">
        <f t="shared" si="382"/>
        <v>1402.39108</v>
      </c>
      <c r="AX493" s="90">
        <f t="shared" si="382"/>
        <v>1402.39108</v>
      </c>
      <c r="AY493" s="90">
        <f t="shared" si="382"/>
        <v>1402.39108</v>
      </c>
      <c r="AZ493" s="90">
        <f t="shared" si="382"/>
        <v>1402.39108</v>
      </c>
      <c r="BA493" s="90">
        <f t="shared" si="382"/>
        <v>1402.39108</v>
      </c>
      <c r="BB493" s="90">
        <f t="shared" si="382"/>
        <v>1402.39108</v>
      </c>
      <c r="BC493" s="90">
        <f t="shared" si="382"/>
        <v>1402.39108</v>
      </c>
      <c r="BD493" s="90">
        <f t="shared" si="382"/>
        <v>1402.39108</v>
      </c>
      <c r="BE493" s="90">
        <f t="shared" si="382"/>
        <v>1402.39108</v>
      </c>
      <c r="BF493" s="90">
        <f t="shared" si="382"/>
        <v>1402.39108</v>
      </c>
      <c r="BG493" s="90">
        <f t="shared" si="382"/>
        <v>1402.39108</v>
      </c>
      <c r="BH493" s="90">
        <f t="shared" si="382"/>
        <v>1402.39108</v>
      </c>
      <c r="BI493" s="90">
        <f t="shared" si="382"/>
        <v>1402.39108</v>
      </c>
      <c r="BJ493" s="90">
        <f t="shared" si="382"/>
        <v>1402.39108</v>
      </c>
      <c r="BK493" s="90">
        <f t="shared" si="382"/>
        <v>1402.39108</v>
      </c>
      <c r="BL493" s="90">
        <f t="shared" si="382"/>
        <v>1402.39108</v>
      </c>
      <c r="BM493" s="90">
        <f t="shared" si="382"/>
        <v>1402.39108</v>
      </c>
      <c r="BN493" s="90">
        <f t="shared" si="382"/>
        <v>1402.39108</v>
      </c>
      <c r="BO493" s="90">
        <f t="shared" si="382"/>
        <v>1402.39108</v>
      </c>
      <c r="BP493" s="90">
        <f t="shared" si="382"/>
        <v>1402.39108</v>
      </c>
      <c r="BQ493" s="90">
        <f t="shared" si="382"/>
        <v>1402.39108</v>
      </c>
      <c r="BR493" s="90">
        <f t="shared" si="382"/>
        <v>1402.39108</v>
      </c>
      <c r="BS493" s="90">
        <f t="shared" si="382"/>
        <v>1402.39108</v>
      </c>
      <c r="BT493" s="90">
        <f t="shared" si="382"/>
        <v>1402.39108</v>
      </c>
      <c r="BU493" s="90">
        <f t="shared" si="382"/>
        <v>1402.39108</v>
      </c>
      <c r="BV493" s="90">
        <f t="shared" si="382"/>
        <v>1402.39108</v>
      </c>
      <c r="BW493" s="90">
        <f t="shared" si="382"/>
        <v>1402.39108</v>
      </c>
      <c r="BX493" s="90">
        <f t="shared" si="382"/>
        <v>1402.39108</v>
      </c>
      <c r="BY493" s="90">
        <f t="shared" si="382"/>
        <v>1402.39108</v>
      </c>
      <c r="BZ493" s="90">
        <f t="shared" si="382"/>
        <v>1402.39108</v>
      </c>
      <c r="CA493" s="90">
        <f t="shared" si="382"/>
        <v>1402.39108</v>
      </c>
      <c r="CB493" s="90">
        <f t="shared" si="382"/>
        <v>1402.39108</v>
      </c>
      <c r="CC493" s="90">
        <f t="shared" si="382"/>
        <v>1402.39108</v>
      </c>
      <c r="CD493" s="90">
        <f t="shared" si="382"/>
        <v>1402.39108</v>
      </c>
      <c r="CE493" s="90">
        <f t="shared" si="382"/>
        <v>1402.39108</v>
      </c>
      <c r="CF493" s="90">
        <f t="shared" si="382"/>
        <v>1402.39108</v>
      </c>
      <c r="CG493" s="90">
        <f t="shared" si="382"/>
        <v>1402.39108</v>
      </c>
      <c r="CH493" s="90">
        <f t="shared" si="382"/>
        <v>1402.39108</v>
      </c>
      <c r="CI493" s="90">
        <f t="shared" si="382"/>
        <v>1402.39108</v>
      </c>
      <c r="CJ493" s="90">
        <f t="shared" si="382"/>
        <v>1402.39108</v>
      </c>
      <c r="CK493" s="90">
        <f t="shared" si="382"/>
        <v>1402.39108</v>
      </c>
      <c r="CL493" s="90">
        <f t="shared" si="382"/>
        <v>1402.39108</v>
      </c>
      <c r="CM493" s="90">
        <f t="shared" si="382"/>
        <v>1402.39108</v>
      </c>
      <c r="CN493" s="90">
        <f t="shared" si="382"/>
        <v>1402.39108</v>
      </c>
      <c r="CO493" s="90">
        <f t="shared" si="382"/>
        <v>1402.39108</v>
      </c>
      <c r="CP493" s="90">
        <f t="shared" si="382"/>
        <v>1402.39108</v>
      </c>
      <c r="CQ493" s="90">
        <f t="shared" si="382"/>
        <v>1402.39108</v>
      </c>
      <c r="CR493" s="90">
        <f t="shared" si="382"/>
        <v>1402.39108</v>
      </c>
      <c r="CS493" s="90">
        <f t="shared" si="382"/>
        <v>1402.39108</v>
      </c>
      <c r="CT493" s="90">
        <f t="shared" si="382"/>
        <v>1402.39108</v>
      </c>
      <c r="CU493" s="90">
        <f t="shared" si="382"/>
        <v>1402.39108</v>
      </c>
      <c r="CV493" s="90">
        <f t="shared" si="382"/>
        <v>1402.39108</v>
      </c>
      <c r="CW493" s="90">
        <f t="shared" si="382"/>
        <v>1402.39108</v>
      </c>
      <c r="CX493" s="90">
        <f t="shared" si="382"/>
        <v>1402.39108</v>
      </c>
      <c r="CY493" s="90">
        <f t="shared" si="382"/>
        <v>1402.39108</v>
      </c>
      <c r="CZ493" s="90">
        <f t="shared" si="382"/>
        <v>1402.39108</v>
      </c>
      <c r="DA493" s="90">
        <f t="shared" si="382"/>
        <v>1402.39108</v>
      </c>
      <c r="DB493" s="90">
        <f t="shared" si="382"/>
        <v>1402.39108</v>
      </c>
      <c r="DC493" s="90">
        <f t="shared" si="382"/>
        <v>1402.39108</v>
      </c>
      <c r="DD493" s="90">
        <f t="shared" si="382"/>
        <v>1402.39108</v>
      </c>
      <c r="DE493" s="90">
        <f t="shared" si="382"/>
        <v>1402.39108</v>
      </c>
      <c r="DF493" s="90">
        <f t="shared" si="382"/>
        <v>1402.39108</v>
      </c>
      <c r="DG493" s="90">
        <f t="shared" si="382"/>
        <v>1402.39108</v>
      </c>
      <c r="DH493" s="90">
        <f t="shared" si="382"/>
        <v>1402.39108</v>
      </c>
      <c r="DI493" s="90">
        <f t="shared" si="382"/>
        <v>1402.39108</v>
      </c>
      <c r="DJ493" s="90">
        <f t="shared" si="382"/>
        <v>1402.39108</v>
      </c>
      <c r="DK493" s="90">
        <f t="shared" si="382"/>
        <v>1402.39108</v>
      </c>
      <c r="DL493" s="90">
        <f t="shared" si="382"/>
        <v>1402.39108</v>
      </c>
      <c r="DM493" s="90">
        <f t="shared" si="382"/>
        <v>1402.39108</v>
      </c>
      <c r="DN493" s="90">
        <f t="shared" si="382"/>
        <v>1402.39108</v>
      </c>
      <c r="DO493" s="90">
        <f t="shared" si="382"/>
        <v>1402.39108</v>
      </c>
      <c r="DP493" s="90">
        <f t="shared" si="382"/>
        <v>1402.39108</v>
      </c>
      <c r="DQ493" s="90">
        <f t="shared" si="382"/>
        <v>1402.39108</v>
      </c>
      <c r="DR493" s="90">
        <f t="shared" si="382"/>
        <v>1402.39108</v>
      </c>
      <c r="DS493" s="90">
        <f t="shared" si="382"/>
        <v>1402.39108</v>
      </c>
      <c r="DT493" s="90">
        <f t="shared" si="382"/>
        <v>1402.39108</v>
      </c>
      <c r="DU493" s="90">
        <f t="shared" si="382"/>
        <v>1402.39108</v>
      </c>
      <c r="DV493" s="90">
        <f t="shared" si="382"/>
        <v>1402.39108</v>
      </c>
      <c r="DW493" s="90">
        <f t="shared" si="382"/>
        <v>1402.39108</v>
      </c>
      <c r="DX493" s="90">
        <f t="shared" si="382"/>
        <v>1402.39108</v>
      </c>
      <c r="DY493" s="90">
        <f t="shared" si="382"/>
        <v>1402.39108</v>
      </c>
      <c r="DZ493" s="90">
        <f t="shared" si="382"/>
        <v>1402.39108</v>
      </c>
    </row>
    <row r="494">
      <c r="A494" s="89"/>
      <c r="B494" s="150"/>
      <c r="C494" s="150"/>
      <c r="D494" s="89"/>
      <c r="E494" s="89"/>
      <c r="F494" s="89"/>
      <c r="G494" s="146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  <c r="CW494" s="89"/>
      <c r="CX494" s="89"/>
      <c r="CY494" s="89"/>
      <c r="CZ494" s="89"/>
      <c r="DA494" s="89"/>
      <c r="DB494" s="89"/>
      <c r="DC494" s="89"/>
      <c r="DD494" s="89"/>
      <c r="DE494" s="89"/>
      <c r="DF494" s="89"/>
      <c r="DG494" s="89"/>
      <c r="DH494" s="89"/>
      <c r="DI494" s="89"/>
      <c r="DJ494" s="89"/>
      <c r="DK494" s="89"/>
      <c r="DL494" s="89"/>
      <c r="DM494" s="89"/>
      <c r="DN494" s="89"/>
      <c r="DO494" s="89"/>
      <c r="DP494" s="89"/>
      <c r="DQ494" s="89"/>
      <c r="DR494" s="89"/>
      <c r="DS494" s="89"/>
      <c r="DT494" s="89"/>
      <c r="DU494" s="89"/>
      <c r="DV494" s="89"/>
      <c r="DW494" s="89"/>
      <c r="DX494" s="89"/>
      <c r="DY494" s="89"/>
      <c r="DZ494" s="89"/>
    </row>
    <row r="495">
      <c r="A495" s="89"/>
      <c r="B495" s="150"/>
      <c r="C495" s="150"/>
      <c r="D495" s="89"/>
      <c r="E495" s="107" t="s">
        <v>335</v>
      </c>
      <c r="F495" s="89"/>
      <c r="G495" s="146"/>
      <c r="H495" s="89"/>
      <c r="I495" s="196" t="s">
        <v>167</v>
      </c>
      <c r="J495" s="225">
        <f t="shared" ref="J495:DZ495" si="383">J489/sum(J489,J491:J492)</f>
        <v>1</v>
      </c>
      <c r="K495" s="225">
        <f t="shared" si="383"/>
        <v>1</v>
      </c>
      <c r="L495" s="225">
        <f t="shared" si="383"/>
        <v>1</v>
      </c>
      <c r="M495" s="225">
        <f t="shared" si="383"/>
        <v>1</v>
      </c>
      <c r="N495" s="225">
        <f t="shared" si="383"/>
        <v>1</v>
      </c>
      <c r="O495" s="225">
        <f t="shared" si="383"/>
        <v>1</v>
      </c>
      <c r="P495" s="225">
        <f t="shared" si="383"/>
        <v>0.8843930636</v>
      </c>
      <c r="Q495" s="225">
        <f t="shared" si="383"/>
        <v>0.8843930636</v>
      </c>
      <c r="R495" s="225">
        <f t="shared" si="383"/>
        <v>0.8843930636</v>
      </c>
      <c r="S495" s="225">
        <f t="shared" si="383"/>
        <v>0.8843930636</v>
      </c>
      <c r="T495" s="225">
        <f t="shared" si="383"/>
        <v>0.8843930636</v>
      </c>
      <c r="U495" s="225">
        <f t="shared" si="383"/>
        <v>0.8843930636</v>
      </c>
      <c r="V495" s="225">
        <f t="shared" si="383"/>
        <v>0.8843930636</v>
      </c>
      <c r="W495" s="225">
        <f t="shared" si="383"/>
        <v>0.8843930636</v>
      </c>
      <c r="X495" s="225">
        <f t="shared" si="383"/>
        <v>0.8843930636</v>
      </c>
      <c r="Y495" s="225">
        <f t="shared" si="383"/>
        <v>0.8843930636</v>
      </c>
      <c r="Z495" s="225">
        <f t="shared" si="383"/>
        <v>0.8843930636</v>
      </c>
      <c r="AA495" s="225">
        <f t="shared" si="383"/>
        <v>0.8843930636</v>
      </c>
      <c r="AB495" s="225">
        <f t="shared" si="383"/>
        <v>0.8849357741</v>
      </c>
      <c r="AC495" s="225">
        <f t="shared" si="383"/>
        <v>0.885469953</v>
      </c>
      <c r="AD495" s="225">
        <f t="shared" si="383"/>
        <v>0.8859955683</v>
      </c>
      <c r="AE495" s="225">
        <f t="shared" si="383"/>
        <v>0.8865125883</v>
      </c>
      <c r="AF495" s="225">
        <f t="shared" si="383"/>
        <v>0.8870209817</v>
      </c>
      <c r="AG495" s="225">
        <f t="shared" si="383"/>
        <v>0.887520718</v>
      </c>
      <c r="AH495" s="225">
        <f t="shared" si="383"/>
        <v>0.8880117667</v>
      </c>
      <c r="AI495" s="225">
        <f t="shared" si="383"/>
        <v>0.8885695022</v>
      </c>
      <c r="AJ495" s="225">
        <f t="shared" si="383"/>
        <v>0.8892017265</v>
      </c>
      <c r="AK495" s="225">
        <f t="shared" si="383"/>
        <v>0.8899095127</v>
      </c>
      <c r="AL495" s="225">
        <f t="shared" si="383"/>
        <v>0.8906932954</v>
      </c>
      <c r="AM495" s="225">
        <f t="shared" si="383"/>
        <v>0.8915534812</v>
      </c>
      <c r="AN495" s="225">
        <f t="shared" si="383"/>
        <v>0.6787017361</v>
      </c>
      <c r="AO495" s="225">
        <f t="shared" si="383"/>
        <v>0.6787017361</v>
      </c>
      <c r="AP495" s="225">
        <f t="shared" si="383"/>
        <v>0.6787017361</v>
      </c>
      <c r="AQ495" s="225">
        <f t="shared" si="383"/>
        <v>0.6787017361</v>
      </c>
      <c r="AR495" s="225">
        <f t="shared" si="383"/>
        <v>0.6787017361</v>
      </c>
      <c r="AS495" s="225">
        <f t="shared" si="383"/>
        <v>0.6787017361</v>
      </c>
      <c r="AT495" s="225">
        <f t="shared" si="383"/>
        <v>0.6787017361</v>
      </c>
      <c r="AU495" s="225">
        <f t="shared" si="383"/>
        <v>0.6787017361</v>
      </c>
      <c r="AV495" s="225">
        <f t="shared" si="383"/>
        <v>0.6787017361</v>
      </c>
      <c r="AW495" s="225">
        <f t="shared" si="383"/>
        <v>0.6787017361</v>
      </c>
      <c r="AX495" s="225">
        <f t="shared" si="383"/>
        <v>0.6787017361</v>
      </c>
      <c r="AY495" s="225">
        <f t="shared" si="383"/>
        <v>0.6787017361</v>
      </c>
      <c r="AZ495" s="225">
        <f t="shared" si="383"/>
        <v>0.6787017361</v>
      </c>
      <c r="BA495" s="225">
        <f t="shared" si="383"/>
        <v>0.6787017361</v>
      </c>
      <c r="BB495" s="225">
        <f t="shared" si="383"/>
        <v>0.6787017361</v>
      </c>
      <c r="BC495" s="225">
        <f t="shared" si="383"/>
        <v>0.6787017361</v>
      </c>
      <c r="BD495" s="225">
        <f t="shared" si="383"/>
        <v>0.6787017361</v>
      </c>
      <c r="BE495" s="225">
        <f t="shared" si="383"/>
        <v>0.6787017361</v>
      </c>
      <c r="BF495" s="225">
        <f t="shared" si="383"/>
        <v>0.6787017361</v>
      </c>
      <c r="BG495" s="225">
        <f t="shared" si="383"/>
        <v>0.6787017361</v>
      </c>
      <c r="BH495" s="225">
        <f t="shared" si="383"/>
        <v>0.6787017361</v>
      </c>
      <c r="BI495" s="225">
        <f t="shared" si="383"/>
        <v>0.6787017361</v>
      </c>
      <c r="BJ495" s="225">
        <f t="shared" si="383"/>
        <v>0.6787017361</v>
      </c>
      <c r="BK495" s="225">
        <f t="shared" si="383"/>
        <v>0.6787017361</v>
      </c>
      <c r="BL495" s="225">
        <f t="shared" si="383"/>
        <v>0.6787017361</v>
      </c>
      <c r="BM495" s="225">
        <f t="shared" si="383"/>
        <v>0.6787017361</v>
      </c>
      <c r="BN495" s="225">
        <f t="shared" si="383"/>
        <v>0.6787017361</v>
      </c>
      <c r="BO495" s="225">
        <f t="shared" si="383"/>
        <v>0.6787017361</v>
      </c>
      <c r="BP495" s="225">
        <f t="shared" si="383"/>
        <v>0.6787017361</v>
      </c>
      <c r="BQ495" s="225">
        <f t="shared" si="383"/>
        <v>0.6787017361</v>
      </c>
      <c r="BR495" s="225">
        <f t="shared" si="383"/>
        <v>0.6787017361</v>
      </c>
      <c r="BS495" s="225">
        <f t="shared" si="383"/>
        <v>0.6787017361</v>
      </c>
      <c r="BT495" s="225">
        <f t="shared" si="383"/>
        <v>0.6787017361</v>
      </c>
      <c r="BU495" s="225">
        <f t="shared" si="383"/>
        <v>0.6787017361</v>
      </c>
      <c r="BV495" s="225">
        <f t="shared" si="383"/>
        <v>0.6787017361</v>
      </c>
      <c r="BW495" s="225">
        <f t="shared" si="383"/>
        <v>0.6787017361</v>
      </c>
      <c r="BX495" s="225">
        <f t="shared" si="383"/>
        <v>0.6787017361</v>
      </c>
      <c r="BY495" s="225">
        <f t="shared" si="383"/>
        <v>0.6787017361</v>
      </c>
      <c r="BZ495" s="225">
        <f t="shared" si="383"/>
        <v>0.6787017361</v>
      </c>
      <c r="CA495" s="225">
        <f t="shared" si="383"/>
        <v>0.6787017361</v>
      </c>
      <c r="CB495" s="225">
        <f t="shared" si="383"/>
        <v>0.6787017361</v>
      </c>
      <c r="CC495" s="225">
        <f t="shared" si="383"/>
        <v>0.6787017361</v>
      </c>
      <c r="CD495" s="225">
        <f t="shared" si="383"/>
        <v>0.6787017361</v>
      </c>
      <c r="CE495" s="225">
        <f t="shared" si="383"/>
        <v>0.6787017361</v>
      </c>
      <c r="CF495" s="225">
        <f t="shared" si="383"/>
        <v>0.6787017361</v>
      </c>
      <c r="CG495" s="225">
        <f t="shared" si="383"/>
        <v>0.6787017361</v>
      </c>
      <c r="CH495" s="225">
        <f t="shared" si="383"/>
        <v>0.6787017361</v>
      </c>
      <c r="CI495" s="225">
        <f t="shared" si="383"/>
        <v>0.6787017361</v>
      </c>
      <c r="CJ495" s="225">
        <f t="shared" si="383"/>
        <v>0.6787017361</v>
      </c>
      <c r="CK495" s="225">
        <f t="shared" si="383"/>
        <v>0.6787017361</v>
      </c>
      <c r="CL495" s="225">
        <f t="shared" si="383"/>
        <v>0.6787017361</v>
      </c>
      <c r="CM495" s="225">
        <f t="shared" si="383"/>
        <v>0.6787017361</v>
      </c>
      <c r="CN495" s="225">
        <f t="shared" si="383"/>
        <v>0.6787017361</v>
      </c>
      <c r="CO495" s="225">
        <f t="shared" si="383"/>
        <v>0.6787017361</v>
      </c>
      <c r="CP495" s="225">
        <f t="shared" si="383"/>
        <v>0.6787017361</v>
      </c>
      <c r="CQ495" s="225">
        <f t="shared" si="383"/>
        <v>0.6787017361</v>
      </c>
      <c r="CR495" s="225">
        <f t="shared" si="383"/>
        <v>0.6787017361</v>
      </c>
      <c r="CS495" s="225">
        <f t="shared" si="383"/>
        <v>0.6787017361</v>
      </c>
      <c r="CT495" s="225">
        <f t="shared" si="383"/>
        <v>0.6787017361</v>
      </c>
      <c r="CU495" s="225">
        <f t="shared" si="383"/>
        <v>0.6787017361</v>
      </c>
      <c r="CV495" s="225">
        <f t="shared" si="383"/>
        <v>0.6787017361</v>
      </c>
      <c r="CW495" s="225">
        <f t="shared" si="383"/>
        <v>0.6787017361</v>
      </c>
      <c r="CX495" s="225">
        <f t="shared" si="383"/>
        <v>0.6787017361</v>
      </c>
      <c r="CY495" s="225">
        <f t="shared" si="383"/>
        <v>0.6787017361</v>
      </c>
      <c r="CZ495" s="225">
        <f t="shared" si="383"/>
        <v>0.6787017361</v>
      </c>
      <c r="DA495" s="225">
        <f t="shared" si="383"/>
        <v>0.6787017361</v>
      </c>
      <c r="DB495" s="225">
        <f t="shared" si="383"/>
        <v>0.6787017361</v>
      </c>
      <c r="DC495" s="225">
        <f t="shared" si="383"/>
        <v>0.6787017361</v>
      </c>
      <c r="DD495" s="225">
        <f t="shared" si="383"/>
        <v>0.6787017361</v>
      </c>
      <c r="DE495" s="225">
        <f t="shared" si="383"/>
        <v>0.6787017361</v>
      </c>
      <c r="DF495" s="225">
        <f t="shared" si="383"/>
        <v>0.6787017361</v>
      </c>
      <c r="DG495" s="225">
        <f t="shared" si="383"/>
        <v>0.6787017361</v>
      </c>
      <c r="DH495" s="225">
        <f t="shared" si="383"/>
        <v>0.6787017361</v>
      </c>
      <c r="DI495" s="225">
        <f t="shared" si="383"/>
        <v>0.6787017361</v>
      </c>
      <c r="DJ495" s="225">
        <f t="shared" si="383"/>
        <v>0.6787017361</v>
      </c>
      <c r="DK495" s="225">
        <f t="shared" si="383"/>
        <v>0.6787017361</v>
      </c>
      <c r="DL495" s="225">
        <f t="shared" si="383"/>
        <v>0.6787017361</v>
      </c>
      <c r="DM495" s="225">
        <f t="shared" si="383"/>
        <v>0.6787017361</v>
      </c>
      <c r="DN495" s="225">
        <f t="shared" si="383"/>
        <v>0.6787017361</v>
      </c>
      <c r="DO495" s="225">
        <f t="shared" si="383"/>
        <v>0.6787017361</v>
      </c>
      <c r="DP495" s="225">
        <f t="shared" si="383"/>
        <v>0.6787017361</v>
      </c>
      <c r="DQ495" s="225">
        <f t="shared" si="383"/>
        <v>0.6787017361</v>
      </c>
      <c r="DR495" s="225">
        <f t="shared" si="383"/>
        <v>0.6787017361</v>
      </c>
      <c r="DS495" s="225">
        <f t="shared" si="383"/>
        <v>0.6787017361</v>
      </c>
      <c r="DT495" s="225">
        <f t="shared" si="383"/>
        <v>0.6787017361</v>
      </c>
      <c r="DU495" s="225">
        <f t="shared" si="383"/>
        <v>0.6787017361</v>
      </c>
      <c r="DV495" s="225">
        <f t="shared" si="383"/>
        <v>0.6787017361</v>
      </c>
      <c r="DW495" s="225">
        <f t="shared" si="383"/>
        <v>0.6787017361</v>
      </c>
      <c r="DX495" s="225">
        <f t="shared" si="383"/>
        <v>0.6787017361</v>
      </c>
      <c r="DY495" s="225">
        <f t="shared" si="383"/>
        <v>0.6787017361</v>
      </c>
      <c r="DZ495" s="225">
        <f t="shared" si="383"/>
        <v>0.6787017361</v>
      </c>
    </row>
    <row r="496">
      <c r="A496" s="89"/>
      <c r="B496" s="150"/>
      <c r="C496" s="150"/>
      <c r="D496" s="89"/>
      <c r="E496" s="89"/>
      <c r="F496" s="89"/>
      <c r="G496" s="146"/>
      <c r="H496" s="89"/>
      <c r="I496" s="196" t="s">
        <v>55</v>
      </c>
      <c r="J496" s="225">
        <f t="shared" ref="J496:DZ496" si="384">sum(J491)/sum(J489,J491:J492)</f>
        <v>0</v>
      </c>
      <c r="K496" s="225">
        <f t="shared" si="384"/>
        <v>0</v>
      </c>
      <c r="L496" s="225">
        <f t="shared" si="384"/>
        <v>0</v>
      </c>
      <c r="M496" s="225">
        <f t="shared" si="384"/>
        <v>0</v>
      </c>
      <c r="N496" s="225">
        <f t="shared" si="384"/>
        <v>0</v>
      </c>
      <c r="O496" s="225">
        <f t="shared" si="384"/>
        <v>0</v>
      </c>
      <c r="P496" s="225">
        <f t="shared" si="384"/>
        <v>0.1156069364</v>
      </c>
      <c r="Q496" s="225">
        <f t="shared" si="384"/>
        <v>0.1156069364</v>
      </c>
      <c r="R496" s="225">
        <f t="shared" si="384"/>
        <v>0.1156069364</v>
      </c>
      <c r="S496" s="225">
        <f t="shared" si="384"/>
        <v>0.1156069364</v>
      </c>
      <c r="T496" s="225">
        <f t="shared" si="384"/>
        <v>0.1156069364</v>
      </c>
      <c r="U496" s="225">
        <f t="shared" si="384"/>
        <v>0.1156069364</v>
      </c>
      <c r="V496" s="225">
        <f t="shared" si="384"/>
        <v>0.1156069364</v>
      </c>
      <c r="W496" s="225">
        <f t="shared" si="384"/>
        <v>0.1156069364</v>
      </c>
      <c r="X496" s="225">
        <f t="shared" si="384"/>
        <v>0.1156069364</v>
      </c>
      <c r="Y496" s="225">
        <f t="shared" si="384"/>
        <v>0.1156069364</v>
      </c>
      <c r="Z496" s="225">
        <f t="shared" si="384"/>
        <v>0.1156069364</v>
      </c>
      <c r="AA496" s="225">
        <f t="shared" si="384"/>
        <v>0.1156069364</v>
      </c>
      <c r="AB496" s="225">
        <f t="shared" si="384"/>
        <v>0.1150642259</v>
      </c>
      <c r="AC496" s="225">
        <f t="shared" si="384"/>
        <v>0.114530047</v>
      </c>
      <c r="AD496" s="225">
        <f t="shared" si="384"/>
        <v>0.1140044317</v>
      </c>
      <c r="AE496" s="225">
        <f t="shared" si="384"/>
        <v>0.1134874117</v>
      </c>
      <c r="AF496" s="225">
        <f t="shared" si="384"/>
        <v>0.1129790183</v>
      </c>
      <c r="AG496" s="225">
        <f t="shared" si="384"/>
        <v>0.112479282</v>
      </c>
      <c r="AH496" s="225">
        <f t="shared" si="384"/>
        <v>0.1119882333</v>
      </c>
      <c r="AI496" s="225">
        <f t="shared" si="384"/>
        <v>0.1114304978</v>
      </c>
      <c r="AJ496" s="225">
        <f t="shared" si="384"/>
        <v>0.1107982735</v>
      </c>
      <c r="AK496" s="225">
        <f t="shared" si="384"/>
        <v>0.1100904873</v>
      </c>
      <c r="AL496" s="225">
        <f t="shared" si="384"/>
        <v>0.1093067046</v>
      </c>
      <c r="AM496" s="225">
        <f t="shared" si="384"/>
        <v>0.1084465188</v>
      </c>
      <c r="AN496" s="225">
        <f t="shared" si="384"/>
        <v>0.08175647471</v>
      </c>
      <c r="AO496" s="225">
        <f t="shared" si="384"/>
        <v>0.08175647471</v>
      </c>
      <c r="AP496" s="225">
        <f t="shared" si="384"/>
        <v>0.08175647471</v>
      </c>
      <c r="AQ496" s="225">
        <f t="shared" si="384"/>
        <v>0.08175647471</v>
      </c>
      <c r="AR496" s="225">
        <f t="shared" si="384"/>
        <v>0.08175647471</v>
      </c>
      <c r="AS496" s="225">
        <f t="shared" si="384"/>
        <v>0.08175647471</v>
      </c>
      <c r="AT496" s="225">
        <f t="shared" si="384"/>
        <v>0.08175647471</v>
      </c>
      <c r="AU496" s="225">
        <f t="shared" si="384"/>
        <v>0.08175647471</v>
      </c>
      <c r="AV496" s="225">
        <f t="shared" si="384"/>
        <v>0.08175647471</v>
      </c>
      <c r="AW496" s="225">
        <f t="shared" si="384"/>
        <v>0.08175647471</v>
      </c>
      <c r="AX496" s="225">
        <f t="shared" si="384"/>
        <v>0.08175647471</v>
      </c>
      <c r="AY496" s="225">
        <f t="shared" si="384"/>
        <v>0.08175647471</v>
      </c>
      <c r="AZ496" s="225">
        <f t="shared" si="384"/>
        <v>0.08175647471</v>
      </c>
      <c r="BA496" s="225">
        <f t="shared" si="384"/>
        <v>0.08175647471</v>
      </c>
      <c r="BB496" s="225">
        <f t="shared" si="384"/>
        <v>0.08175647471</v>
      </c>
      <c r="BC496" s="225">
        <f t="shared" si="384"/>
        <v>0.08175647471</v>
      </c>
      <c r="BD496" s="225">
        <f t="shared" si="384"/>
        <v>0.08175647471</v>
      </c>
      <c r="BE496" s="225">
        <f t="shared" si="384"/>
        <v>0.08175647471</v>
      </c>
      <c r="BF496" s="225">
        <f t="shared" si="384"/>
        <v>0.08175647471</v>
      </c>
      <c r="BG496" s="225">
        <f t="shared" si="384"/>
        <v>0.08175647471</v>
      </c>
      <c r="BH496" s="225">
        <f t="shared" si="384"/>
        <v>0.08175647471</v>
      </c>
      <c r="BI496" s="225">
        <f t="shared" si="384"/>
        <v>0.08175647471</v>
      </c>
      <c r="BJ496" s="225">
        <f t="shared" si="384"/>
        <v>0.08175647471</v>
      </c>
      <c r="BK496" s="225">
        <f t="shared" si="384"/>
        <v>0.08175647471</v>
      </c>
      <c r="BL496" s="225">
        <f t="shared" si="384"/>
        <v>0.08175647471</v>
      </c>
      <c r="BM496" s="225">
        <f t="shared" si="384"/>
        <v>0.08175647471</v>
      </c>
      <c r="BN496" s="225">
        <f t="shared" si="384"/>
        <v>0.08175647471</v>
      </c>
      <c r="BO496" s="225">
        <f t="shared" si="384"/>
        <v>0.08175647471</v>
      </c>
      <c r="BP496" s="225">
        <f t="shared" si="384"/>
        <v>0.08175647471</v>
      </c>
      <c r="BQ496" s="225">
        <f t="shared" si="384"/>
        <v>0.08175647471</v>
      </c>
      <c r="BR496" s="225">
        <f t="shared" si="384"/>
        <v>0.08175647471</v>
      </c>
      <c r="BS496" s="225">
        <f t="shared" si="384"/>
        <v>0.08175647471</v>
      </c>
      <c r="BT496" s="225">
        <f t="shared" si="384"/>
        <v>0.08175647471</v>
      </c>
      <c r="BU496" s="225">
        <f t="shared" si="384"/>
        <v>0.08175647471</v>
      </c>
      <c r="BV496" s="225">
        <f t="shared" si="384"/>
        <v>0.08175647471</v>
      </c>
      <c r="BW496" s="225">
        <f t="shared" si="384"/>
        <v>0.08175647471</v>
      </c>
      <c r="BX496" s="225">
        <f t="shared" si="384"/>
        <v>0.08175647471</v>
      </c>
      <c r="BY496" s="225">
        <f t="shared" si="384"/>
        <v>0.08175647471</v>
      </c>
      <c r="BZ496" s="225">
        <f t="shared" si="384"/>
        <v>0.08175647471</v>
      </c>
      <c r="CA496" s="225">
        <f t="shared" si="384"/>
        <v>0.08175647471</v>
      </c>
      <c r="CB496" s="225">
        <f t="shared" si="384"/>
        <v>0.08175647471</v>
      </c>
      <c r="CC496" s="225">
        <f t="shared" si="384"/>
        <v>0.08175647471</v>
      </c>
      <c r="CD496" s="225">
        <f t="shared" si="384"/>
        <v>0.08175647471</v>
      </c>
      <c r="CE496" s="225">
        <f t="shared" si="384"/>
        <v>0.08175647471</v>
      </c>
      <c r="CF496" s="225">
        <f t="shared" si="384"/>
        <v>0.08175647471</v>
      </c>
      <c r="CG496" s="225">
        <f t="shared" si="384"/>
        <v>0.08175647471</v>
      </c>
      <c r="CH496" s="225">
        <f t="shared" si="384"/>
        <v>0.08175647471</v>
      </c>
      <c r="CI496" s="225">
        <f t="shared" si="384"/>
        <v>0.08175647471</v>
      </c>
      <c r="CJ496" s="225">
        <f t="shared" si="384"/>
        <v>0.08175647471</v>
      </c>
      <c r="CK496" s="225">
        <f t="shared" si="384"/>
        <v>0.08175647471</v>
      </c>
      <c r="CL496" s="225">
        <f t="shared" si="384"/>
        <v>0.08175647471</v>
      </c>
      <c r="CM496" s="225">
        <f t="shared" si="384"/>
        <v>0.08175647471</v>
      </c>
      <c r="CN496" s="225">
        <f t="shared" si="384"/>
        <v>0.08175647471</v>
      </c>
      <c r="CO496" s="225">
        <f t="shared" si="384"/>
        <v>0.08175647471</v>
      </c>
      <c r="CP496" s="225">
        <f t="shared" si="384"/>
        <v>0.08175647471</v>
      </c>
      <c r="CQ496" s="225">
        <f t="shared" si="384"/>
        <v>0.08175647471</v>
      </c>
      <c r="CR496" s="225">
        <f t="shared" si="384"/>
        <v>0.08175647471</v>
      </c>
      <c r="CS496" s="225">
        <f t="shared" si="384"/>
        <v>0.08175647471</v>
      </c>
      <c r="CT496" s="225">
        <f t="shared" si="384"/>
        <v>0.08175647471</v>
      </c>
      <c r="CU496" s="225">
        <f t="shared" si="384"/>
        <v>0.08175647471</v>
      </c>
      <c r="CV496" s="225">
        <f t="shared" si="384"/>
        <v>0.08175647471</v>
      </c>
      <c r="CW496" s="225">
        <f t="shared" si="384"/>
        <v>0.08175647471</v>
      </c>
      <c r="CX496" s="225">
        <f t="shared" si="384"/>
        <v>0.08175647471</v>
      </c>
      <c r="CY496" s="225">
        <f t="shared" si="384"/>
        <v>0.08175647471</v>
      </c>
      <c r="CZ496" s="225">
        <f t="shared" si="384"/>
        <v>0.08175647471</v>
      </c>
      <c r="DA496" s="225">
        <f t="shared" si="384"/>
        <v>0.08175647471</v>
      </c>
      <c r="DB496" s="225">
        <f t="shared" si="384"/>
        <v>0.08175647471</v>
      </c>
      <c r="DC496" s="225">
        <f t="shared" si="384"/>
        <v>0.08175647471</v>
      </c>
      <c r="DD496" s="225">
        <f t="shared" si="384"/>
        <v>0.08175647471</v>
      </c>
      <c r="DE496" s="225">
        <f t="shared" si="384"/>
        <v>0.08175647471</v>
      </c>
      <c r="DF496" s="225">
        <f t="shared" si="384"/>
        <v>0.08175647471</v>
      </c>
      <c r="DG496" s="225">
        <f t="shared" si="384"/>
        <v>0.08175647471</v>
      </c>
      <c r="DH496" s="225">
        <f t="shared" si="384"/>
        <v>0.08175647471</v>
      </c>
      <c r="DI496" s="225">
        <f t="shared" si="384"/>
        <v>0.08175647471</v>
      </c>
      <c r="DJ496" s="225">
        <f t="shared" si="384"/>
        <v>0.08175647471</v>
      </c>
      <c r="DK496" s="225">
        <f t="shared" si="384"/>
        <v>0.08175647471</v>
      </c>
      <c r="DL496" s="225">
        <f t="shared" si="384"/>
        <v>0.08175647471</v>
      </c>
      <c r="DM496" s="225">
        <f t="shared" si="384"/>
        <v>0.08175647471</v>
      </c>
      <c r="DN496" s="225">
        <f t="shared" si="384"/>
        <v>0.08175647471</v>
      </c>
      <c r="DO496" s="225">
        <f t="shared" si="384"/>
        <v>0.08175647471</v>
      </c>
      <c r="DP496" s="225">
        <f t="shared" si="384"/>
        <v>0.08175647471</v>
      </c>
      <c r="DQ496" s="225">
        <f t="shared" si="384"/>
        <v>0.08175647471</v>
      </c>
      <c r="DR496" s="225">
        <f t="shared" si="384"/>
        <v>0.08175647471</v>
      </c>
      <c r="DS496" s="225">
        <f t="shared" si="384"/>
        <v>0.08175647471</v>
      </c>
      <c r="DT496" s="225">
        <f t="shared" si="384"/>
        <v>0.08175647471</v>
      </c>
      <c r="DU496" s="225">
        <f t="shared" si="384"/>
        <v>0.08175647471</v>
      </c>
      <c r="DV496" s="225">
        <f t="shared" si="384"/>
        <v>0.08175647471</v>
      </c>
      <c r="DW496" s="225">
        <f t="shared" si="384"/>
        <v>0.08175647471</v>
      </c>
      <c r="DX496" s="225">
        <f t="shared" si="384"/>
        <v>0.08175647471</v>
      </c>
      <c r="DY496" s="225">
        <f t="shared" si="384"/>
        <v>0.08175647471</v>
      </c>
      <c r="DZ496" s="225">
        <f t="shared" si="384"/>
        <v>0.08175647471</v>
      </c>
    </row>
    <row r="497">
      <c r="A497" s="89"/>
      <c r="B497" s="150"/>
      <c r="C497" s="150"/>
      <c r="D497" s="89"/>
      <c r="E497" s="89"/>
      <c r="F497" s="89"/>
      <c r="G497" s="89"/>
      <c r="H497" s="89"/>
      <c r="I497" s="88" t="s">
        <v>162</v>
      </c>
      <c r="J497" s="225">
        <f t="shared" ref="J497:DZ497" si="385">J492/sum(J489,J491:J492)</f>
        <v>0</v>
      </c>
      <c r="K497" s="225">
        <f t="shared" si="385"/>
        <v>0</v>
      </c>
      <c r="L497" s="225">
        <f t="shared" si="385"/>
        <v>0</v>
      </c>
      <c r="M497" s="225">
        <f t="shared" si="385"/>
        <v>0</v>
      </c>
      <c r="N497" s="225">
        <f t="shared" si="385"/>
        <v>0</v>
      </c>
      <c r="O497" s="225">
        <f t="shared" si="385"/>
        <v>0</v>
      </c>
      <c r="P497" s="225">
        <f t="shared" si="385"/>
        <v>0</v>
      </c>
      <c r="Q497" s="225">
        <f t="shared" si="385"/>
        <v>0</v>
      </c>
      <c r="R497" s="225">
        <f t="shared" si="385"/>
        <v>0</v>
      </c>
      <c r="S497" s="225">
        <f t="shared" si="385"/>
        <v>0</v>
      </c>
      <c r="T497" s="225">
        <f t="shared" si="385"/>
        <v>0</v>
      </c>
      <c r="U497" s="225">
        <f t="shared" si="385"/>
        <v>0</v>
      </c>
      <c r="V497" s="225">
        <f t="shared" si="385"/>
        <v>0</v>
      </c>
      <c r="W497" s="225">
        <f t="shared" si="385"/>
        <v>0</v>
      </c>
      <c r="X497" s="225">
        <f t="shared" si="385"/>
        <v>0</v>
      </c>
      <c r="Y497" s="225">
        <f t="shared" si="385"/>
        <v>0</v>
      </c>
      <c r="Z497" s="225">
        <f t="shared" si="385"/>
        <v>0</v>
      </c>
      <c r="AA497" s="225">
        <f t="shared" si="385"/>
        <v>0</v>
      </c>
      <c r="AB497" s="225">
        <f t="shared" si="385"/>
        <v>0</v>
      </c>
      <c r="AC497" s="225">
        <f t="shared" si="385"/>
        <v>0</v>
      </c>
      <c r="AD497" s="225">
        <f t="shared" si="385"/>
        <v>0</v>
      </c>
      <c r="AE497" s="225">
        <f t="shared" si="385"/>
        <v>0</v>
      </c>
      <c r="AF497" s="225">
        <f t="shared" si="385"/>
        <v>0</v>
      </c>
      <c r="AG497" s="225">
        <f t="shared" si="385"/>
        <v>0</v>
      </c>
      <c r="AH497" s="225">
        <f t="shared" si="385"/>
        <v>0</v>
      </c>
      <c r="AI497" s="225">
        <f t="shared" si="385"/>
        <v>0</v>
      </c>
      <c r="AJ497" s="225">
        <f t="shared" si="385"/>
        <v>0</v>
      </c>
      <c r="AK497" s="225">
        <f t="shared" si="385"/>
        <v>0</v>
      </c>
      <c r="AL497" s="225">
        <f t="shared" si="385"/>
        <v>0</v>
      </c>
      <c r="AM497" s="225">
        <f t="shared" si="385"/>
        <v>0</v>
      </c>
      <c r="AN497" s="225">
        <f t="shared" si="385"/>
        <v>0.2395417892</v>
      </c>
      <c r="AO497" s="225">
        <f t="shared" si="385"/>
        <v>0.2395417892</v>
      </c>
      <c r="AP497" s="225">
        <f t="shared" si="385"/>
        <v>0.2395417892</v>
      </c>
      <c r="AQ497" s="225">
        <f t="shared" si="385"/>
        <v>0.2395417892</v>
      </c>
      <c r="AR497" s="225">
        <f t="shared" si="385"/>
        <v>0.2395417892</v>
      </c>
      <c r="AS497" s="225">
        <f t="shared" si="385"/>
        <v>0.2395417892</v>
      </c>
      <c r="AT497" s="225">
        <f t="shared" si="385"/>
        <v>0.2395417892</v>
      </c>
      <c r="AU497" s="225">
        <f t="shared" si="385"/>
        <v>0.2395417892</v>
      </c>
      <c r="AV497" s="225">
        <f t="shared" si="385"/>
        <v>0.2395417892</v>
      </c>
      <c r="AW497" s="225">
        <f t="shared" si="385"/>
        <v>0.2395417892</v>
      </c>
      <c r="AX497" s="225">
        <f t="shared" si="385"/>
        <v>0.2395417892</v>
      </c>
      <c r="AY497" s="225">
        <f t="shared" si="385"/>
        <v>0.2395417892</v>
      </c>
      <c r="AZ497" s="225">
        <f t="shared" si="385"/>
        <v>0.2395417892</v>
      </c>
      <c r="BA497" s="225">
        <f t="shared" si="385"/>
        <v>0.2395417892</v>
      </c>
      <c r="BB497" s="225">
        <f t="shared" si="385"/>
        <v>0.2395417892</v>
      </c>
      <c r="BC497" s="225">
        <f t="shared" si="385"/>
        <v>0.2395417892</v>
      </c>
      <c r="BD497" s="225">
        <f t="shared" si="385"/>
        <v>0.2395417892</v>
      </c>
      <c r="BE497" s="225">
        <f t="shared" si="385"/>
        <v>0.2395417892</v>
      </c>
      <c r="BF497" s="225">
        <f t="shared" si="385"/>
        <v>0.2395417892</v>
      </c>
      <c r="BG497" s="225">
        <f t="shared" si="385"/>
        <v>0.2395417892</v>
      </c>
      <c r="BH497" s="225">
        <f t="shared" si="385"/>
        <v>0.2395417892</v>
      </c>
      <c r="BI497" s="225">
        <f t="shared" si="385"/>
        <v>0.2395417892</v>
      </c>
      <c r="BJ497" s="225">
        <f t="shared" si="385"/>
        <v>0.2395417892</v>
      </c>
      <c r="BK497" s="225">
        <f t="shared" si="385"/>
        <v>0.2395417892</v>
      </c>
      <c r="BL497" s="225">
        <f t="shared" si="385"/>
        <v>0.2395417892</v>
      </c>
      <c r="BM497" s="225">
        <f t="shared" si="385"/>
        <v>0.2395417892</v>
      </c>
      <c r="BN497" s="225">
        <f t="shared" si="385"/>
        <v>0.2395417892</v>
      </c>
      <c r="BO497" s="225">
        <f t="shared" si="385"/>
        <v>0.2395417892</v>
      </c>
      <c r="BP497" s="225">
        <f t="shared" si="385"/>
        <v>0.2395417892</v>
      </c>
      <c r="BQ497" s="225">
        <f t="shared" si="385"/>
        <v>0.2395417892</v>
      </c>
      <c r="BR497" s="225">
        <f t="shared" si="385"/>
        <v>0.2395417892</v>
      </c>
      <c r="BS497" s="225">
        <f t="shared" si="385"/>
        <v>0.2395417892</v>
      </c>
      <c r="BT497" s="225">
        <f t="shared" si="385"/>
        <v>0.2395417892</v>
      </c>
      <c r="BU497" s="225">
        <f t="shared" si="385"/>
        <v>0.2395417892</v>
      </c>
      <c r="BV497" s="225">
        <f t="shared" si="385"/>
        <v>0.2395417892</v>
      </c>
      <c r="BW497" s="225">
        <f t="shared" si="385"/>
        <v>0.2395417892</v>
      </c>
      <c r="BX497" s="225">
        <f t="shared" si="385"/>
        <v>0.2395417892</v>
      </c>
      <c r="BY497" s="225">
        <f t="shared" si="385"/>
        <v>0.2395417892</v>
      </c>
      <c r="BZ497" s="225">
        <f t="shared" si="385"/>
        <v>0.2395417892</v>
      </c>
      <c r="CA497" s="225">
        <f t="shared" si="385"/>
        <v>0.2395417892</v>
      </c>
      <c r="CB497" s="225">
        <f t="shared" si="385"/>
        <v>0.2395417892</v>
      </c>
      <c r="CC497" s="225">
        <f t="shared" si="385"/>
        <v>0.2395417892</v>
      </c>
      <c r="CD497" s="225">
        <f t="shared" si="385"/>
        <v>0.2395417892</v>
      </c>
      <c r="CE497" s="225">
        <f t="shared" si="385"/>
        <v>0.2395417892</v>
      </c>
      <c r="CF497" s="225">
        <f t="shared" si="385"/>
        <v>0.2395417892</v>
      </c>
      <c r="CG497" s="225">
        <f t="shared" si="385"/>
        <v>0.2395417892</v>
      </c>
      <c r="CH497" s="225">
        <f t="shared" si="385"/>
        <v>0.2395417892</v>
      </c>
      <c r="CI497" s="225">
        <f t="shared" si="385"/>
        <v>0.2395417892</v>
      </c>
      <c r="CJ497" s="225">
        <f t="shared" si="385"/>
        <v>0.2395417892</v>
      </c>
      <c r="CK497" s="225">
        <f t="shared" si="385"/>
        <v>0.2395417892</v>
      </c>
      <c r="CL497" s="225">
        <f t="shared" si="385"/>
        <v>0.2395417892</v>
      </c>
      <c r="CM497" s="225">
        <f t="shared" si="385"/>
        <v>0.2395417892</v>
      </c>
      <c r="CN497" s="225">
        <f t="shared" si="385"/>
        <v>0.2395417892</v>
      </c>
      <c r="CO497" s="225">
        <f t="shared" si="385"/>
        <v>0.2395417892</v>
      </c>
      <c r="CP497" s="225">
        <f t="shared" si="385"/>
        <v>0.2395417892</v>
      </c>
      <c r="CQ497" s="225">
        <f t="shared" si="385"/>
        <v>0.2395417892</v>
      </c>
      <c r="CR497" s="225">
        <f t="shared" si="385"/>
        <v>0.2395417892</v>
      </c>
      <c r="CS497" s="225">
        <f t="shared" si="385"/>
        <v>0.2395417892</v>
      </c>
      <c r="CT497" s="225">
        <f t="shared" si="385"/>
        <v>0.2395417892</v>
      </c>
      <c r="CU497" s="225">
        <f t="shared" si="385"/>
        <v>0.2395417892</v>
      </c>
      <c r="CV497" s="225">
        <f t="shared" si="385"/>
        <v>0.2395417892</v>
      </c>
      <c r="CW497" s="225">
        <f t="shared" si="385"/>
        <v>0.2395417892</v>
      </c>
      <c r="CX497" s="225">
        <f t="shared" si="385"/>
        <v>0.2395417892</v>
      </c>
      <c r="CY497" s="225">
        <f t="shared" si="385"/>
        <v>0.2395417892</v>
      </c>
      <c r="CZ497" s="225">
        <f t="shared" si="385"/>
        <v>0.2395417892</v>
      </c>
      <c r="DA497" s="225">
        <f t="shared" si="385"/>
        <v>0.2395417892</v>
      </c>
      <c r="DB497" s="225">
        <f t="shared" si="385"/>
        <v>0.2395417892</v>
      </c>
      <c r="DC497" s="225">
        <f t="shared" si="385"/>
        <v>0.2395417892</v>
      </c>
      <c r="DD497" s="225">
        <f t="shared" si="385"/>
        <v>0.2395417892</v>
      </c>
      <c r="DE497" s="225">
        <f t="shared" si="385"/>
        <v>0.2395417892</v>
      </c>
      <c r="DF497" s="225">
        <f t="shared" si="385"/>
        <v>0.2395417892</v>
      </c>
      <c r="DG497" s="225">
        <f t="shared" si="385"/>
        <v>0.2395417892</v>
      </c>
      <c r="DH497" s="225">
        <f t="shared" si="385"/>
        <v>0.2395417892</v>
      </c>
      <c r="DI497" s="225">
        <f t="shared" si="385"/>
        <v>0.2395417892</v>
      </c>
      <c r="DJ497" s="225">
        <f t="shared" si="385"/>
        <v>0.2395417892</v>
      </c>
      <c r="DK497" s="225">
        <f t="shared" si="385"/>
        <v>0.2395417892</v>
      </c>
      <c r="DL497" s="225">
        <f t="shared" si="385"/>
        <v>0.2395417892</v>
      </c>
      <c r="DM497" s="225">
        <f t="shared" si="385"/>
        <v>0.2395417892</v>
      </c>
      <c r="DN497" s="225">
        <f t="shared" si="385"/>
        <v>0.2395417892</v>
      </c>
      <c r="DO497" s="225">
        <f t="shared" si="385"/>
        <v>0.2395417892</v>
      </c>
      <c r="DP497" s="225">
        <f t="shared" si="385"/>
        <v>0.2395417892</v>
      </c>
      <c r="DQ497" s="225">
        <f t="shared" si="385"/>
        <v>0.2395417892</v>
      </c>
      <c r="DR497" s="225">
        <f t="shared" si="385"/>
        <v>0.2395417892</v>
      </c>
      <c r="DS497" s="225">
        <f t="shared" si="385"/>
        <v>0.2395417892</v>
      </c>
      <c r="DT497" s="225">
        <f t="shared" si="385"/>
        <v>0.2395417892</v>
      </c>
      <c r="DU497" s="225">
        <f t="shared" si="385"/>
        <v>0.2395417892</v>
      </c>
      <c r="DV497" s="225">
        <f t="shared" si="385"/>
        <v>0.2395417892</v>
      </c>
      <c r="DW497" s="225">
        <f t="shared" si="385"/>
        <v>0.2395417892</v>
      </c>
      <c r="DX497" s="225">
        <f t="shared" si="385"/>
        <v>0.2395417892</v>
      </c>
      <c r="DY497" s="225">
        <f t="shared" si="385"/>
        <v>0.2395417892</v>
      </c>
      <c r="DZ497" s="225">
        <f t="shared" si="385"/>
        <v>0.2395417892</v>
      </c>
    </row>
    <row r="498">
      <c r="A498" s="89"/>
      <c r="B498" s="150"/>
      <c r="C498" s="150"/>
      <c r="D498" s="89"/>
      <c r="E498" s="89"/>
      <c r="F498" s="89"/>
      <c r="G498" s="89"/>
      <c r="H498" s="89"/>
      <c r="I498" s="78"/>
      <c r="J498" s="78"/>
      <c r="K498" s="89"/>
      <c r="L498" s="89"/>
      <c r="M498" s="89"/>
      <c r="N498" s="89"/>
      <c r="O498" s="89"/>
      <c r="P498" s="226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89"/>
      <c r="BM498" s="89"/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89"/>
      <c r="CW498" s="89"/>
      <c r="CX498" s="89"/>
      <c r="CY498" s="89"/>
      <c r="CZ498" s="89"/>
      <c r="DA498" s="89"/>
      <c r="DB498" s="89"/>
      <c r="DC498" s="89"/>
      <c r="DD498" s="89"/>
      <c r="DE498" s="89"/>
      <c r="DF498" s="89"/>
      <c r="DG498" s="89"/>
      <c r="DH498" s="89"/>
      <c r="DI498" s="89"/>
      <c r="DJ498" s="89"/>
      <c r="DK498" s="89"/>
      <c r="DL498" s="89"/>
      <c r="DM498" s="89"/>
      <c r="DN498" s="89"/>
      <c r="DO498" s="89"/>
      <c r="DP498" s="89"/>
      <c r="DQ498" s="89"/>
      <c r="DR498" s="89"/>
      <c r="DS498" s="89"/>
      <c r="DT498" s="89"/>
      <c r="DU498" s="89"/>
      <c r="DV498" s="89"/>
      <c r="DW498" s="89"/>
      <c r="DX498" s="89"/>
      <c r="DY498" s="89"/>
      <c r="DZ498" s="89"/>
    </row>
    <row r="499">
      <c r="A499" s="89"/>
      <c r="B499" s="150"/>
      <c r="C499" s="150"/>
      <c r="D499" s="89"/>
      <c r="E499" s="92" t="s">
        <v>336</v>
      </c>
      <c r="F499" s="89"/>
      <c r="G499" s="89"/>
      <c r="H499" s="89"/>
      <c r="I499" s="196" t="s">
        <v>167</v>
      </c>
      <c r="J499" s="225">
        <f t="shared" ref="J499:DZ499" si="386">J489/sum(J$489:J$493)</f>
        <v>0.85</v>
      </c>
      <c r="K499" s="225">
        <f t="shared" si="386"/>
        <v>0.85</v>
      </c>
      <c r="L499" s="225">
        <f t="shared" si="386"/>
        <v>0.85</v>
      </c>
      <c r="M499" s="225">
        <f t="shared" si="386"/>
        <v>0.85</v>
      </c>
      <c r="N499" s="225">
        <f t="shared" si="386"/>
        <v>0.85</v>
      </c>
      <c r="O499" s="225">
        <f t="shared" si="386"/>
        <v>0.85</v>
      </c>
      <c r="P499" s="225">
        <f t="shared" si="386"/>
        <v>0.765</v>
      </c>
      <c r="Q499" s="225">
        <f t="shared" si="386"/>
        <v>0.765</v>
      </c>
      <c r="R499" s="225">
        <f t="shared" si="386"/>
        <v>0.765</v>
      </c>
      <c r="S499" s="225">
        <f t="shared" si="386"/>
        <v>0.765</v>
      </c>
      <c r="T499" s="225">
        <f t="shared" si="386"/>
        <v>0.765</v>
      </c>
      <c r="U499" s="225">
        <f t="shared" si="386"/>
        <v>0.765</v>
      </c>
      <c r="V499" s="225">
        <f t="shared" si="386"/>
        <v>0.765</v>
      </c>
      <c r="W499" s="225">
        <f t="shared" si="386"/>
        <v>0.765</v>
      </c>
      <c r="X499" s="225">
        <f t="shared" si="386"/>
        <v>0.765</v>
      </c>
      <c r="Y499" s="225">
        <f t="shared" si="386"/>
        <v>0.765</v>
      </c>
      <c r="Z499" s="225">
        <f t="shared" si="386"/>
        <v>0.765</v>
      </c>
      <c r="AA499" s="225">
        <f t="shared" si="386"/>
        <v>0.765</v>
      </c>
      <c r="AB499" s="225">
        <f t="shared" si="386"/>
        <v>0.7654060359</v>
      </c>
      <c r="AC499" s="225">
        <f t="shared" si="386"/>
        <v>0.7658056231</v>
      </c>
      <c r="AD499" s="225">
        <f t="shared" si="386"/>
        <v>0.7661987408</v>
      </c>
      <c r="AE499" s="225">
        <f t="shared" si="386"/>
        <v>0.7665853684</v>
      </c>
      <c r="AF499" s="225">
        <f t="shared" si="386"/>
        <v>0.7669654856</v>
      </c>
      <c r="AG499" s="225">
        <f t="shared" si="386"/>
        <v>0.7673390725</v>
      </c>
      <c r="AH499" s="225">
        <f t="shared" si="386"/>
        <v>0.7677061093</v>
      </c>
      <c r="AI499" s="225">
        <f t="shared" si="386"/>
        <v>0.7681229249</v>
      </c>
      <c r="AJ499" s="225">
        <f t="shared" si="386"/>
        <v>0.7685953228</v>
      </c>
      <c r="AK499" s="225">
        <f t="shared" si="386"/>
        <v>0.7691240724</v>
      </c>
      <c r="AL499" s="225">
        <f t="shared" si="386"/>
        <v>0.7697094618</v>
      </c>
      <c r="AM499" s="225">
        <f t="shared" si="386"/>
        <v>0.7703517539</v>
      </c>
      <c r="AN499" s="225">
        <f t="shared" si="386"/>
        <v>0.5510069794</v>
      </c>
      <c r="AO499" s="225">
        <f t="shared" si="386"/>
        <v>0.5510069794</v>
      </c>
      <c r="AP499" s="225">
        <f t="shared" si="386"/>
        <v>0.5510069794</v>
      </c>
      <c r="AQ499" s="225">
        <f t="shared" si="386"/>
        <v>0.5510069794</v>
      </c>
      <c r="AR499" s="225">
        <f t="shared" si="386"/>
        <v>0.5510069794</v>
      </c>
      <c r="AS499" s="225">
        <f t="shared" si="386"/>
        <v>0.5510069794</v>
      </c>
      <c r="AT499" s="225">
        <f t="shared" si="386"/>
        <v>0.5510069794</v>
      </c>
      <c r="AU499" s="225">
        <f t="shared" si="386"/>
        <v>0.5510069794</v>
      </c>
      <c r="AV499" s="225">
        <f t="shared" si="386"/>
        <v>0.5510069794</v>
      </c>
      <c r="AW499" s="225">
        <f t="shared" si="386"/>
        <v>0.5510069794</v>
      </c>
      <c r="AX499" s="225">
        <f t="shared" si="386"/>
        <v>0.5510069794</v>
      </c>
      <c r="AY499" s="225">
        <f t="shared" si="386"/>
        <v>0.5510069794</v>
      </c>
      <c r="AZ499" s="225">
        <f t="shared" si="386"/>
        <v>0.5510069794</v>
      </c>
      <c r="BA499" s="225">
        <f t="shared" si="386"/>
        <v>0.5510069794</v>
      </c>
      <c r="BB499" s="225">
        <f t="shared" si="386"/>
        <v>0.5510069794</v>
      </c>
      <c r="BC499" s="225">
        <f t="shared" si="386"/>
        <v>0.5510069794</v>
      </c>
      <c r="BD499" s="225">
        <f t="shared" si="386"/>
        <v>0.5510069794</v>
      </c>
      <c r="BE499" s="225">
        <f t="shared" si="386"/>
        <v>0.5510069794</v>
      </c>
      <c r="BF499" s="225">
        <f t="shared" si="386"/>
        <v>0.5510069794</v>
      </c>
      <c r="BG499" s="225">
        <f t="shared" si="386"/>
        <v>0.5510069794</v>
      </c>
      <c r="BH499" s="225">
        <f t="shared" si="386"/>
        <v>0.5510069794</v>
      </c>
      <c r="BI499" s="225">
        <f t="shared" si="386"/>
        <v>0.5510069794</v>
      </c>
      <c r="BJ499" s="225">
        <f t="shared" si="386"/>
        <v>0.5510069794</v>
      </c>
      <c r="BK499" s="225">
        <f t="shared" si="386"/>
        <v>0.5510069794</v>
      </c>
      <c r="BL499" s="225">
        <f t="shared" si="386"/>
        <v>0.5510069794</v>
      </c>
      <c r="BM499" s="225">
        <f t="shared" si="386"/>
        <v>0.5510069794</v>
      </c>
      <c r="BN499" s="225">
        <f t="shared" si="386"/>
        <v>0.5510069794</v>
      </c>
      <c r="BO499" s="225">
        <f t="shared" si="386"/>
        <v>0.5510069794</v>
      </c>
      <c r="BP499" s="225">
        <f t="shared" si="386"/>
        <v>0.5510069794</v>
      </c>
      <c r="BQ499" s="225">
        <f t="shared" si="386"/>
        <v>0.5510069794</v>
      </c>
      <c r="BR499" s="225">
        <f t="shared" si="386"/>
        <v>0.5510069794</v>
      </c>
      <c r="BS499" s="225">
        <f t="shared" si="386"/>
        <v>0.5510069794</v>
      </c>
      <c r="BT499" s="225">
        <f t="shared" si="386"/>
        <v>0.5510069794</v>
      </c>
      <c r="BU499" s="225">
        <f t="shared" si="386"/>
        <v>0.5510069794</v>
      </c>
      <c r="BV499" s="225">
        <f t="shared" si="386"/>
        <v>0.5510069794</v>
      </c>
      <c r="BW499" s="225">
        <f t="shared" si="386"/>
        <v>0.5510069794</v>
      </c>
      <c r="BX499" s="225">
        <f t="shared" si="386"/>
        <v>0.5510069794</v>
      </c>
      <c r="BY499" s="225">
        <f t="shared" si="386"/>
        <v>0.5510069794</v>
      </c>
      <c r="BZ499" s="225">
        <f t="shared" si="386"/>
        <v>0.5510069794</v>
      </c>
      <c r="CA499" s="225">
        <f t="shared" si="386"/>
        <v>0.5510069794</v>
      </c>
      <c r="CB499" s="225">
        <f t="shared" si="386"/>
        <v>0.5510069794</v>
      </c>
      <c r="CC499" s="225">
        <f t="shared" si="386"/>
        <v>0.5510069794</v>
      </c>
      <c r="CD499" s="225">
        <f t="shared" si="386"/>
        <v>0.5510069794</v>
      </c>
      <c r="CE499" s="225">
        <f t="shared" si="386"/>
        <v>0.5510069794</v>
      </c>
      <c r="CF499" s="225">
        <f t="shared" si="386"/>
        <v>0.5510069794</v>
      </c>
      <c r="CG499" s="225">
        <f t="shared" si="386"/>
        <v>0.5510069794</v>
      </c>
      <c r="CH499" s="225">
        <f t="shared" si="386"/>
        <v>0.5510069794</v>
      </c>
      <c r="CI499" s="225">
        <f t="shared" si="386"/>
        <v>0.5510069794</v>
      </c>
      <c r="CJ499" s="225">
        <f t="shared" si="386"/>
        <v>0.5510069794</v>
      </c>
      <c r="CK499" s="225">
        <f t="shared" si="386"/>
        <v>0.5510069794</v>
      </c>
      <c r="CL499" s="225">
        <f t="shared" si="386"/>
        <v>0.5510069794</v>
      </c>
      <c r="CM499" s="225">
        <f t="shared" si="386"/>
        <v>0.5510069794</v>
      </c>
      <c r="CN499" s="225">
        <f t="shared" si="386"/>
        <v>0.5510069794</v>
      </c>
      <c r="CO499" s="225">
        <f t="shared" si="386"/>
        <v>0.5510069794</v>
      </c>
      <c r="CP499" s="225">
        <f t="shared" si="386"/>
        <v>0.5510069794</v>
      </c>
      <c r="CQ499" s="225">
        <f t="shared" si="386"/>
        <v>0.5510069794</v>
      </c>
      <c r="CR499" s="225">
        <f t="shared" si="386"/>
        <v>0.5510069794</v>
      </c>
      <c r="CS499" s="225">
        <f t="shared" si="386"/>
        <v>0.5510069794</v>
      </c>
      <c r="CT499" s="225">
        <f t="shared" si="386"/>
        <v>0.5510069794</v>
      </c>
      <c r="CU499" s="225">
        <f t="shared" si="386"/>
        <v>0.5510069794</v>
      </c>
      <c r="CV499" s="225">
        <f t="shared" si="386"/>
        <v>0.5510069794</v>
      </c>
      <c r="CW499" s="225">
        <f t="shared" si="386"/>
        <v>0.5510069794</v>
      </c>
      <c r="CX499" s="225">
        <f t="shared" si="386"/>
        <v>0.5510069794</v>
      </c>
      <c r="CY499" s="225">
        <f t="shared" si="386"/>
        <v>0.5510069794</v>
      </c>
      <c r="CZ499" s="225">
        <f t="shared" si="386"/>
        <v>0.5510069794</v>
      </c>
      <c r="DA499" s="225">
        <f t="shared" si="386"/>
        <v>0.5510069794</v>
      </c>
      <c r="DB499" s="225">
        <f t="shared" si="386"/>
        <v>0.5510069794</v>
      </c>
      <c r="DC499" s="225">
        <f t="shared" si="386"/>
        <v>0.5510069794</v>
      </c>
      <c r="DD499" s="225">
        <f t="shared" si="386"/>
        <v>0.5510069794</v>
      </c>
      <c r="DE499" s="225">
        <f t="shared" si="386"/>
        <v>0.5510069794</v>
      </c>
      <c r="DF499" s="225">
        <f t="shared" si="386"/>
        <v>0.5510069794</v>
      </c>
      <c r="DG499" s="225">
        <f t="shared" si="386"/>
        <v>0.5510069794</v>
      </c>
      <c r="DH499" s="225">
        <f t="shared" si="386"/>
        <v>0.5510069794</v>
      </c>
      <c r="DI499" s="225">
        <f t="shared" si="386"/>
        <v>0.5510069794</v>
      </c>
      <c r="DJ499" s="225">
        <f t="shared" si="386"/>
        <v>0.5510069794</v>
      </c>
      <c r="DK499" s="225">
        <f t="shared" si="386"/>
        <v>0.5510069794</v>
      </c>
      <c r="DL499" s="225">
        <f t="shared" si="386"/>
        <v>0.5510069794</v>
      </c>
      <c r="DM499" s="225">
        <f t="shared" si="386"/>
        <v>0.5510069794</v>
      </c>
      <c r="DN499" s="225">
        <f t="shared" si="386"/>
        <v>0.5510069794</v>
      </c>
      <c r="DO499" s="225">
        <f t="shared" si="386"/>
        <v>0.5510069794</v>
      </c>
      <c r="DP499" s="225">
        <f t="shared" si="386"/>
        <v>0.5510069794</v>
      </c>
      <c r="DQ499" s="225">
        <f t="shared" si="386"/>
        <v>0.5510069794</v>
      </c>
      <c r="DR499" s="225">
        <f t="shared" si="386"/>
        <v>0.5510069794</v>
      </c>
      <c r="DS499" s="225">
        <f t="shared" si="386"/>
        <v>0.5510069794</v>
      </c>
      <c r="DT499" s="225">
        <f t="shared" si="386"/>
        <v>0.5510069794</v>
      </c>
      <c r="DU499" s="225">
        <f t="shared" si="386"/>
        <v>0.5510069794</v>
      </c>
      <c r="DV499" s="225">
        <f t="shared" si="386"/>
        <v>0.5510069794</v>
      </c>
      <c r="DW499" s="225">
        <f t="shared" si="386"/>
        <v>0.5510069794</v>
      </c>
      <c r="DX499" s="225">
        <f t="shared" si="386"/>
        <v>0.5510069794</v>
      </c>
      <c r="DY499" s="225">
        <f t="shared" si="386"/>
        <v>0.5510069794</v>
      </c>
      <c r="DZ499" s="225">
        <f t="shared" si="386"/>
        <v>0.5510069794</v>
      </c>
    </row>
    <row r="500">
      <c r="A500" s="89"/>
      <c r="B500" s="150"/>
      <c r="C500" s="150"/>
      <c r="D500" s="89"/>
      <c r="E500" s="89"/>
      <c r="F500" s="89"/>
      <c r="G500" s="89"/>
      <c r="H500" s="89"/>
      <c r="I500" s="196" t="s">
        <v>166</v>
      </c>
      <c r="J500" s="225">
        <f t="shared" ref="J500:DZ500" si="387">J490/sum(J$489:J$493)</f>
        <v>0.15</v>
      </c>
      <c r="K500" s="225">
        <f t="shared" si="387"/>
        <v>0.15</v>
      </c>
      <c r="L500" s="225">
        <f t="shared" si="387"/>
        <v>0.15</v>
      </c>
      <c r="M500" s="225">
        <f t="shared" si="387"/>
        <v>0.15</v>
      </c>
      <c r="N500" s="225">
        <f t="shared" si="387"/>
        <v>0.15</v>
      </c>
      <c r="O500" s="225">
        <f t="shared" si="387"/>
        <v>0.15</v>
      </c>
      <c r="P500" s="225">
        <f t="shared" si="387"/>
        <v>0.135</v>
      </c>
      <c r="Q500" s="225">
        <f t="shared" si="387"/>
        <v>0.135</v>
      </c>
      <c r="R500" s="225">
        <f t="shared" si="387"/>
        <v>0.135</v>
      </c>
      <c r="S500" s="225">
        <f t="shared" si="387"/>
        <v>0.135</v>
      </c>
      <c r="T500" s="225">
        <f t="shared" si="387"/>
        <v>0.135</v>
      </c>
      <c r="U500" s="225">
        <f t="shared" si="387"/>
        <v>0.135</v>
      </c>
      <c r="V500" s="225">
        <f t="shared" si="387"/>
        <v>0.135</v>
      </c>
      <c r="W500" s="225">
        <f t="shared" si="387"/>
        <v>0.135</v>
      </c>
      <c r="X500" s="225">
        <f t="shared" si="387"/>
        <v>0.135</v>
      </c>
      <c r="Y500" s="225">
        <f t="shared" si="387"/>
        <v>0.135</v>
      </c>
      <c r="Z500" s="225">
        <f t="shared" si="387"/>
        <v>0.135</v>
      </c>
      <c r="AA500" s="225">
        <f t="shared" si="387"/>
        <v>0.135</v>
      </c>
      <c r="AB500" s="225">
        <f t="shared" si="387"/>
        <v>0.1350716534</v>
      </c>
      <c r="AC500" s="225">
        <f t="shared" si="387"/>
        <v>0.1351421688</v>
      </c>
      <c r="AD500" s="225">
        <f t="shared" si="387"/>
        <v>0.1352115425</v>
      </c>
      <c r="AE500" s="225">
        <f t="shared" si="387"/>
        <v>0.1352797709</v>
      </c>
      <c r="AF500" s="225">
        <f t="shared" si="387"/>
        <v>0.1353468504</v>
      </c>
      <c r="AG500" s="225">
        <f t="shared" si="387"/>
        <v>0.1354127775</v>
      </c>
      <c r="AH500" s="225">
        <f t="shared" si="387"/>
        <v>0.1354775487</v>
      </c>
      <c r="AI500" s="225">
        <f t="shared" si="387"/>
        <v>0.1355511044</v>
      </c>
      <c r="AJ500" s="225">
        <f t="shared" si="387"/>
        <v>0.1356344687</v>
      </c>
      <c r="AK500" s="225">
        <f t="shared" si="387"/>
        <v>0.1357277775</v>
      </c>
      <c r="AL500" s="225">
        <f t="shared" si="387"/>
        <v>0.1358310815</v>
      </c>
      <c r="AM500" s="225">
        <f t="shared" si="387"/>
        <v>0.1359444272</v>
      </c>
      <c r="AN500" s="225">
        <f t="shared" si="387"/>
        <v>0.09723652578</v>
      </c>
      <c r="AO500" s="225">
        <f t="shared" si="387"/>
        <v>0.09723652578</v>
      </c>
      <c r="AP500" s="225">
        <f t="shared" si="387"/>
        <v>0.09723652578</v>
      </c>
      <c r="AQ500" s="225">
        <f t="shared" si="387"/>
        <v>0.09723652578</v>
      </c>
      <c r="AR500" s="225">
        <f t="shared" si="387"/>
        <v>0.09723652578</v>
      </c>
      <c r="AS500" s="225">
        <f t="shared" si="387"/>
        <v>0.09723652578</v>
      </c>
      <c r="AT500" s="225">
        <f t="shared" si="387"/>
        <v>0.09723652578</v>
      </c>
      <c r="AU500" s="225">
        <f t="shared" si="387"/>
        <v>0.09723652578</v>
      </c>
      <c r="AV500" s="225">
        <f t="shared" si="387"/>
        <v>0.09723652578</v>
      </c>
      <c r="AW500" s="225">
        <f t="shared" si="387"/>
        <v>0.09723652578</v>
      </c>
      <c r="AX500" s="225">
        <f t="shared" si="387"/>
        <v>0.09723652578</v>
      </c>
      <c r="AY500" s="225">
        <f t="shared" si="387"/>
        <v>0.09723652578</v>
      </c>
      <c r="AZ500" s="225">
        <f t="shared" si="387"/>
        <v>0.09723652578</v>
      </c>
      <c r="BA500" s="225">
        <f t="shared" si="387"/>
        <v>0.09723652578</v>
      </c>
      <c r="BB500" s="225">
        <f t="shared" si="387"/>
        <v>0.09723652578</v>
      </c>
      <c r="BC500" s="225">
        <f t="shared" si="387"/>
        <v>0.09723652578</v>
      </c>
      <c r="BD500" s="225">
        <f t="shared" si="387"/>
        <v>0.09723652578</v>
      </c>
      <c r="BE500" s="225">
        <f t="shared" si="387"/>
        <v>0.09723652578</v>
      </c>
      <c r="BF500" s="225">
        <f t="shared" si="387"/>
        <v>0.09723652578</v>
      </c>
      <c r="BG500" s="225">
        <f t="shared" si="387"/>
        <v>0.09723652578</v>
      </c>
      <c r="BH500" s="225">
        <f t="shared" si="387"/>
        <v>0.09723652578</v>
      </c>
      <c r="BI500" s="225">
        <f t="shared" si="387"/>
        <v>0.09723652578</v>
      </c>
      <c r="BJ500" s="225">
        <f t="shared" si="387"/>
        <v>0.09723652578</v>
      </c>
      <c r="BK500" s="225">
        <f t="shared" si="387"/>
        <v>0.09723652578</v>
      </c>
      <c r="BL500" s="225">
        <f t="shared" si="387"/>
        <v>0.09723652578</v>
      </c>
      <c r="BM500" s="225">
        <f t="shared" si="387"/>
        <v>0.09723652578</v>
      </c>
      <c r="BN500" s="225">
        <f t="shared" si="387"/>
        <v>0.09723652578</v>
      </c>
      <c r="BO500" s="225">
        <f t="shared" si="387"/>
        <v>0.09723652578</v>
      </c>
      <c r="BP500" s="225">
        <f t="shared" si="387"/>
        <v>0.09723652578</v>
      </c>
      <c r="BQ500" s="225">
        <f t="shared" si="387"/>
        <v>0.09723652578</v>
      </c>
      <c r="BR500" s="225">
        <f t="shared" si="387"/>
        <v>0.09723652578</v>
      </c>
      <c r="BS500" s="225">
        <f t="shared" si="387"/>
        <v>0.09723652578</v>
      </c>
      <c r="BT500" s="225">
        <f t="shared" si="387"/>
        <v>0.09723652578</v>
      </c>
      <c r="BU500" s="225">
        <f t="shared" si="387"/>
        <v>0.09723652578</v>
      </c>
      <c r="BV500" s="225">
        <f t="shared" si="387"/>
        <v>0.09723652578</v>
      </c>
      <c r="BW500" s="225">
        <f t="shared" si="387"/>
        <v>0.09723652578</v>
      </c>
      <c r="BX500" s="225">
        <f t="shared" si="387"/>
        <v>0.09723652578</v>
      </c>
      <c r="BY500" s="225">
        <f t="shared" si="387"/>
        <v>0.09723652578</v>
      </c>
      <c r="BZ500" s="225">
        <f t="shared" si="387"/>
        <v>0.09723652578</v>
      </c>
      <c r="CA500" s="225">
        <f t="shared" si="387"/>
        <v>0.09723652578</v>
      </c>
      <c r="CB500" s="225">
        <f t="shared" si="387"/>
        <v>0.09723652578</v>
      </c>
      <c r="CC500" s="225">
        <f t="shared" si="387"/>
        <v>0.09723652578</v>
      </c>
      <c r="CD500" s="225">
        <f t="shared" si="387"/>
        <v>0.09723652578</v>
      </c>
      <c r="CE500" s="225">
        <f t="shared" si="387"/>
        <v>0.09723652578</v>
      </c>
      <c r="CF500" s="225">
        <f t="shared" si="387"/>
        <v>0.09723652578</v>
      </c>
      <c r="CG500" s="225">
        <f t="shared" si="387"/>
        <v>0.09723652578</v>
      </c>
      <c r="CH500" s="225">
        <f t="shared" si="387"/>
        <v>0.09723652578</v>
      </c>
      <c r="CI500" s="225">
        <f t="shared" si="387"/>
        <v>0.09723652578</v>
      </c>
      <c r="CJ500" s="225">
        <f t="shared" si="387"/>
        <v>0.09723652578</v>
      </c>
      <c r="CK500" s="225">
        <f t="shared" si="387"/>
        <v>0.09723652578</v>
      </c>
      <c r="CL500" s="225">
        <f t="shared" si="387"/>
        <v>0.09723652578</v>
      </c>
      <c r="CM500" s="225">
        <f t="shared" si="387"/>
        <v>0.09723652578</v>
      </c>
      <c r="CN500" s="225">
        <f t="shared" si="387"/>
        <v>0.09723652578</v>
      </c>
      <c r="CO500" s="225">
        <f t="shared" si="387"/>
        <v>0.09723652578</v>
      </c>
      <c r="CP500" s="225">
        <f t="shared" si="387"/>
        <v>0.09723652578</v>
      </c>
      <c r="CQ500" s="225">
        <f t="shared" si="387"/>
        <v>0.09723652578</v>
      </c>
      <c r="CR500" s="225">
        <f t="shared" si="387"/>
        <v>0.09723652578</v>
      </c>
      <c r="CS500" s="225">
        <f t="shared" si="387"/>
        <v>0.09723652578</v>
      </c>
      <c r="CT500" s="225">
        <f t="shared" si="387"/>
        <v>0.09723652578</v>
      </c>
      <c r="CU500" s="225">
        <f t="shared" si="387"/>
        <v>0.09723652578</v>
      </c>
      <c r="CV500" s="225">
        <f t="shared" si="387"/>
        <v>0.09723652578</v>
      </c>
      <c r="CW500" s="225">
        <f t="shared" si="387"/>
        <v>0.09723652578</v>
      </c>
      <c r="CX500" s="225">
        <f t="shared" si="387"/>
        <v>0.09723652578</v>
      </c>
      <c r="CY500" s="225">
        <f t="shared" si="387"/>
        <v>0.09723652578</v>
      </c>
      <c r="CZ500" s="225">
        <f t="shared" si="387"/>
        <v>0.09723652578</v>
      </c>
      <c r="DA500" s="225">
        <f t="shared" si="387"/>
        <v>0.09723652578</v>
      </c>
      <c r="DB500" s="225">
        <f t="shared" si="387"/>
        <v>0.09723652578</v>
      </c>
      <c r="DC500" s="225">
        <f t="shared" si="387"/>
        <v>0.09723652578</v>
      </c>
      <c r="DD500" s="225">
        <f t="shared" si="387"/>
        <v>0.09723652578</v>
      </c>
      <c r="DE500" s="225">
        <f t="shared" si="387"/>
        <v>0.09723652578</v>
      </c>
      <c r="DF500" s="225">
        <f t="shared" si="387"/>
        <v>0.09723652578</v>
      </c>
      <c r="DG500" s="225">
        <f t="shared" si="387"/>
        <v>0.09723652578</v>
      </c>
      <c r="DH500" s="225">
        <f t="shared" si="387"/>
        <v>0.09723652578</v>
      </c>
      <c r="DI500" s="225">
        <f t="shared" si="387"/>
        <v>0.09723652578</v>
      </c>
      <c r="DJ500" s="225">
        <f t="shared" si="387"/>
        <v>0.09723652578</v>
      </c>
      <c r="DK500" s="225">
        <f t="shared" si="387"/>
        <v>0.09723652578</v>
      </c>
      <c r="DL500" s="225">
        <f t="shared" si="387"/>
        <v>0.09723652578</v>
      </c>
      <c r="DM500" s="225">
        <f t="shared" si="387"/>
        <v>0.09723652578</v>
      </c>
      <c r="DN500" s="225">
        <f t="shared" si="387"/>
        <v>0.09723652578</v>
      </c>
      <c r="DO500" s="225">
        <f t="shared" si="387"/>
        <v>0.09723652578</v>
      </c>
      <c r="DP500" s="225">
        <f t="shared" si="387"/>
        <v>0.09723652578</v>
      </c>
      <c r="DQ500" s="225">
        <f t="shared" si="387"/>
        <v>0.09723652578</v>
      </c>
      <c r="DR500" s="225">
        <f t="shared" si="387"/>
        <v>0.09723652578</v>
      </c>
      <c r="DS500" s="225">
        <f t="shared" si="387"/>
        <v>0.09723652578</v>
      </c>
      <c r="DT500" s="225">
        <f t="shared" si="387"/>
        <v>0.09723652578</v>
      </c>
      <c r="DU500" s="225">
        <f t="shared" si="387"/>
        <v>0.09723652578</v>
      </c>
      <c r="DV500" s="225">
        <f t="shared" si="387"/>
        <v>0.09723652578</v>
      </c>
      <c r="DW500" s="225">
        <f t="shared" si="387"/>
        <v>0.09723652578</v>
      </c>
      <c r="DX500" s="225">
        <f t="shared" si="387"/>
        <v>0.09723652578</v>
      </c>
      <c r="DY500" s="225">
        <f t="shared" si="387"/>
        <v>0.09723652578</v>
      </c>
      <c r="DZ500" s="225">
        <f t="shared" si="387"/>
        <v>0.09723652578</v>
      </c>
    </row>
    <row r="501">
      <c r="A501" s="89"/>
      <c r="B501" s="150"/>
      <c r="C501" s="150"/>
      <c r="D501" s="89"/>
      <c r="E501" s="89"/>
      <c r="F501" s="89"/>
      <c r="G501" s="89"/>
      <c r="H501" s="89"/>
      <c r="I501" s="196" t="s">
        <v>55</v>
      </c>
      <c r="J501" s="225">
        <f t="shared" ref="J501:DZ501" si="388">J491/sum(J$489:J$493)</f>
        <v>0</v>
      </c>
      <c r="K501" s="225">
        <f t="shared" si="388"/>
        <v>0</v>
      </c>
      <c r="L501" s="225">
        <f t="shared" si="388"/>
        <v>0</v>
      </c>
      <c r="M501" s="225">
        <f t="shared" si="388"/>
        <v>0</v>
      </c>
      <c r="N501" s="225">
        <f t="shared" si="388"/>
        <v>0</v>
      </c>
      <c r="O501" s="225">
        <f t="shared" si="388"/>
        <v>0</v>
      </c>
      <c r="P501" s="225">
        <f t="shared" si="388"/>
        <v>0.1</v>
      </c>
      <c r="Q501" s="225">
        <f t="shared" si="388"/>
        <v>0.1</v>
      </c>
      <c r="R501" s="225">
        <f t="shared" si="388"/>
        <v>0.1</v>
      </c>
      <c r="S501" s="225">
        <f t="shared" si="388"/>
        <v>0.1</v>
      </c>
      <c r="T501" s="225">
        <f t="shared" si="388"/>
        <v>0.1</v>
      </c>
      <c r="U501" s="225">
        <f t="shared" si="388"/>
        <v>0.1</v>
      </c>
      <c r="V501" s="225">
        <f t="shared" si="388"/>
        <v>0.1</v>
      </c>
      <c r="W501" s="225">
        <f t="shared" si="388"/>
        <v>0.1</v>
      </c>
      <c r="X501" s="225">
        <f t="shared" si="388"/>
        <v>0.1</v>
      </c>
      <c r="Y501" s="225">
        <f t="shared" si="388"/>
        <v>0.1</v>
      </c>
      <c r="Z501" s="225">
        <f t="shared" si="388"/>
        <v>0.1</v>
      </c>
      <c r="AA501" s="225">
        <f t="shared" si="388"/>
        <v>0.1</v>
      </c>
      <c r="AB501" s="225">
        <f t="shared" si="388"/>
        <v>0.0995223107</v>
      </c>
      <c r="AC501" s="225">
        <f t="shared" si="388"/>
        <v>0.09905220806</v>
      </c>
      <c r="AD501" s="225">
        <f t="shared" si="388"/>
        <v>0.09858971665</v>
      </c>
      <c r="AE501" s="225">
        <f t="shared" si="388"/>
        <v>0.09813486068</v>
      </c>
      <c r="AF501" s="225">
        <f t="shared" si="388"/>
        <v>0.09768766398</v>
      </c>
      <c r="AG501" s="225">
        <f t="shared" si="388"/>
        <v>0.09724815003</v>
      </c>
      <c r="AH501" s="225">
        <f t="shared" si="388"/>
        <v>0.09681634194</v>
      </c>
      <c r="AI501" s="225">
        <f t="shared" si="388"/>
        <v>0.09632597075</v>
      </c>
      <c r="AJ501" s="225">
        <f t="shared" si="388"/>
        <v>0.09577020851</v>
      </c>
      <c r="AK501" s="225">
        <f t="shared" si="388"/>
        <v>0.09514815013</v>
      </c>
      <c r="AL501" s="225">
        <f t="shared" si="388"/>
        <v>0.09445945667</v>
      </c>
      <c r="AM501" s="225">
        <f t="shared" si="388"/>
        <v>0.09370381896</v>
      </c>
      <c r="AN501" s="225">
        <f t="shared" si="388"/>
        <v>0.06637435236</v>
      </c>
      <c r="AO501" s="225">
        <f t="shared" si="388"/>
        <v>0.06637435236</v>
      </c>
      <c r="AP501" s="225">
        <f t="shared" si="388"/>
        <v>0.06637435236</v>
      </c>
      <c r="AQ501" s="225">
        <f t="shared" si="388"/>
        <v>0.06637435236</v>
      </c>
      <c r="AR501" s="225">
        <f t="shared" si="388"/>
        <v>0.06637435236</v>
      </c>
      <c r="AS501" s="225">
        <f t="shared" si="388"/>
        <v>0.06637435236</v>
      </c>
      <c r="AT501" s="225">
        <f t="shared" si="388"/>
        <v>0.06637435236</v>
      </c>
      <c r="AU501" s="225">
        <f t="shared" si="388"/>
        <v>0.06637435236</v>
      </c>
      <c r="AV501" s="225">
        <f t="shared" si="388"/>
        <v>0.06637435236</v>
      </c>
      <c r="AW501" s="225">
        <f t="shared" si="388"/>
        <v>0.06637435236</v>
      </c>
      <c r="AX501" s="225">
        <f t="shared" si="388"/>
        <v>0.06637435236</v>
      </c>
      <c r="AY501" s="225">
        <f t="shared" si="388"/>
        <v>0.06637435236</v>
      </c>
      <c r="AZ501" s="225">
        <f t="shared" si="388"/>
        <v>0.06637435236</v>
      </c>
      <c r="BA501" s="225">
        <f t="shared" si="388"/>
        <v>0.06637435236</v>
      </c>
      <c r="BB501" s="225">
        <f t="shared" si="388"/>
        <v>0.06637435236</v>
      </c>
      <c r="BC501" s="225">
        <f t="shared" si="388"/>
        <v>0.06637435236</v>
      </c>
      <c r="BD501" s="225">
        <f t="shared" si="388"/>
        <v>0.06637435236</v>
      </c>
      <c r="BE501" s="225">
        <f t="shared" si="388"/>
        <v>0.06637435236</v>
      </c>
      <c r="BF501" s="225">
        <f t="shared" si="388"/>
        <v>0.06637435236</v>
      </c>
      <c r="BG501" s="225">
        <f t="shared" si="388"/>
        <v>0.06637435236</v>
      </c>
      <c r="BH501" s="225">
        <f t="shared" si="388"/>
        <v>0.06637435236</v>
      </c>
      <c r="BI501" s="225">
        <f t="shared" si="388"/>
        <v>0.06637435236</v>
      </c>
      <c r="BJ501" s="225">
        <f t="shared" si="388"/>
        <v>0.06637435236</v>
      </c>
      <c r="BK501" s="225">
        <f t="shared" si="388"/>
        <v>0.06637435236</v>
      </c>
      <c r="BL501" s="225">
        <f t="shared" si="388"/>
        <v>0.06637435236</v>
      </c>
      <c r="BM501" s="225">
        <f t="shared" si="388"/>
        <v>0.06637435236</v>
      </c>
      <c r="BN501" s="225">
        <f t="shared" si="388"/>
        <v>0.06637435236</v>
      </c>
      <c r="BO501" s="225">
        <f t="shared" si="388"/>
        <v>0.06637435236</v>
      </c>
      <c r="BP501" s="225">
        <f t="shared" si="388"/>
        <v>0.06637435236</v>
      </c>
      <c r="BQ501" s="225">
        <f t="shared" si="388"/>
        <v>0.06637435236</v>
      </c>
      <c r="BR501" s="225">
        <f t="shared" si="388"/>
        <v>0.06637435236</v>
      </c>
      <c r="BS501" s="225">
        <f t="shared" si="388"/>
        <v>0.06637435236</v>
      </c>
      <c r="BT501" s="225">
        <f t="shared" si="388"/>
        <v>0.06637435236</v>
      </c>
      <c r="BU501" s="225">
        <f t="shared" si="388"/>
        <v>0.06637435236</v>
      </c>
      <c r="BV501" s="225">
        <f t="shared" si="388"/>
        <v>0.06637435236</v>
      </c>
      <c r="BW501" s="225">
        <f t="shared" si="388"/>
        <v>0.06637435236</v>
      </c>
      <c r="BX501" s="225">
        <f t="shared" si="388"/>
        <v>0.06637435236</v>
      </c>
      <c r="BY501" s="225">
        <f t="shared" si="388"/>
        <v>0.06637435236</v>
      </c>
      <c r="BZ501" s="225">
        <f t="shared" si="388"/>
        <v>0.06637435236</v>
      </c>
      <c r="CA501" s="225">
        <f t="shared" si="388"/>
        <v>0.06637435236</v>
      </c>
      <c r="CB501" s="225">
        <f t="shared" si="388"/>
        <v>0.06637435236</v>
      </c>
      <c r="CC501" s="225">
        <f t="shared" si="388"/>
        <v>0.06637435236</v>
      </c>
      <c r="CD501" s="225">
        <f t="shared" si="388"/>
        <v>0.06637435236</v>
      </c>
      <c r="CE501" s="225">
        <f t="shared" si="388"/>
        <v>0.06637435236</v>
      </c>
      <c r="CF501" s="225">
        <f t="shared" si="388"/>
        <v>0.06637435236</v>
      </c>
      <c r="CG501" s="225">
        <f t="shared" si="388"/>
        <v>0.06637435236</v>
      </c>
      <c r="CH501" s="225">
        <f t="shared" si="388"/>
        <v>0.06637435236</v>
      </c>
      <c r="CI501" s="225">
        <f t="shared" si="388"/>
        <v>0.06637435236</v>
      </c>
      <c r="CJ501" s="225">
        <f t="shared" si="388"/>
        <v>0.06637435236</v>
      </c>
      <c r="CK501" s="225">
        <f t="shared" si="388"/>
        <v>0.06637435236</v>
      </c>
      <c r="CL501" s="225">
        <f t="shared" si="388"/>
        <v>0.06637435236</v>
      </c>
      <c r="CM501" s="225">
        <f t="shared" si="388"/>
        <v>0.06637435236</v>
      </c>
      <c r="CN501" s="225">
        <f t="shared" si="388"/>
        <v>0.06637435236</v>
      </c>
      <c r="CO501" s="225">
        <f t="shared" si="388"/>
        <v>0.06637435236</v>
      </c>
      <c r="CP501" s="225">
        <f t="shared" si="388"/>
        <v>0.06637435236</v>
      </c>
      <c r="CQ501" s="225">
        <f t="shared" si="388"/>
        <v>0.06637435236</v>
      </c>
      <c r="CR501" s="225">
        <f t="shared" si="388"/>
        <v>0.06637435236</v>
      </c>
      <c r="CS501" s="225">
        <f t="shared" si="388"/>
        <v>0.06637435236</v>
      </c>
      <c r="CT501" s="225">
        <f t="shared" si="388"/>
        <v>0.06637435236</v>
      </c>
      <c r="CU501" s="225">
        <f t="shared" si="388"/>
        <v>0.06637435236</v>
      </c>
      <c r="CV501" s="225">
        <f t="shared" si="388"/>
        <v>0.06637435236</v>
      </c>
      <c r="CW501" s="225">
        <f t="shared" si="388"/>
        <v>0.06637435236</v>
      </c>
      <c r="CX501" s="225">
        <f t="shared" si="388"/>
        <v>0.06637435236</v>
      </c>
      <c r="CY501" s="225">
        <f t="shared" si="388"/>
        <v>0.06637435236</v>
      </c>
      <c r="CZ501" s="225">
        <f t="shared" si="388"/>
        <v>0.06637435236</v>
      </c>
      <c r="DA501" s="225">
        <f t="shared" si="388"/>
        <v>0.06637435236</v>
      </c>
      <c r="DB501" s="225">
        <f t="shared" si="388"/>
        <v>0.06637435236</v>
      </c>
      <c r="DC501" s="225">
        <f t="shared" si="388"/>
        <v>0.06637435236</v>
      </c>
      <c r="DD501" s="225">
        <f t="shared" si="388"/>
        <v>0.06637435236</v>
      </c>
      <c r="DE501" s="225">
        <f t="shared" si="388"/>
        <v>0.06637435236</v>
      </c>
      <c r="DF501" s="225">
        <f t="shared" si="388"/>
        <v>0.06637435236</v>
      </c>
      <c r="DG501" s="225">
        <f t="shared" si="388"/>
        <v>0.06637435236</v>
      </c>
      <c r="DH501" s="225">
        <f t="shared" si="388"/>
        <v>0.06637435236</v>
      </c>
      <c r="DI501" s="225">
        <f t="shared" si="388"/>
        <v>0.06637435236</v>
      </c>
      <c r="DJ501" s="225">
        <f t="shared" si="388"/>
        <v>0.06637435236</v>
      </c>
      <c r="DK501" s="225">
        <f t="shared" si="388"/>
        <v>0.06637435236</v>
      </c>
      <c r="DL501" s="225">
        <f t="shared" si="388"/>
        <v>0.06637435236</v>
      </c>
      <c r="DM501" s="225">
        <f t="shared" si="388"/>
        <v>0.06637435236</v>
      </c>
      <c r="DN501" s="225">
        <f t="shared" si="388"/>
        <v>0.06637435236</v>
      </c>
      <c r="DO501" s="225">
        <f t="shared" si="388"/>
        <v>0.06637435236</v>
      </c>
      <c r="DP501" s="225">
        <f t="shared" si="388"/>
        <v>0.06637435236</v>
      </c>
      <c r="DQ501" s="225">
        <f t="shared" si="388"/>
        <v>0.06637435236</v>
      </c>
      <c r="DR501" s="225">
        <f t="shared" si="388"/>
        <v>0.06637435236</v>
      </c>
      <c r="DS501" s="225">
        <f t="shared" si="388"/>
        <v>0.06637435236</v>
      </c>
      <c r="DT501" s="225">
        <f t="shared" si="388"/>
        <v>0.06637435236</v>
      </c>
      <c r="DU501" s="225">
        <f t="shared" si="388"/>
        <v>0.06637435236</v>
      </c>
      <c r="DV501" s="225">
        <f t="shared" si="388"/>
        <v>0.06637435236</v>
      </c>
      <c r="DW501" s="225">
        <f t="shared" si="388"/>
        <v>0.06637435236</v>
      </c>
      <c r="DX501" s="225">
        <f t="shared" si="388"/>
        <v>0.06637435236</v>
      </c>
      <c r="DY501" s="225">
        <f t="shared" si="388"/>
        <v>0.06637435236</v>
      </c>
      <c r="DZ501" s="225">
        <f t="shared" si="388"/>
        <v>0.06637435236</v>
      </c>
    </row>
    <row r="502">
      <c r="A502" s="89"/>
      <c r="B502" s="150"/>
      <c r="C502" s="150"/>
      <c r="D502" s="89"/>
      <c r="E502" s="89"/>
      <c r="F502" s="89"/>
      <c r="G502" s="89"/>
      <c r="H502" s="89"/>
      <c r="I502" s="88" t="s">
        <v>162</v>
      </c>
      <c r="J502" s="225">
        <f t="shared" ref="J502:DZ502" si="389">J492/sum(J$489:J$493)</f>
        <v>0</v>
      </c>
      <c r="K502" s="225">
        <f t="shared" si="389"/>
        <v>0</v>
      </c>
      <c r="L502" s="225">
        <f t="shared" si="389"/>
        <v>0</v>
      </c>
      <c r="M502" s="225">
        <f t="shared" si="389"/>
        <v>0</v>
      </c>
      <c r="N502" s="225">
        <f t="shared" si="389"/>
        <v>0</v>
      </c>
      <c r="O502" s="225">
        <f t="shared" si="389"/>
        <v>0</v>
      </c>
      <c r="P502" s="225">
        <f t="shared" si="389"/>
        <v>0</v>
      </c>
      <c r="Q502" s="225">
        <f t="shared" si="389"/>
        <v>0</v>
      </c>
      <c r="R502" s="225">
        <f t="shared" si="389"/>
        <v>0</v>
      </c>
      <c r="S502" s="225">
        <f t="shared" si="389"/>
        <v>0</v>
      </c>
      <c r="T502" s="225">
        <f t="shared" si="389"/>
        <v>0</v>
      </c>
      <c r="U502" s="225">
        <f t="shared" si="389"/>
        <v>0</v>
      </c>
      <c r="V502" s="225">
        <f t="shared" si="389"/>
        <v>0</v>
      </c>
      <c r="W502" s="225">
        <f t="shared" si="389"/>
        <v>0</v>
      </c>
      <c r="X502" s="225">
        <f t="shared" si="389"/>
        <v>0</v>
      </c>
      <c r="Y502" s="225">
        <f t="shared" si="389"/>
        <v>0</v>
      </c>
      <c r="Z502" s="225">
        <f t="shared" si="389"/>
        <v>0</v>
      </c>
      <c r="AA502" s="225">
        <f t="shared" si="389"/>
        <v>0</v>
      </c>
      <c r="AB502" s="225">
        <f t="shared" si="389"/>
        <v>0</v>
      </c>
      <c r="AC502" s="225">
        <f t="shared" si="389"/>
        <v>0</v>
      </c>
      <c r="AD502" s="225">
        <f t="shared" si="389"/>
        <v>0</v>
      </c>
      <c r="AE502" s="225">
        <f t="shared" si="389"/>
        <v>0</v>
      </c>
      <c r="AF502" s="225">
        <f t="shared" si="389"/>
        <v>0</v>
      </c>
      <c r="AG502" s="225">
        <f t="shared" si="389"/>
        <v>0</v>
      </c>
      <c r="AH502" s="225">
        <f t="shared" si="389"/>
        <v>0</v>
      </c>
      <c r="AI502" s="225">
        <f t="shared" si="389"/>
        <v>0</v>
      </c>
      <c r="AJ502" s="225">
        <f t="shared" si="389"/>
        <v>0</v>
      </c>
      <c r="AK502" s="225">
        <f t="shared" si="389"/>
        <v>0</v>
      </c>
      <c r="AL502" s="225">
        <f t="shared" si="389"/>
        <v>0</v>
      </c>
      <c r="AM502" s="225">
        <f t="shared" si="389"/>
        <v>0</v>
      </c>
      <c r="AN502" s="225">
        <f t="shared" si="389"/>
        <v>0.1944730516</v>
      </c>
      <c r="AO502" s="225">
        <f t="shared" si="389"/>
        <v>0.1944730516</v>
      </c>
      <c r="AP502" s="225">
        <f t="shared" si="389"/>
        <v>0.1944730516</v>
      </c>
      <c r="AQ502" s="225">
        <f t="shared" si="389"/>
        <v>0.1944730516</v>
      </c>
      <c r="AR502" s="225">
        <f t="shared" si="389"/>
        <v>0.1944730516</v>
      </c>
      <c r="AS502" s="225">
        <f t="shared" si="389"/>
        <v>0.1944730516</v>
      </c>
      <c r="AT502" s="225">
        <f t="shared" si="389"/>
        <v>0.1944730516</v>
      </c>
      <c r="AU502" s="225">
        <f t="shared" si="389"/>
        <v>0.1944730516</v>
      </c>
      <c r="AV502" s="225">
        <f t="shared" si="389"/>
        <v>0.1944730516</v>
      </c>
      <c r="AW502" s="225">
        <f t="shared" si="389"/>
        <v>0.1944730516</v>
      </c>
      <c r="AX502" s="225">
        <f t="shared" si="389"/>
        <v>0.1944730516</v>
      </c>
      <c r="AY502" s="225">
        <f t="shared" si="389"/>
        <v>0.1944730516</v>
      </c>
      <c r="AZ502" s="225">
        <f t="shared" si="389"/>
        <v>0.1944730516</v>
      </c>
      <c r="BA502" s="225">
        <f t="shared" si="389"/>
        <v>0.1944730516</v>
      </c>
      <c r="BB502" s="225">
        <f t="shared" si="389"/>
        <v>0.1944730516</v>
      </c>
      <c r="BC502" s="225">
        <f t="shared" si="389"/>
        <v>0.1944730516</v>
      </c>
      <c r="BD502" s="225">
        <f t="shared" si="389"/>
        <v>0.1944730516</v>
      </c>
      <c r="BE502" s="225">
        <f t="shared" si="389"/>
        <v>0.1944730516</v>
      </c>
      <c r="BF502" s="225">
        <f t="shared" si="389"/>
        <v>0.1944730516</v>
      </c>
      <c r="BG502" s="225">
        <f t="shared" si="389"/>
        <v>0.1944730516</v>
      </c>
      <c r="BH502" s="225">
        <f t="shared" si="389"/>
        <v>0.1944730516</v>
      </c>
      <c r="BI502" s="225">
        <f t="shared" si="389"/>
        <v>0.1944730516</v>
      </c>
      <c r="BJ502" s="225">
        <f t="shared" si="389"/>
        <v>0.1944730516</v>
      </c>
      <c r="BK502" s="225">
        <f t="shared" si="389"/>
        <v>0.1944730516</v>
      </c>
      <c r="BL502" s="225">
        <f t="shared" si="389"/>
        <v>0.1944730516</v>
      </c>
      <c r="BM502" s="225">
        <f t="shared" si="389"/>
        <v>0.1944730516</v>
      </c>
      <c r="BN502" s="225">
        <f t="shared" si="389"/>
        <v>0.1944730516</v>
      </c>
      <c r="BO502" s="225">
        <f t="shared" si="389"/>
        <v>0.1944730516</v>
      </c>
      <c r="BP502" s="225">
        <f t="shared" si="389"/>
        <v>0.1944730516</v>
      </c>
      <c r="BQ502" s="225">
        <f t="shared" si="389"/>
        <v>0.1944730516</v>
      </c>
      <c r="BR502" s="225">
        <f t="shared" si="389"/>
        <v>0.1944730516</v>
      </c>
      <c r="BS502" s="225">
        <f t="shared" si="389"/>
        <v>0.1944730516</v>
      </c>
      <c r="BT502" s="225">
        <f t="shared" si="389"/>
        <v>0.1944730516</v>
      </c>
      <c r="BU502" s="225">
        <f t="shared" si="389"/>
        <v>0.1944730516</v>
      </c>
      <c r="BV502" s="225">
        <f t="shared" si="389"/>
        <v>0.1944730516</v>
      </c>
      <c r="BW502" s="225">
        <f t="shared" si="389"/>
        <v>0.1944730516</v>
      </c>
      <c r="BX502" s="225">
        <f t="shared" si="389"/>
        <v>0.1944730516</v>
      </c>
      <c r="BY502" s="225">
        <f t="shared" si="389"/>
        <v>0.1944730516</v>
      </c>
      <c r="BZ502" s="225">
        <f t="shared" si="389"/>
        <v>0.1944730516</v>
      </c>
      <c r="CA502" s="225">
        <f t="shared" si="389"/>
        <v>0.1944730516</v>
      </c>
      <c r="CB502" s="225">
        <f t="shared" si="389"/>
        <v>0.1944730516</v>
      </c>
      <c r="CC502" s="225">
        <f t="shared" si="389"/>
        <v>0.1944730516</v>
      </c>
      <c r="CD502" s="225">
        <f t="shared" si="389"/>
        <v>0.1944730516</v>
      </c>
      <c r="CE502" s="225">
        <f t="shared" si="389"/>
        <v>0.1944730516</v>
      </c>
      <c r="CF502" s="225">
        <f t="shared" si="389"/>
        <v>0.1944730516</v>
      </c>
      <c r="CG502" s="225">
        <f t="shared" si="389"/>
        <v>0.1944730516</v>
      </c>
      <c r="CH502" s="225">
        <f t="shared" si="389"/>
        <v>0.1944730516</v>
      </c>
      <c r="CI502" s="225">
        <f t="shared" si="389"/>
        <v>0.1944730516</v>
      </c>
      <c r="CJ502" s="225">
        <f t="shared" si="389"/>
        <v>0.1944730516</v>
      </c>
      <c r="CK502" s="225">
        <f t="shared" si="389"/>
        <v>0.1944730516</v>
      </c>
      <c r="CL502" s="225">
        <f t="shared" si="389"/>
        <v>0.1944730516</v>
      </c>
      <c r="CM502" s="225">
        <f t="shared" si="389"/>
        <v>0.1944730516</v>
      </c>
      <c r="CN502" s="225">
        <f t="shared" si="389"/>
        <v>0.1944730516</v>
      </c>
      <c r="CO502" s="225">
        <f t="shared" si="389"/>
        <v>0.1944730516</v>
      </c>
      <c r="CP502" s="225">
        <f t="shared" si="389"/>
        <v>0.1944730516</v>
      </c>
      <c r="CQ502" s="225">
        <f t="shared" si="389"/>
        <v>0.1944730516</v>
      </c>
      <c r="CR502" s="225">
        <f t="shared" si="389"/>
        <v>0.1944730516</v>
      </c>
      <c r="CS502" s="225">
        <f t="shared" si="389"/>
        <v>0.1944730516</v>
      </c>
      <c r="CT502" s="225">
        <f t="shared" si="389"/>
        <v>0.1944730516</v>
      </c>
      <c r="CU502" s="225">
        <f t="shared" si="389"/>
        <v>0.1944730516</v>
      </c>
      <c r="CV502" s="225">
        <f t="shared" si="389"/>
        <v>0.1944730516</v>
      </c>
      <c r="CW502" s="225">
        <f t="shared" si="389"/>
        <v>0.1944730516</v>
      </c>
      <c r="CX502" s="225">
        <f t="shared" si="389"/>
        <v>0.1944730516</v>
      </c>
      <c r="CY502" s="225">
        <f t="shared" si="389"/>
        <v>0.1944730516</v>
      </c>
      <c r="CZ502" s="225">
        <f t="shared" si="389"/>
        <v>0.1944730516</v>
      </c>
      <c r="DA502" s="225">
        <f t="shared" si="389"/>
        <v>0.1944730516</v>
      </c>
      <c r="DB502" s="225">
        <f t="shared" si="389"/>
        <v>0.1944730516</v>
      </c>
      <c r="DC502" s="225">
        <f t="shared" si="389"/>
        <v>0.1944730516</v>
      </c>
      <c r="DD502" s="225">
        <f t="shared" si="389"/>
        <v>0.1944730516</v>
      </c>
      <c r="DE502" s="225">
        <f t="shared" si="389"/>
        <v>0.1944730516</v>
      </c>
      <c r="DF502" s="225">
        <f t="shared" si="389"/>
        <v>0.1944730516</v>
      </c>
      <c r="DG502" s="225">
        <f t="shared" si="389"/>
        <v>0.1944730516</v>
      </c>
      <c r="DH502" s="225">
        <f t="shared" si="389"/>
        <v>0.1944730516</v>
      </c>
      <c r="DI502" s="225">
        <f t="shared" si="389"/>
        <v>0.1944730516</v>
      </c>
      <c r="DJ502" s="225">
        <f t="shared" si="389"/>
        <v>0.1944730516</v>
      </c>
      <c r="DK502" s="225">
        <f t="shared" si="389"/>
        <v>0.1944730516</v>
      </c>
      <c r="DL502" s="225">
        <f t="shared" si="389"/>
        <v>0.1944730516</v>
      </c>
      <c r="DM502" s="225">
        <f t="shared" si="389"/>
        <v>0.1944730516</v>
      </c>
      <c r="DN502" s="225">
        <f t="shared" si="389"/>
        <v>0.1944730516</v>
      </c>
      <c r="DO502" s="225">
        <f t="shared" si="389"/>
        <v>0.1944730516</v>
      </c>
      <c r="DP502" s="225">
        <f t="shared" si="389"/>
        <v>0.1944730516</v>
      </c>
      <c r="DQ502" s="225">
        <f t="shared" si="389"/>
        <v>0.1944730516</v>
      </c>
      <c r="DR502" s="225">
        <f t="shared" si="389"/>
        <v>0.1944730516</v>
      </c>
      <c r="DS502" s="225">
        <f t="shared" si="389"/>
        <v>0.1944730516</v>
      </c>
      <c r="DT502" s="225">
        <f t="shared" si="389"/>
        <v>0.1944730516</v>
      </c>
      <c r="DU502" s="225">
        <f t="shared" si="389"/>
        <v>0.1944730516</v>
      </c>
      <c r="DV502" s="225">
        <f t="shared" si="389"/>
        <v>0.1944730516</v>
      </c>
      <c r="DW502" s="225">
        <f t="shared" si="389"/>
        <v>0.1944730516</v>
      </c>
      <c r="DX502" s="225">
        <f t="shared" si="389"/>
        <v>0.1944730516</v>
      </c>
      <c r="DY502" s="225">
        <f t="shared" si="389"/>
        <v>0.1944730516</v>
      </c>
      <c r="DZ502" s="225">
        <f t="shared" si="389"/>
        <v>0.1944730516</v>
      </c>
    </row>
    <row r="503">
      <c r="A503" s="89"/>
      <c r="B503" s="150"/>
      <c r="C503" s="150"/>
      <c r="D503" s="89"/>
      <c r="E503" s="89"/>
      <c r="F503" s="89"/>
      <c r="G503" s="89"/>
      <c r="H503" s="89"/>
      <c r="I503" s="88" t="s">
        <v>334</v>
      </c>
      <c r="J503" s="225">
        <f t="shared" ref="J503:DZ503" si="390">J493/sum(J$489:J$493)</f>
        <v>0</v>
      </c>
      <c r="K503" s="225">
        <f t="shared" si="390"/>
        <v>0</v>
      </c>
      <c r="L503" s="225">
        <f t="shared" si="390"/>
        <v>0</v>
      </c>
      <c r="M503" s="225">
        <f t="shared" si="390"/>
        <v>0</v>
      </c>
      <c r="N503" s="225">
        <f t="shared" si="390"/>
        <v>0</v>
      </c>
      <c r="O503" s="225">
        <f t="shared" si="390"/>
        <v>0</v>
      </c>
      <c r="P503" s="225">
        <f t="shared" si="390"/>
        <v>0</v>
      </c>
      <c r="Q503" s="225">
        <f t="shared" si="390"/>
        <v>0</v>
      </c>
      <c r="R503" s="225">
        <f t="shared" si="390"/>
        <v>0</v>
      </c>
      <c r="S503" s="225">
        <f t="shared" si="390"/>
        <v>0</v>
      </c>
      <c r="T503" s="225">
        <f t="shared" si="390"/>
        <v>0</v>
      </c>
      <c r="U503" s="225">
        <f t="shared" si="390"/>
        <v>0</v>
      </c>
      <c r="V503" s="225">
        <f t="shared" si="390"/>
        <v>0</v>
      </c>
      <c r="W503" s="225">
        <f t="shared" si="390"/>
        <v>0</v>
      </c>
      <c r="X503" s="225">
        <f t="shared" si="390"/>
        <v>0</v>
      </c>
      <c r="Y503" s="225">
        <f t="shared" si="390"/>
        <v>0</v>
      </c>
      <c r="Z503" s="225">
        <f t="shared" si="390"/>
        <v>0</v>
      </c>
      <c r="AA503" s="225">
        <f t="shared" si="390"/>
        <v>0</v>
      </c>
      <c r="AB503" s="225">
        <f t="shared" si="390"/>
        <v>0</v>
      </c>
      <c r="AC503" s="225">
        <f t="shared" si="390"/>
        <v>0</v>
      </c>
      <c r="AD503" s="225">
        <f t="shared" si="390"/>
        <v>0</v>
      </c>
      <c r="AE503" s="225">
        <f t="shared" si="390"/>
        <v>0</v>
      </c>
      <c r="AF503" s="225">
        <f t="shared" si="390"/>
        <v>0</v>
      </c>
      <c r="AG503" s="225">
        <f t="shared" si="390"/>
        <v>0</v>
      </c>
      <c r="AH503" s="225">
        <f t="shared" si="390"/>
        <v>0</v>
      </c>
      <c r="AI503" s="225">
        <f t="shared" si="390"/>
        <v>0</v>
      </c>
      <c r="AJ503" s="225">
        <f t="shared" si="390"/>
        <v>0</v>
      </c>
      <c r="AK503" s="225">
        <f t="shared" si="390"/>
        <v>0</v>
      </c>
      <c r="AL503" s="225">
        <f t="shared" si="390"/>
        <v>0</v>
      </c>
      <c r="AM503" s="225">
        <f t="shared" si="390"/>
        <v>0</v>
      </c>
      <c r="AN503" s="225">
        <f t="shared" si="390"/>
        <v>0.09090909091</v>
      </c>
      <c r="AO503" s="225">
        <f t="shared" si="390"/>
        <v>0.09090909091</v>
      </c>
      <c r="AP503" s="225">
        <f t="shared" si="390"/>
        <v>0.09090909091</v>
      </c>
      <c r="AQ503" s="225">
        <f t="shared" si="390"/>
        <v>0.09090909091</v>
      </c>
      <c r="AR503" s="225">
        <f t="shared" si="390"/>
        <v>0.09090909091</v>
      </c>
      <c r="AS503" s="225">
        <f t="shared" si="390"/>
        <v>0.09090909091</v>
      </c>
      <c r="AT503" s="225">
        <f t="shared" si="390"/>
        <v>0.09090909091</v>
      </c>
      <c r="AU503" s="225">
        <f t="shared" si="390"/>
        <v>0.09090909091</v>
      </c>
      <c r="AV503" s="225">
        <f t="shared" si="390"/>
        <v>0.09090909091</v>
      </c>
      <c r="AW503" s="225">
        <f t="shared" si="390"/>
        <v>0.09090909091</v>
      </c>
      <c r="AX503" s="225">
        <f t="shared" si="390"/>
        <v>0.09090909091</v>
      </c>
      <c r="AY503" s="225">
        <f t="shared" si="390"/>
        <v>0.09090909091</v>
      </c>
      <c r="AZ503" s="225">
        <f t="shared" si="390"/>
        <v>0.09090909091</v>
      </c>
      <c r="BA503" s="225">
        <f t="shared" si="390"/>
        <v>0.09090909091</v>
      </c>
      <c r="BB503" s="225">
        <f t="shared" si="390"/>
        <v>0.09090909091</v>
      </c>
      <c r="BC503" s="225">
        <f t="shared" si="390"/>
        <v>0.09090909091</v>
      </c>
      <c r="BD503" s="225">
        <f t="shared" si="390"/>
        <v>0.09090909091</v>
      </c>
      <c r="BE503" s="225">
        <f t="shared" si="390"/>
        <v>0.09090909091</v>
      </c>
      <c r="BF503" s="225">
        <f t="shared" si="390"/>
        <v>0.09090909091</v>
      </c>
      <c r="BG503" s="225">
        <f t="shared" si="390"/>
        <v>0.09090909091</v>
      </c>
      <c r="BH503" s="225">
        <f t="shared" si="390"/>
        <v>0.09090909091</v>
      </c>
      <c r="BI503" s="225">
        <f t="shared" si="390"/>
        <v>0.09090909091</v>
      </c>
      <c r="BJ503" s="225">
        <f t="shared" si="390"/>
        <v>0.09090909091</v>
      </c>
      <c r="BK503" s="225">
        <f t="shared" si="390"/>
        <v>0.09090909091</v>
      </c>
      <c r="BL503" s="225">
        <f t="shared" si="390"/>
        <v>0.09090909091</v>
      </c>
      <c r="BM503" s="225">
        <f t="shared" si="390"/>
        <v>0.09090909091</v>
      </c>
      <c r="BN503" s="225">
        <f t="shared" si="390"/>
        <v>0.09090909091</v>
      </c>
      <c r="BO503" s="225">
        <f t="shared" si="390"/>
        <v>0.09090909091</v>
      </c>
      <c r="BP503" s="225">
        <f t="shared" si="390"/>
        <v>0.09090909091</v>
      </c>
      <c r="BQ503" s="225">
        <f t="shared" si="390"/>
        <v>0.09090909091</v>
      </c>
      <c r="BR503" s="225">
        <f t="shared" si="390"/>
        <v>0.09090909091</v>
      </c>
      <c r="BS503" s="225">
        <f t="shared" si="390"/>
        <v>0.09090909091</v>
      </c>
      <c r="BT503" s="225">
        <f t="shared" si="390"/>
        <v>0.09090909091</v>
      </c>
      <c r="BU503" s="225">
        <f t="shared" si="390"/>
        <v>0.09090909091</v>
      </c>
      <c r="BV503" s="225">
        <f t="shared" si="390"/>
        <v>0.09090909091</v>
      </c>
      <c r="BW503" s="225">
        <f t="shared" si="390"/>
        <v>0.09090909091</v>
      </c>
      <c r="BX503" s="225">
        <f t="shared" si="390"/>
        <v>0.09090909091</v>
      </c>
      <c r="BY503" s="225">
        <f t="shared" si="390"/>
        <v>0.09090909091</v>
      </c>
      <c r="BZ503" s="225">
        <f t="shared" si="390"/>
        <v>0.09090909091</v>
      </c>
      <c r="CA503" s="225">
        <f t="shared" si="390"/>
        <v>0.09090909091</v>
      </c>
      <c r="CB503" s="225">
        <f t="shared" si="390"/>
        <v>0.09090909091</v>
      </c>
      <c r="CC503" s="225">
        <f t="shared" si="390"/>
        <v>0.09090909091</v>
      </c>
      <c r="CD503" s="225">
        <f t="shared" si="390"/>
        <v>0.09090909091</v>
      </c>
      <c r="CE503" s="225">
        <f t="shared" si="390"/>
        <v>0.09090909091</v>
      </c>
      <c r="CF503" s="225">
        <f t="shared" si="390"/>
        <v>0.09090909091</v>
      </c>
      <c r="CG503" s="225">
        <f t="shared" si="390"/>
        <v>0.09090909091</v>
      </c>
      <c r="CH503" s="225">
        <f t="shared" si="390"/>
        <v>0.09090909091</v>
      </c>
      <c r="CI503" s="225">
        <f t="shared" si="390"/>
        <v>0.09090909091</v>
      </c>
      <c r="CJ503" s="225">
        <f t="shared" si="390"/>
        <v>0.09090909091</v>
      </c>
      <c r="CK503" s="225">
        <f t="shared" si="390"/>
        <v>0.09090909091</v>
      </c>
      <c r="CL503" s="225">
        <f t="shared" si="390"/>
        <v>0.09090909091</v>
      </c>
      <c r="CM503" s="225">
        <f t="shared" si="390"/>
        <v>0.09090909091</v>
      </c>
      <c r="CN503" s="225">
        <f t="shared" si="390"/>
        <v>0.09090909091</v>
      </c>
      <c r="CO503" s="225">
        <f t="shared" si="390"/>
        <v>0.09090909091</v>
      </c>
      <c r="CP503" s="225">
        <f t="shared" si="390"/>
        <v>0.09090909091</v>
      </c>
      <c r="CQ503" s="225">
        <f t="shared" si="390"/>
        <v>0.09090909091</v>
      </c>
      <c r="CR503" s="225">
        <f t="shared" si="390"/>
        <v>0.09090909091</v>
      </c>
      <c r="CS503" s="225">
        <f t="shared" si="390"/>
        <v>0.09090909091</v>
      </c>
      <c r="CT503" s="225">
        <f t="shared" si="390"/>
        <v>0.09090909091</v>
      </c>
      <c r="CU503" s="225">
        <f t="shared" si="390"/>
        <v>0.09090909091</v>
      </c>
      <c r="CV503" s="225">
        <f t="shared" si="390"/>
        <v>0.09090909091</v>
      </c>
      <c r="CW503" s="225">
        <f t="shared" si="390"/>
        <v>0.09090909091</v>
      </c>
      <c r="CX503" s="225">
        <f t="shared" si="390"/>
        <v>0.09090909091</v>
      </c>
      <c r="CY503" s="225">
        <f t="shared" si="390"/>
        <v>0.09090909091</v>
      </c>
      <c r="CZ503" s="225">
        <f t="shared" si="390"/>
        <v>0.09090909091</v>
      </c>
      <c r="DA503" s="225">
        <f t="shared" si="390"/>
        <v>0.09090909091</v>
      </c>
      <c r="DB503" s="225">
        <f t="shared" si="390"/>
        <v>0.09090909091</v>
      </c>
      <c r="DC503" s="225">
        <f t="shared" si="390"/>
        <v>0.09090909091</v>
      </c>
      <c r="DD503" s="225">
        <f t="shared" si="390"/>
        <v>0.09090909091</v>
      </c>
      <c r="DE503" s="225">
        <f t="shared" si="390"/>
        <v>0.09090909091</v>
      </c>
      <c r="DF503" s="225">
        <f t="shared" si="390"/>
        <v>0.09090909091</v>
      </c>
      <c r="DG503" s="225">
        <f t="shared" si="390"/>
        <v>0.09090909091</v>
      </c>
      <c r="DH503" s="225">
        <f t="shared" si="390"/>
        <v>0.09090909091</v>
      </c>
      <c r="DI503" s="225">
        <f t="shared" si="390"/>
        <v>0.09090909091</v>
      </c>
      <c r="DJ503" s="225">
        <f t="shared" si="390"/>
        <v>0.09090909091</v>
      </c>
      <c r="DK503" s="225">
        <f t="shared" si="390"/>
        <v>0.09090909091</v>
      </c>
      <c r="DL503" s="225">
        <f t="shared" si="390"/>
        <v>0.09090909091</v>
      </c>
      <c r="DM503" s="225">
        <f t="shared" si="390"/>
        <v>0.09090909091</v>
      </c>
      <c r="DN503" s="225">
        <f t="shared" si="390"/>
        <v>0.09090909091</v>
      </c>
      <c r="DO503" s="225">
        <f t="shared" si="390"/>
        <v>0.09090909091</v>
      </c>
      <c r="DP503" s="225">
        <f t="shared" si="390"/>
        <v>0.09090909091</v>
      </c>
      <c r="DQ503" s="225">
        <f t="shared" si="390"/>
        <v>0.09090909091</v>
      </c>
      <c r="DR503" s="225">
        <f t="shared" si="390"/>
        <v>0.09090909091</v>
      </c>
      <c r="DS503" s="225">
        <f t="shared" si="390"/>
        <v>0.09090909091</v>
      </c>
      <c r="DT503" s="225">
        <f t="shared" si="390"/>
        <v>0.09090909091</v>
      </c>
      <c r="DU503" s="225">
        <f t="shared" si="390"/>
        <v>0.09090909091</v>
      </c>
      <c r="DV503" s="225">
        <f t="shared" si="390"/>
        <v>0.09090909091</v>
      </c>
      <c r="DW503" s="225">
        <f t="shared" si="390"/>
        <v>0.09090909091</v>
      </c>
      <c r="DX503" s="225">
        <f t="shared" si="390"/>
        <v>0.09090909091</v>
      </c>
      <c r="DY503" s="225">
        <f t="shared" si="390"/>
        <v>0.09090909091</v>
      </c>
      <c r="DZ503" s="225">
        <f t="shared" si="390"/>
        <v>0.09090909091</v>
      </c>
    </row>
    <row r="504">
      <c r="A504" s="89"/>
      <c r="B504" s="89"/>
      <c r="C504" s="89"/>
      <c r="D504" s="89"/>
      <c r="E504" s="107" t="s">
        <v>337</v>
      </c>
      <c r="F504" s="89"/>
      <c r="G504" s="89"/>
      <c r="H504" s="89"/>
      <c r="I504" s="88"/>
      <c r="J504" s="89"/>
      <c r="K504" s="78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89"/>
      <c r="BM504" s="89"/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89"/>
      <c r="CW504" s="89"/>
      <c r="CX504" s="89"/>
      <c r="CY504" s="89"/>
      <c r="CZ504" s="89"/>
      <c r="DA504" s="89"/>
      <c r="DB504" s="89"/>
      <c r="DC504" s="89"/>
      <c r="DD504" s="89"/>
      <c r="DE504" s="89"/>
      <c r="DF504" s="89"/>
      <c r="DG504" s="89"/>
      <c r="DH504" s="89"/>
      <c r="DI504" s="89"/>
      <c r="DJ504" s="89"/>
      <c r="DK504" s="89"/>
      <c r="DL504" s="89"/>
      <c r="DM504" s="89"/>
      <c r="DN504" s="89"/>
      <c r="DO504" s="89"/>
      <c r="DP504" s="89"/>
      <c r="DQ504" s="89"/>
      <c r="DR504" s="89"/>
      <c r="DS504" s="89"/>
      <c r="DT504" s="89"/>
      <c r="DU504" s="89"/>
      <c r="DV504" s="89"/>
      <c r="DW504" s="89"/>
      <c r="DX504" s="89"/>
      <c r="DY504" s="89"/>
      <c r="DZ504" s="89"/>
    </row>
    <row r="505">
      <c r="A505" s="89"/>
      <c r="B505" s="89"/>
      <c r="C505" s="89"/>
      <c r="D505" s="89"/>
      <c r="G505" s="128" t="str">
        <f>RedeemableEquity!$G$3</f>
        <v>Base Scenario</v>
      </c>
      <c r="H505" s="89"/>
      <c r="I505" s="88" t="s">
        <v>327</v>
      </c>
      <c r="J505" s="89"/>
      <c r="K505" s="284" t="str">
        <f t="shared" ref="K505:DZ505" si="391">if($G505=$B$4,K$110,if($G505=$B$5,K$149,if($G505=$B$6,K$148,"-")))</f>
        <v/>
      </c>
      <c r="L505" s="284" t="str">
        <f t="shared" si="391"/>
        <v/>
      </c>
      <c r="M505" s="284" t="str">
        <f t="shared" si="391"/>
        <v/>
      </c>
      <c r="N505" s="284" t="str">
        <f t="shared" si="391"/>
        <v/>
      </c>
      <c r="O505" s="284" t="str">
        <f t="shared" si="391"/>
        <v/>
      </c>
      <c r="P505" s="284" t="str">
        <f t="shared" si="391"/>
        <v/>
      </c>
      <c r="Q505" s="284" t="str">
        <f t="shared" si="391"/>
        <v/>
      </c>
      <c r="R505" s="284" t="str">
        <f t="shared" si="391"/>
        <v/>
      </c>
      <c r="S505" s="284" t="str">
        <f t="shared" si="391"/>
        <v/>
      </c>
      <c r="T505" s="284" t="str">
        <f t="shared" si="391"/>
        <v/>
      </c>
      <c r="U505" s="284" t="str">
        <f t="shared" si="391"/>
        <v/>
      </c>
      <c r="V505" s="284" t="str">
        <f t="shared" si="391"/>
        <v/>
      </c>
      <c r="W505" s="284">
        <f t="shared" si="391"/>
        <v>766.9990503</v>
      </c>
      <c r="X505" s="284">
        <f t="shared" si="391"/>
        <v>758.2383666</v>
      </c>
      <c r="Y505" s="284">
        <f t="shared" si="391"/>
        <v>746.5930674</v>
      </c>
      <c r="Z505" s="284">
        <f t="shared" si="391"/>
        <v>734.6593067</v>
      </c>
      <c r="AA505" s="284">
        <f t="shared" si="391"/>
        <v>722.6966999</v>
      </c>
      <c r="AB505" s="284">
        <f t="shared" si="391"/>
        <v>710.7312085</v>
      </c>
      <c r="AC505" s="284">
        <f t="shared" si="391"/>
        <v>698.7654285</v>
      </c>
      <c r="AD505" s="284">
        <f t="shared" si="391"/>
        <v>686.7996198</v>
      </c>
      <c r="AE505" s="284">
        <f t="shared" si="391"/>
        <v>674.8338081</v>
      </c>
      <c r="AF505" s="284">
        <f t="shared" si="391"/>
        <v>662.8679962</v>
      </c>
      <c r="AG505" s="284">
        <f t="shared" si="391"/>
        <v>650.9021842</v>
      </c>
      <c r="AH505" s="284">
        <f t="shared" si="391"/>
        <v>638.9363723</v>
      </c>
      <c r="AI505" s="284">
        <f t="shared" si="391"/>
        <v>1431.101718</v>
      </c>
      <c r="AJ505" s="284">
        <f t="shared" si="391"/>
        <v>1663.757613</v>
      </c>
      <c r="AK505" s="284">
        <f t="shared" si="391"/>
        <v>1913.23861</v>
      </c>
      <c r="AL505" s="284">
        <f t="shared" si="391"/>
        <v>2173.200822</v>
      </c>
      <c r="AM505" s="284">
        <f t="shared" si="391"/>
        <v>2442.95057</v>
      </c>
      <c r="AN505" s="284">
        <f t="shared" si="391"/>
        <v>2722.361915</v>
      </c>
      <c r="AO505" s="284">
        <f t="shared" si="391"/>
        <v>2794.890266</v>
      </c>
      <c r="AP505" s="284">
        <f t="shared" si="391"/>
        <v>2813.415895</v>
      </c>
      <c r="AQ505" s="284">
        <f t="shared" si="391"/>
        <v>3075.219012</v>
      </c>
      <c r="AR505" s="284">
        <f t="shared" si="391"/>
        <v>3345.018653</v>
      </c>
      <c r="AS505" s="284">
        <f t="shared" si="391"/>
        <v>3622.763108</v>
      </c>
      <c r="AT505" s="284">
        <f t="shared" si="391"/>
        <v>3908.400964</v>
      </c>
      <c r="AU505" s="284">
        <f t="shared" si="391"/>
        <v>4102.07567</v>
      </c>
      <c r="AV505" s="284">
        <f t="shared" si="391"/>
        <v>4263.144162</v>
      </c>
      <c r="AW505" s="284">
        <f t="shared" si="391"/>
        <v>4423.273105</v>
      </c>
      <c r="AX505" s="284">
        <f t="shared" si="391"/>
        <v>4585.625857</v>
      </c>
      <c r="AY505" s="284">
        <f t="shared" si="391"/>
        <v>4750.5045</v>
      </c>
      <c r="AZ505" s="284">
        <f t="shared" si="391"/>
        <v>4917.923975</v>
      </c>
      <c r="BA505" s="284">
        <f t="shared" si="391"/>
        <v>5087.870493</v>
      </c>
      <c r="BB505" s="284">
        <f t="shared" si="391"/>
        <v>5260.327467</v>
      </c>
      <c r="BC505" s="284">
        <f t="shared" si="391"/>
        <v>5435.278117</v>
      </c>
      <c r="BD505" s="284">
        <f t="shared" si="391"/>
        <v>5612.705735</v>
      </c>
      <c r="BE505" s="284">
        <f t="shared" si="391"/>
        <v>5792.593704</v>
      </c>
      <c r="BF505" s="284">
        <f t="shared" si="391"/>
        <v>5974.925505</v>
      </c>
      <c r="BG505" s="284">
        <f t="shared" si="391"/>
        <v>6414.148439</v>
      </c>
      <c r="BH505" s="284">
        <f t="shared" si="391"/>
        <v>6938.501617</v>
      </c>
      <c r="BI505" s="284">
        <f t="shared" si="391"/>
        <v>7482.259595</v>
      </c>
      <c r="BJ505" s="284">
        <f t="shared" si="391"/>
        <v>8038.756447</v>
      </c>
      <c r="BK505" s="284">
        <f t="shared" si="391"/>
        <v>8607.253384</v>
      </c>
      <c r="BL505" s="284">
        <f t="shared" si="391"/>
        <v>9187.606802</v>
      </c>
      <c r="BM505" s="284">
        <f t="shared" si="391"/>
        <v>9779.733221</v>
      </c>
      <c r="BN505" s="284">
        <f t="shared" si="391"/>
        <v>10383.55559</v>
      </c>
      <c r="BO505" s="284">
        <f t="shared" si="391"/>
        <v>10998.99788</v>
      </c>
      <c r="BP505" s="284">
        <f t="shared" si="391"/>
        <v>11625.98459</v>
      </c>
      <c r="BQ505" s="284">
        <f t="shared" si="391"/>
        <v>12264.44063</v>
      </c>
      <c r="BR505" s="284">
        <f t="shared" si="391"/>
        <v>12914.29135</v>
      </c>
      <c r="BS505" s="284">
        <f t="shared" si="391"/>
        <v>27194.5651</v>
      </c>
      <c r="BT505" s="284">
        <f t="shared" si="391"/>
        <v>28595.107</v>
      </c>
      <c r="BU505" s="284">
        <f t="shared" si="391"/>
        <v>30020.37721</v>
      </c>
      <c r="BV505" s="284">
        <f t="shared" si="391"/>
        <v>31469.25078</v>
      </c>
      <c r="BW505" s="284">
        <f t="shared" si="391"/>
        <v>32941.47696</v>
      </c>
      <c r="BX505" s="284">
        <f t="shared" si="391"/>
        <v>34436.89353</v>
      </c>
      <c r="BY505" s="284">
        <f t="shared" si="391"/>
        <v>35955.34788</v>
      </c>
      <c r="BZ505" s="284">
        <f t="shared" si="391"/>
        <v>37496.6892</v>
      </c>
      <c r="CA505" s="284">
        <f t="shared" si="391"/>
        <v>39060.76762</v>
      </c>
      <c r="CB505" s="284">
        <f t="shared" si="391"/>
        <v>40647.43414</v>
      </c>
      <c r="CC505" s="284">
        <f t="shared" si="391"/>
        <v>42256.54061</v>
      </c>
      <c r="CD505" s="284">
        <f t="shared" si="391"/>
        <v>43887.93973</v>
      </c>
      <c r="CE505" s="284">
        <f t="shared" si="391"/>
        <v>46552.99471</v>
      </c>
      <c r="CF505" s="284">
        <f t="shared" si="391"/>
        <v>49486.67428</v>
      </c>
      <c r="CG505" s="284">
        <f t="shared" si="391"/>
        <v>52489.06674</v>
      </c>
      <c r="CH505" s="284">
        <f t="shared" si="391"/>
        <v>55539.85115</v>
      </c>
      <c r="CI505" s="284">
        <f t="shared" si="391"/>
        <v>58636.71999</v>
      </c>
      <c r="CJ505" s="284">
        <f t="shared" si="391"/>
        <v>61779.17388</v>
      </c>
      <c r="CK505" s="284">
        <f t="shared" si="391"/>
        <v>64966.89632</v>
      </c>
      <c r="CL505" s="284">
        <f t="shared" si="391"/>
        <v>68199.59068</v>
      </c>
      <c r="CM505" s="284">
        <f t="shared" si="391"/>
        <v>71476.96385</v>
      </c>
      <c r="CN505" s="284">
        <f t="shared" si="391"/>
        <v>74798.72455</v>
      </c>
      <c r="CO505" s="284">
        <f t="shared" si="391"/>
        <v>78164.58322</v>
      </c>
      <c r="CP505" s="284">
        <f t="shared" si="391"/>
        <v>81574.25197</v>
      </c>
      <c r="CQ505" s="284">
        <f t="shared" si="391"/>
        <v>85971.19999</v>
      </c>
      <c r="CR505" s="284">
        <f t="shared" si="391"/>
        <v>90619.35468</v>
      </c>
      <c r="CS505" s="284">
        <f t="shared" si="391"/>
        <v>95348.59295</v>
      </c>
      <c r="CT505" s="284">
        <f t="shared" si="391"/>
        <v>100141.493</v>
      </c>
      <c r="CU505" s="284">
        <f t="shared" si="391"/>
        <v>104995.9465</v>
      </c>
      <c r="CV505" s="284">
        <f t="shared" si="391"/>
        <v>109911.3826</v>
      </c>
      <c r="CW505" s="284">
        <f t="shared" si="391"/>
        <v>114887.3868</v>
      </c>
      <c r="CX505" s="284">
        <f t="shared" si="391"/>
        <v>119923.5622</v>
      </c>
      <c r="CY505" s="284">
        <f t="shared" si="391"/>
        <v>125019.5157</v>
      </c>
      <c r="CZ505" s="284">
        <f t="shared" si="391"/>
        <v>130174.8567</v>
      </c>
      <c r="DA505" s="284">
        <f t="shared" si="391"/>
        <v>135389.1968</v>
      </c>
      <c r="DB505" s="284">
        <f t="shared" si="391"/>
        <v>140662.1499</v>
      </c>
      <c r="DC505" s="284">
        <f t="shared" si="391"/>
        <v>148515.535</v>
      </c>
      <c r="DD505" s="284">
        <f t="shared" si="391"/>
        <v>156938.0827</v>
      </c>
      <c r="DE505" s="284">
        <f t="shared" si="391"/>
        <v>165508.7595</v>
      </c>
      <c r="DF505" s="284">
        <f t="shared" si="391"/>
        <v>174184.7659</v>
      </c>
      <c r="DG505" s="284">
        <f t="shared" si="391"/>
        <v>182961.2231</v>
      </c>
      <c r="DH505" s="284">
        <f t="shared" si="391"/>
        <v>191837.0574</v>
      </c>
      <c r="DI505" s="284">
        <f t="shared" si="391"/>
        <v>200811.5794</v>
      </c>
      <c r="DJ505" s="284">
        <f t="shared" si="391"/>
        <v>209884.1422</v>
      </c>
      <c r="DK505" s="284">
        <f t="shared" si="391"/>
        <v>219054.1058</v>
      </c>
      <c r="DL505" s="284">
        <f t="shared" si="391"/>
        <v>228320.8349</v>
      </c>
      <c r="DM505" s="284">
        <f t="shared" si="391"/>
        <v>237683.6972</v>
      </c>
      <c r="DN505" s="284">
        <f t="shared" si="391"/>
        <v>247142.0647</v>
      </c>
      <c r="DO505" s="284">
        <f t="shared" si="391"/>
        <v>260339.6738</v>
      </c>
      <c r="DP505" s="284">
        <f t="shared" si="391"/>
        <v>274320.322</v>
      </c>
      <c r="DQ505" s="284">
        <f t="shared" si="391"/>
        <v>288512.9745</v>
      </c>
      <c r="DR505" s="284">
        <f t="shared" si="391"/>
        <v>302859.5291</v>
      </c>
      <c r="DS505" s="284">
        <f t="shared" si="391"/>
        <v>317353.2993</v>
      </c>
      <c r="DT505" s="284">
        <f t="shared" si="391"/>
        <v>331992.757</v>
      </c>
      <c r="DU505" s="284">
        <f t="shared" si="391"/>
        <v>346776.8959</v>
      </c>
      <c r="DV505" s="284">
        <f t="shared" si="391"/>
        <v>361704.7669</v>
      </c>
      <c r="DW505" s="284">
        <f t="shared" si="391"/>
        <v>376775.4318</v>
      </c>
      <c r="DX505" s="284">
        <f t="shared" si="391"/>
        <v>391987.9578</v>
      </c>
      <c r="DY505" s="284">
        <f t="shared" si="391"/>
        <v>407341.418</v>
      </c>
      <c r="DZ505" s="284">
        <f t="shared" si="391"/>
        <v>422834.8905</v>
      </c>
    </row>
    <row r="506">
      <c r="A506" s="89"/>
      <c r="B506" s="89"/>
      <c r="C506" s="146"/>
      <c r="D506" s="146"/>
      <c r="E506" s="230"/>
      <c r="F506" s="230"/>
      <c r="G506" s="192"/>
      <c r="H506" s="89"/>
      <c r="I506" s="88" t="s">
        <v>338</v>
      </c>
      <c r="J506" s="234"/>
      <c r="K506" s="90">
        <f t="shared" ref="K506:DZ506" si="392">K$505*K495</f>
        <v>0</v>
      </c>
      <c r="L506" s="90">
        <f t="shared" si="392"/>
        <v>0</v>
      </c>
      <c r="M506" s="90">
        <f t="shared" si="392"/>
        <v>0</v>
      </c>
      <c r="N506" s="90">
        <f t="shared" si="392"/>
        <v>0</v>
      </c>
      <c r="O506" s="90">
        <f t="shared" si="392"/>
        <v>0</v>
      </c>
      <c r="P506" s="90">
        <f t="shared" si="392"/>
        <v>0</v>
      </c>
      <c r="Q506" s="90">
        <f t="shared" si="392"/>
        <v>0</v>
      </c>
      <c r="R506" s="90">
        <f t="shared" si="392"/>
        <v>0</v>
      </c>
      <c r="S506" s="90">
        <f t="shared" si="392"/>
        <v>0</v>
      </c>
      <c r="T506" s="90">
        <f t="shared" si="392"/>
        <v>0</v>
      </c>
      <c r="U506" s="90">
        <f t="shared" si="392"/>
        <v>0</v>
      </c>
      <c r="V506" s="90">
        <f t="shared" si="392"/>
        <v>0</v>
      </c>
      <c r="W506" s="90">
        <f t="shared" si="392"/>
        <v>678.3286399</v>
      </c>
      <c r="X506" s="90">
        <f t="shared" si="392"/>
        <v>670.5807519</v>
      </c>
      <c r="Y506" s="90">
        <f t="shared" si="392"/>
        <v>660.2817302</v>
      </c>
      <c r="Z506" s="90">
        <f t="shared" si="392"/>
        <v>649.727595</v>
      </c>
      <c r="AA506" s="90">
        <f t="shared" si="392"/>
        <v>639.1479485</v>
      </c>
      <c r="AB506" s="90">
        <f t="shared" si="392"/>
        <v>628.9514721</v>
      </c>
      <c r="AC506" s="90">
        <f t="shared" si="392"/>
        <v>618.7357912</v>
      </c>
      <c r="AD506" s="90">
        <f t="shared" si="392"/>
        <v>608.5014194</v>
      </c>
      <c r="AE506" s="90">
        <f t="shared" si="392"/>
        <v>598.2486659</v>
      </c>
      <c r="AF506" s="90">
        <f t="shared" si="392"/>
        <v>587.9778208</v>
      </c>
      <c r="AG506" s="90">
        <f t="shared" si="392"/>
        <v>577.6891739</v>
      </c>
      <c r="AH506" s="90">
        <f t="shared" si="392"/>
        <v>567.3830168</v>
      </c>
      <c r="AI506" s="90">
        <f t="shared" si="392"/>
        <v>1271.633341</v>
      </c>
      <c r="AJ506" s="90">
        <f t="shared" si="392"/>
        <v>1479.416142</v>
      </c>
      <c r="AK506" s="90">
        <f t="shared" si="392"/>
        <v>1702.609239</v>
      </c>
      <c r="AL506" s="90">
        <f t="shared" si="392"/>
        <v>1935.655402</v>
      </c>
      <c r="AM506" s="90">
        <f t="shared" si="392"/>
        <v>2178.021085</v>
      </c>
      <c r="AN506" s="90">
        <f t="shared" si="392"/>
        <v>1847.671758</v>
      </c>
      <c r="AO506" s="90">
        <f t="shared" si="392"/>
        <v>1896.896876</v>
      </c>
      <c r="AP506" s="90">
        <f t="shared" si="392"/>
        <v>1909.470253</v>
      </c>
      <c r="AQ506" s="90">
        <f t="shared" si="392"/>
        <v>2087.156483</v>
      </c>
      <c r="AR506" s="90">
        <f t="shared" si="392"/>
        <v>2270.269967</v>
      </c>
      <c r="AS506" s="90">
        <f t="shared" si="392"/>
        <v>2458.775611</v>
      </c>
      <c r="AT506" s="90">
        <f t="shared" si="392"/>
        <v>2652.63852</v>
      </c>
      <c r="AU506" s="90">
        <f t="shared" si="392"/>
        <v>2784.085879</v>
      </c>
      <c r="AV506" s="90">
        <f t="shared" si="392"/>
        <v>2893.403344</v>
      </c>
      <c r="AW506" s="90">
        <f t="shared" si="392"/>
        <v>3002.083135</v>
      </c>
      <c r="AX506" s="90">
        <f t="shared" si="392"/>
        <v>3112.27223</v>
      </c>
      <c r="AY506" s="90">
        <f t="shared" si="392"/>
        <v>3224.175651</v>
      </c>
      <c r="AZ506" s="90">
        <f t="shared" si="392"/>
        <v>3337.80354</v>
      </c>
      <c r="BA506" s="90">
        <f t="shared" si="392"/>
        <v>3453.146537</v>
      </c>
      <c r="BB506" s="90">
        <f t="shared" si="392"/>
        <v>3570.193384</v>
      </c>
      <c r="BC506" s="90">
        <f t="shared" si="392"/>
        <v>3688.932694</v>
      </c>
      <c r="BD506" s="90">
        <f t="shared" si="392"/>
        <v>3809.353126</v>
      </c>
      <c r="BE506" s="90">
        <f t="shared" si="392"/>
        <v>3931.443403</v>
      </c>
      <c r="BF506" s="90">
        <f t="shared" si="392"/>
        <v>4055.192313</v>
      </c>
      <c r="BG506" s="90">
        <f t="shared" si="392"/>
        <v>4353.293681</v>
      </c>
      <c r="BH506" s="90">
        <f t="shared" si="392"/>
        <v>4709.173093</v>
      </c>
      <c r="BI506" s="90">
        <f t="shared" si="392"/>
        <v>5078.222577</v>
      </c>
      <c r="BJ506" s="90">
        <f t="shared" si="392"/>
        <v>5455.917956</v>
      </c>
      <c r="BK506" s="90">
        <f t="shared" si="392"/>
        <v>5841.757815</v>
      </c>
      <c r="BL506" s="90">
        <f t="shared" si="392"/>
        <v>6235.644687</v>
      </c>
      <c r="BM506" s="90">
        <f t="shared" si="392"/>
        <v>6637.521915</v>
      </c>
      <c r="BN506" s="90">
        <f t="shared" si="392"/>
        <v>7047.337202</v>
      </c>
      <c r="BO506" s="90">
        <f t="shared" si="392"/>
        <v>7465.038957</v>
      </c>
      <c r="BP506" s="90">
        <f t="shared" si="392"/>
        <v>7890.575924</v>
      </c>
      <c r="BQ506" s="90">
        <f t="shared" si="392"/>
        <v>8323.897146</v>
      </c>
      <c r="BR506" s="90">
        <f t="shared" si="392"/>
        <v>8764.951957</v>
      </c>
      <c r="BS506" s="90">
        <f t="shared" si="392"/>
        <v>18456.99854</v>
      </c>
      <c r="BT506" s="90">
        <f t="shared" si="392"/>
        <v>19407.54876</v>
      </c>
      <c r="BU506" s="90">
        <f t="shared" si="392"/>
        <v>20374.88213</v>
      </c>
      <c r="BV506" s="90">
        <f t="shared" si="392"/>
        <v>21358.23514</v>
      </c>
      <c r="BW506" s="90">
        <f t="shared" si="392"/>
        <v>22357.4376</v>
      </c>
      <c r="BX506" s="90">
        <f t="shared" si="392"/>
        <v>23372.37942</v>
      </c>
      <c r="BY506" s="90">
        <f t="shared" si="392"/>
        <v>24402.95703</v>
      </c>
      <c r="BZ506" s="90">
        <f t="shared" si="392"/>
        <v>25449.06806</v>
      </c>
      <c r="CA506" s="90">
        <f t="shared" si="392"/>
        <v>26510.6108</v>
      </c>
      <c r="CB506" s="90">
        <f t="shared" si="392"/>
        <v>27587.48412</v>
      </c>
      <c r="CC506" s="90">
        <f t="shared" si="392"/>
        <v>28679.58747</v>
      </c>
      <c r="CD506" s="90">
        <f t="shared" si="392"/>
        <v>29786.82089</v>
      </c>
      <c r="CE506" s="90">
        <f t="shared" si="392"/>
        <v>31595.59833</v>
      </c>
      <c r="CF506" s="90">
        <f t="shared" si="392"/>
        <v>33586.69175</v>
      </c>
      <c r="CG506" s="90">
        <f t="shared" si="392"/>
        <v>35624.42072</v>
      </c>
      <c r="CH506" s="90">
        <f t="shared" si="392"/>
        <v>37694.9934</v>
      </c>
      <c r="CI506" s="90">
        <f t="shared" si="392"/>
        <v>39796.84366</v>
      </c>
      <c r="CJ506" s="90">
        <f t="shared" si="392"/>
        <v>41929.63257</v>
      </c>
      <c r="CK506" s="90">
        <f t="shared" si="392"/>
        <v>44093.14532</v>
      </c>
      <c r="CL506" s="90">
        <f t="shared" si="392"/>
        <v>46287.1806</v>
      </c>
      <c r="CM506" s="90">
        <f t="shared" si="392"/>
        <v>48511.53945</v>
      </c>
      <c r="CN506" s="90">
        <f t="shared" si="392"/>
        <v>50766.02421</v>
      </c>
      <c r="CO506" s="90">
        <f t="shared" si="392"/>
        <v>53050.43833</v>
      </c>
      <c r="CP506" s="90">
        <f t="shared" si="392"/>
        <v>55364.58643</v>
      </c>
      <c r="CQ506" s="90">
        <f t="shared" si="392"/>
        <v>58348.80269</v>
      </c>
      <c r="CR506" s="90">
        <f t="shared" si="392"/>
        <v>61503.51335</v>
      </c>
      <c r="CS506" s="90">
        <f t="shared" si="392"/>
        <v>64713.25557</v>
      </c>
      <c r="CT506" s="90">
        <f t="shared" si="392"/>
        <v>67966.20515</v>
      </c>
      <c r="CU506" s="90">
        <f t="shared" si="392"/>
        <v>71260.93117</v>
      </c>
      <c r="CV506" s="90">
        <f t="shared" si="392"/>
        <v>74597.04621</v>
      </c>
      <c r="CW506" s="90">
        <f t="shared" si="392"/>
        <v>77974.2689</v>
      </c>
      <c r="CX506" s="90">
        <f t="shared" si="392"/>
        <v>81392.32987</v>
      </c>
      <c r="CY506" s="90">
        <f t="shared" si="392"/>
        <v>84850.96236</v>
      </c>
      <c r="CZ506" s="90">
        <f t="shared" si="392"/>
        <v>88349.90125</v>
      </c>
      <c r="DA506" s="90">
        <f t="shared" si="392"/>
        <v>91888.88292</v>
      </c>
      <c r="DB506" s="90">
        <f t="shared" si="392"/>
        <v>95467.64531</v>
      </c>
      <c r="DC506" s="90">
        <f t="shared" si="392"/>
        <v>100797.7515</v>
      </c>
      <c r="DD506" s="90">
        <f t="shared" si="392"/>
        <v>106514.1492</v>
      </c>
      <c r="DE506" s="90">
        <f t="shared" si="392"/>
        <v>112331.0824</v>
      </c>
      <c r="DF506" s="90">
        <f t="shared" si="392"/>
        <v>118219.503</v>
      </c>
      <c r="DG506" s="90">
        <f t="shared" si="392"/>
        <v>124176.0998</v>
      </c>
      <c r="DH506" s="90">
        <f t="shared" si="392"/>
        <v>130200.1439</v>
      </c>
      <c r="DI506" s="90">
        <f t="shared" si="392"/>
        <v>136291.1676</v>
      </c>
      <c r="DJ506" s="90">
        <f t="shared" si="392"/>
        <v>142448.7317</v>
      </c>
      <c r="DK506" s="90">
        <f t="shared" si="392"/>
        <v>148672.4019</v>
      </c>
      <c r="DL506" s="90">
        <f t="shared" si="392"/>
        <v>154961.747</v>
      </c>
      <c r="DM506" s="90">
        <f t="shared" si="392"/>
        <v>161316.338</v>
      </c>
      <c r="DN506" s="90">
        <f t="shared" si="392"/>
        <v>167735.7484</v>
      </c>
      <c r="DO506" s="90">
        <f t="shared" si="392"/>
        <v>176692.9886</v>
      </c>
      <c r="DP506" s="90">
        <f t="shared" si="392"/>
        <v>186181.6788</v>
      </c>
      <c r="DQ506" s="90">
        <f t="shared" si="392"/>
        <v>195814.2567</v>
      </c>
      <c r="DR506" s="90">
        <f t="shared" si="392"/>
        <v>205551.2882</v>
      </c>
      <c r="DS506" s="90">
        <f t="shared" si="392"/>
        <v>215388.2352</v>
      </c>
      <c r="DT506" s="90">
        <f t="shared" si="392"/>
        <v>225324.0605</v>
      </c>
      <c r="DU506" s="90">
        <f t="shared" si="392"/>
        <v>235358.0813</v>
      </c>
      <c r="DV506" s="90">
        <f t="shared" si="392"/>
        <v>245489.6533</v>
      </c>
      <c r="DW506" s="90">
        <f t="shared" si="392"/>
        <v>255718.1397</v>
      </c>
      <c r="DX506" s="90">
        <f t="shared" si="392"/>
        <v>266042.9075</v>
      </c>
      <c r="DY506" s="90">
        <f t="shared" si="392"/>
        <v>276463.3276</v>
      </c>
      <c r="DZ506" s="90">
        <f t="shared" si="392"/>
        <v>286978.7743</v>
      </c>
    </row>
    <row r="507">
      <c r="A507" s="89"/>
      <c r="B507" s="89"/>
      <c r="C507" s="146"/>
      <c r="D507" s="146"/>
      <c r="E507" s="230"/>
      <c r="F507" s="230"/>
      <c r="G507" s="192"/>
      <c r="H507" s="89"/>
      <c r="I507" s="88" t="s">
        <v>384</v>
      </c>
      <c r="J507" s="234"/>
      <c r="K507" s="90">
        <f t="shared" ref="K507:DZ507" si="393">K$505*K496</f>
        <v>0</v>
      </c>
      <c r="L507" s="90">
        <f t="shared" si="393"/>
        <v>0</v>
      </c>
      <c r="M507" s="90">
        <f t="shared" si="393"/>
        <v>0</v>
      </c>
      <c r="N507" s="90">
        <f t="shared" si="393"/>
        <v>0</v>
      </c>
      <c r="O507" s="90">
        <f t="shared" si="393"/>
        <v>0</v>
      </c>
      <c r="P507" s="90">
        <f t="shared" si="393"/>
        <v>0</v>
      </c>
      <c r="Q507" s="90">
        <f t="shared" si="393"/>
        <v>0</v>
      </c>
      <c r="R507" s="90">
        <f t="shared" si="393"/>
        <v>0</v>
      </c>
      <c r="S507" s="90">
        <f t="shared" si="393"/>
        <v>0</v>
      </c>
      <c r="T507" s="90">
        <f t="shared" si="393"/>
        <v>0</v>
      </c>
      <c r="U507" s="90">
        <f t="shared" si="393"/>
        <v>0</v>
      </c>
      <c r="V507" s="90">
        <f t="shared" si="393"/>
        <v>0</v>
      </c>
      <c r="W507" s="90">
        <f t="shared" si="393"/>
        <v>88.67041044</v>
      </c>
      <c r="X507" s="90">
        <f t="shared" si="393"/>
        <v>87.65761463</v>
      </c>
      <c r="Y507" s="90">
        <f t="shared" si="393"/>
        <v>86.31133727</v>
      </c>
      <c r="Z507" s="90">
        <f t="shared" si="393"/>
        <v>84.93171176</v>
      </c>
      <c r="AA507" s="90">
        <f t="shared" si="393"/>
        <v>83.54875143</v>
      </c>
      <c r="AB507" s="90">
        <f t="shared" si="393"/>
        <v>81.77973636</v>
      </c>
      <c r="AC507" s="90">
        <f t="shared" si="393"/>
        <v>80.02963738</v>
      </c>
      <c r="AD507" s="90">
        <f t="shared" si="393"/>
        <v>78.29820036</v>
      </c>
      <c r="AE507" s="90">
        <f t="shared" si="393"/>
        <v>76.58514224</v>
      </c>
      <c r="AF507" s="90">
        <f t="shared" si="393"/>
        <v>74.89017545</v>
      </c>
      <c r="AG507" s="90">
        <f t="shared" si="393"/>
        <v>73.21301035</v>
      </c>
      <c r="AH507" s="90">
        <f t="shared" si="393"/>
        <v>71.5533555</v>
      </c>
      <c r="AI507" s="90">
        <f t="shared" si="393"/>
        <v>159.4683768</v>
      </c>
      <c r="AJ507" s="90">
        <f t="shared" si="393"/>
        <v>184.341471</v>
      </c>
      <c r="AK507" s="90">
        <f t="shared" si="393"/>
        <v>210.6293708</v>
      </c>
      <c r="AL507" s="90">
        <f t="shared" si="393"/>
        <v>237.5454202</v>
      </c>
      <c r="AM507" s="90">
        <f t="shared" si="393"/>
        <v>264.929485</v>
      </c>
      <c r="AN507" s="90">
        <f t="shared" si="393"/>
        <v>222.570713</v>
      </c>
      <c r="AO507" s="90">
        <f t="shared" si="393"/>
        <v>228.5003754</v>
      </c>
      <c r="AP507" s="90">
        <f t="shared" si="393"/>
        <v>230.0149655</v>
      </c>
      <c r="AQ507" s="90">
        <f t="shared" si="393"/>
        <v>251.4190654</v>
      </c>
      <c r="AR507" s="90">
        <f t="shared" si="393"/>
        <v>273.4769329</v>
      </c>
      <c r="AS507" s="90">
        <f t="shared" si="393"/>
        <v>296.1843405</v>
      </c>
      <c r="AT507" s="90">
        <f t="shared" si="393"/>
        <v>319.5370846</v>
      </c>
      <c r="AU507" s="90">
        <f t="shared" si="393"/>
        <v>335.3712458</v>
      </c>
      <c r="AV507" s="90">
        <f t="shared" si="393"/>
        <v>348.5396379</v>
      </c>
      <c r="AW507" s="90">
        <f t="shared" si="393"/>
        <v>361.6312157</v>
      </c>
      <c r="AX507" s="90">
        <f t="shared" si="393"/>
        <v>374.9046044</v>
      </c>
      <c r="AY507" s="90">
        <f t="shared" si="393"/>
        <v>388.384501</v>
      </c>
      <c r="AZ507" s="90">
        <f t="shared" si="393"/>
        <v>402.0721271</v>
      </c>
      <c r="BA507" s="90">
        <f t="shared" si="393"/>
        <v>415.9663553</v>
      </c>
      <c r="BB507" s="90">
        <f t="shared" si="393"/>
        <v>430.0658295</v>
      </c>
      <c r="BC507" s="90">
        <f t="shared" si="393"/>
        <v>444.3691779</v>
      </c>
      <c r="BD507" s="90">
        <f t="shared" si="393"/>
        <v>458.8750345</v>
      </c>
      <c r="BE507" s="90">
        <f t="shared" si="393"/>
        <v>473.5820407</v>
      </c>
      <c r="BF507" s="90">
        <f t="shared" si="393"/>
        <v>488.488846</v>
      </c>
      <c r="BG507" s="90">
        <f t="shared" si="393"/>
        <v>524.3981647</v>
      </c>
      <c r="BH507" s="90">
        <f t="shared" si="393"/>
        <v>567.267432</v>
      </c>
      <c r="BI507" s="90">
        <f t="shared" si="393"/>
        <v>611.7231674</v>
      </c>
      <c r="BJ507" s="90">
        <f t="shared" si="393"/>
        <v>657.2203882</v>
      </c>
      <c r="BK507" s="90">
        <f t="shared" si="393"/>
        <v>703.6986936</v>
      </c>
      <c r="BL507" s="90">
        <f t="shared" si="393"/>
        <v>751.1463432</v>
      </c>
      <c r="BM507" s="90">
        <f t="shared" si="393"/>
        <v>799.5565117</v>
      </c>
      <c r="BN507" s="90">
        <f t="shared" si="393"/>
        <v>848.9228996</v>
      </c>
      <c r="BO507" s="90">
        <f t="shared" si="393"/>
        <v>899.2392921</v>
      </c>
      <c r="BP507" s="90">
        <f t="shared" si="393"/>
        <v>950.499515</v>
      </c>
      <c r="BQ507" s="90">
        <f t="shared" si="393"/>
        <v>1002.69743</v>
      </c>
      <c r="BR507" s="90">
        <f t="shared" si="393"/>
        <v>1055.826934</v>
      </c>
      <c r="BS507" s="90">
        <f t="shared" si="393"/>
        <v>2223.331774</v>
      </c>
      <c r="BT507" s="90">
        <f t="shared" si="393"/>
        <v>2337.835142</v>
      </c>
      <c r="BU507" s="90">
        <f t="shared" si="393"/>
        <v>2454.36021</v>
      </c>
      <c r="BV507" s="90">
        <f t="shared" si="393"/>
        <v>2572.815005</v>
      </c>
      <c r="BW507" s="90">
        <f t="shared" si="393"/>
        <v>2693.179028</v>
      </c>
      <c r="BX507" s="90">
        <f t="shared" si="393"/>
        <v>2815.439015</v>
      </c>
      <c r="BY507" s="90">
        <f t="shared" si="393"/>
        <v>2939.58249</v>
      </c>
      <c r="BZ507" s="90">
        <f t="shared" si="393"/>
        <v>3065.597123</v>
      </c>
      <c r="CA507" s="90">
        <f t="shared" si="393"/>
        <v>3193.47066</v>
      </c>
      <c r="CB507" s="90">
        <f t="shared" si="393"/>
        <v>3323.190921</v>
      </c>
      <c r="CC507" s="90">
        <f t="shared" si="393"/>
        <v>3454.745793</v>
      </c>
      <c r="CD507" s="90">
        <f t="shared" si="393"/>
        <v>3588.123235</v>
      </c>
      <c r="CE507" s="90">
        <f t="shared" si="393"/>
        <v>3806.008735</v>
      </c>
      <c r="CF507" s="90">
        <f t="shared" si="393"/>
        <v>4045.856034</v>
      </c>
      <c r="CG507" s="90">
        <f t="shared" si="393"/>
        <v>4291.321058</v>
      </c>
      <c r="CH507" s="90">
        <f t="shared" si="393"/>
        <v>4540.742436</v>
      </c>
      <c r="CI507" s="90">
        <f t="shared" si="393"/>
        <v>4793.931515</v>
      </c>
      <c r="CJ507" s="90">
        <f t="shared" si="393"/>
        <v>5050.847467</v>
      </c>
      <c r="CK507" s="90">
        <f t="shared" si="393"/>
        <v>5311.464416</v>
      </c>
      <c r="CL507" s="90">
        <f t="shared" si="393"/>
        <v>5575.758111</v>
      </c>
      <c r="CM507" s="90">
        <f t="shared" si="393"/>
        <v>5843.704587</v>
      </c>
      <c r="CN507" s="90">
        <f t="shared" si="393"/>
        <v>6115.280032</v>
      </c>
      <c r="CO507" s="90">
        <f t="shared" si="393"/>
        <v>6390.460772</v>
      </c>
      <c r="CP507" s="90">
        <f t="shared" si="393"/>
        <v>6669.223268</v>
      </c>
      <c r="CQ507" s="90">
        <f t="shared" si="393"/>
        <v>7028.702238</v>
      </c>
      <c r="CR507" s="90">
        <f t="shared" si="393"/>
        <v>7408.718979</v>
      </c>
      <c r="CS507" s="90">
        <f t="shared" si="393"/>
        <v>7795.364828</v>
      </c>
      <c r="CT507" s="90">
        <f t="shared" si="393"/>
        <v>8187.215439</v>
      </c>
      <c r="CU507" s="90">
        <f t="shared" si="393"/>
        <v>8584.098444</v>
      </c>
      <c r="CV507" s="90">
        <f t="shared" si="393"/>
        <v>8985.967175</v>
      </c>
      <c r="CW507" s="90">
        <f t="shared" si="393"/>
        <v>9392.787736</v>
      </c>
      <c r="CX507" s="90">
        <f t="shared" si="393"/>
        <v>9804.527681</v>
      </c>
      <c r="CY507" s="90">
        <f t="shared" si="393"/>
        <v>10221.15488</v>
      </c>
      <c r="CZ507" s="90">
        <f t="shared" si="393"/>
        <v>10642.63738</v>
      </c>
      <c r="DA507" s="90">
        <f t="shared" si="393"/>
        <v>11068.94345</v>
      </c>
      <c r="DB507" s="90">
        <f t="shared" si="393"/>
        <v>11500.0415</v>
      </c>
      <c r="DC507" s="90">
        <f t="shared" si="393"/>
        <v>12142.10658</v>
      </c>
      <c r="DD507" s="90">
        <f t="shared" si="393"/>
        <v>12830.70439</v>
      </c>
      <c r="DE507" s="90">
        <f t="shared" si="393"/>
        <v>13531.41271</v>
      </c>
      <c r="DF507" s="90">
        <f t="shared" si="393"/>
        <v>14240.73241</v>
      </c>
      <c r="DG507" s="90">
        <f t="shared" si="393"/>
        <v>14958.26461</v>
      </c>
      <c r="DH507" s="90">
        <f t="shared" si="393"/>
        <v>15683.92153</v>
      </c>
      <c r="DI507" s="90">
        <f t="shared" si="393"/>
        <v>16417.64682</v>
      </c>
      <c r="DJ507" s="90">
        <f t="shared" si="393"/>
        <v>17159.38756</v>
      </c>
      <c r="DK507" s="90">
        <f t="shared" si="393"/>
        <v>17909.09146</v>
      </c>
      <c r="DL507" s="90">
        <f t="shared" si="393"/>
        <v>18666.70656</v>
      </c>
      <c r="DM507" s="90">
        <f t="shared" si="393"/>
        <v>19432.18118</v>
      </c>
      <c r="DN507" s="90">
        <f t="shared" si="393"/>
        <v>20205.46396</v>
      </c>
      <c r="DO507" s="90">
        <f t="shared" si="393"/>
        <v>21284.45396</v>
      </c>
      <c r="DP507" s="90">
        <f t="shared" si="393"/>
        <v>22427.46247</v>
      </c>
      <c r="DQ507" s="90">
        <f t="shared" si="393"/>
        <v>23587.80371</v>
      </c>
      <c r="DR507" s="90">
        <f t="shared" si="393"/>
        <v>24760.72743</v>
      </c>
      <c r="DS507" s="90">
        <f t="shared" si="393"/>
        <v>25945.68699</v>
      </c>
      <c r="DT507" s="90">
        <f t="shared" si="393"/>
        <v>27142.55744</v>
      </c>
      <c r="DU507" s="90">
        <f t="shared" si="393"/>
        <v>28351.25652</v>
      </c>
      <c r="DV507" s="90">
        <f t="shared" si="393"/>
        <v>29571.70663</v>
      </c>
      <c r="DW507" s="90">
        <f t="shared" si="393"/>
        <v>30803.83106</v>
      </c>
      <c r="DX507" s="90">
        <f t="shared" si="393"/>
        <v>32047.55356</v>
      </c>
      <c r="DY507" s="90">
        <f t="shared" si="393"/>
        <v>33302.79834</v>
      </c>
      <c r="DZ507" s="90">
        <f t="shared" si="393"/>
        <v>34569.49003</v>
      </c>
    </row>
    <row r="508">
      <c r="A508" s="89"/>
      <c r="B508" s="89"/>
      <c r="C508" s="146"/>
      <c r="D508" s="146"/>
      <c r="E508" s="232" t="s">
        <v>340</v>
      </c>
      <c r="F508" s="150" t="s">
        <v>341</v>
      </c>
      <c r="G508" s="192"/>
      <c r="H508" s="89"/>
      <c r="I508" s="88" t="s">
        <v>342</v>
      </c>
      <c r="J508" s="234"/>
      <c r="K508" s="90">
        <f t="shared" ref="K508:DZ508" si="394">K$505*K497</f>
        <v>0</v>
      </c>
      <c r="L508" s="90">
        <f t="shared" si="394"/>
        <v>0</v>
      </c>
      <c r="M508" s="90">
        <f t="shared" si="394"/>
        <v>0</v>
      </c>
      <c r="N508" s="90">
        <f t="shared" si="394"/>
        <v>0</v>
      </c>
      <c r="O508" s="90">
        <f t="shared" si="394"/>
        <v>0</v>
      </c>
      <c r="P508" s="90">
        <f t="shared" si="394"/>
        <v>0</v>
      </c>
      <c r="Q508" s="90">
        <f t="shared" si="394"/>
        <v>0</v>
      </c>
      <c r="R508" s="90">
        <f t="shared" si="394"/>
        <v>0</v>
      </c>
      <c r="S508" s="90">
        <f t="shared" si="394"/>
        <v>0</v>
      </c>
      <c r="T508" s="90">
        <f t="shared" si="394"/>
        <v>0</v>
      </c>
      <c r="U508" s="90">
        <f t="shared" si="394"/>
        <v>0</v>
      </c>
      <c r="V508" s="90">
        <f t="shared" si="394"/>
        <v>0</v>
      </c>
      <c r="W508" s="90">
        <f t="shared" si="394"/>
        <v>0</v>
      </c>
      <c r="X508" s="90">
        <f t="shared" si="394"/>
        <v>0</v>
      </c>
      <c r="Y508" s="90">
        <f t="shared" si="394"/>
        <v>0</v>
      </c>
      <c r="Z508" s="90">
        <f t="shared" si="394"/>
        <v>0</v>
      </c>
      <c r="AA508" s="90">
        <f t="shared" si="394"/>
        <v>0</v>
      </c>
      <c r="AB508" s="90">
        <f t="shared" si="394"/>
        <v>0</v>
      </c>
      <c r="AC508" s="90">
        <f t="shared" si="394"/>
        <v>0</v>
      </c>
      <c r="AD508" s="90">
        <f t="shared" si="394"/>
        <v>0</v>
      </c>
      <c r="AE508" s="90">
        <f t="shared" si="394"/>
        <v>0</v>
      </c>
      <c r="AF508" s="90">
        <f t="shared" si="394"/>
        <v>0</v>
      </c>
      <c r="AG508" s="90">
        <f t="shared" si="394"/>
        <v>0</v>
      </c>
      <c r="AH508" s="90">
        <f t="shared" si="394"/>
        <v>0</v>
      </c>
      <c r="AI508" s="90">
        <f t="shared" si="394"/>
        <v>0</v>
      </c>
      <c r="AJ508" s="90">
        <f t="shared" si="394"/>
        <v>0</v>
      </c>
      <c r="AK508" s="90">
        <f t="shared" si="394"/>
        <v>0</v>
      </c>
      <c r="AL508" s="90">
        <f t="shared" si="394"/>
        <v>0</v>
      </c>
      <c r="AM508" s="90">
        <f t="shared" si="394"/>
        <v>0</v>
      </c>
      <c r="AN508" s="90">
        <f t="shared" si="394"/>
        <v>652.1194439</v>
      </c>
      <c r="AO508" s="90">
        <f t="shared" si="394"/>
        <v>669.493015</v>
      </c>
      <c r="AP508" s="90">
        <f t="shared" si="394"/>
        <v>673.9306774</v>
      </c>
      <c r="AQ508" s="90">
        <f t="shared" si="394"/>
        <v>736.6434645</v>
      </c>
      <c r="AR508" s="90">
        <f t="shared" si="394"/>
        <v>801.2717532</v>
      </c>
      <c r="AS508" s="90">
        <f t="shared" si="394"/>
        <v>867.8031569</v>
      </c>
      <c r="AT508" s="90">
        <f t="shared" si="394"/>
        <v>936.2253599</v>
      </c>
      <c r="AU508" s="90">
        <f t="shared" si="394"/>
        <v>982.6185455</v>
      </c>
      <c r="AV508" s="90">
        <f t="shared" si="394"/>
        <v>1021.20118</v>
      </c>
      <c r="AW508" s="90">
        <f t="shared" si="394"/>
        <v>1059.558754</v>
      </c>
      <c r="AX508" s="90">
        <f t="shared" si="394"/>
        <v>1098.449022</v>
      </c>
      <c r="AY508" s="90">
        <f t="shared" si="394"/>
        <v>1137.944347</v>
      </c>
      <c r="AZ508" s="90">
        <f t="shared" si="394"/>
        <v>1178.048308</v>
      </c>
      <c r="BA508" s="90">
        <f t="shared" si="394"/>
        <v>1218.757601</v>
      </c>
      <c r="BB508" s="90">
        <f t="shared" si="394"/>
        <v>1260.068253</v>
      </c>
      <c r="BC508" s="90">
        <f t="shared" si="394"/>
        <v>1301.976245</v>
      </c>
      <c r="BD508" s="90">
        <f t="shared" si="394"/>
        <v>1344.477574</v>
      </c>
      <c r="BE508" s="90">
        <f t="shared" si="394"/>
        <v>1387.56826</v>
      </c>
      <c r="BF508" s="90">
        <f t="shared" si="394"/>
        <v>1431.244346</v>
      </c>
      <c r="BG508" s="90">
        <f t="shared" si="394"/>
        <v>1536.456593</v>
      </c>
      <c r="BH508" s="90">
        <f t="shared" si="394"/>
        <v>1662.061092</v>
      </c>
      <c r="BI508" s="90">
        <f t="shared" si="394"/>
        <v>1792.313851</v>
      </c>
      <c r="BJ508" s="90">
        <f t="shared" si="394"/>
        <v>1925.618102</v>
      </c>
      <c r="BK508" s="90">
        <f t="shared" si="394"/>
        <v>2061.796876</v>
      </c>
      <c r="BL508" s="90">
        <f t="shared" si="394"/>
        <v>2200.815772</v>
      </c>
      <c r="BM508" s="90">
        <f t="shared" si="394"/>
        <v>2342.654794</v>
      </c>
      <c r="BN508" s="90">
        <f t="shared" si="394"/>
        <v>2487.295483</v>
      </c>
      <c r="BO508" s="90">
        <f t="shared" si="394"/>
        <v>2634.719632</v>
      </c>
      <c r="BP508" s="90">
        <f t="shared" si="394"/>
        <v>2784.90915</v>
      </c>
      <c r="BQ508" s="90">
        <f t="shared" si="394"/>
        <v>2937.846051</v>
      </c>
      <c r="BR508" s="90">
        <f t="shared" si="394"/>
        <v>3093.512455</v>
      </c>
      <c r="BS508" s="90">
        <f t="shared" si="394"/>
        <v>6514.23478</v>
      </c>
      <c r="BT508" s="90">
        <f t="shared" si="394"/>
        <v>6849.723093</v>
      </c>
      <c r="BU508" s="90">
        <f t="shared" si="394"/>
        <v>7191.13487</v>
      </c>
      <c r="BV508" s="90">
        <f t="shared" si="394"/>
        <v>7538.200636</v>
      </c>
      <c r="BW508" s="90">
        <f t="shared" si="394"/>
        <v>7890.860331</v>
      </c>
      <c r="BX508" s="90">
        <f t="shared" si="394"/>
        <v>8249.07509</v>
      </c>
      <c r="BY508" s="90">
        <f t="shared" si="394"/>
        <v>8612.808363</v>
      </c>
      <c r="BZ508" s="90">
        <f t="shared" si="394"/>
        <v>8982.024021</v>
      </c>
      <c r="CA508" s="90">
        <f t="shared" si="394"/>
        <v>9356.686165</v>
      </c>
      <c r="CB508" s="90">
        <f t="shared" si="394"/>
        <v>9736.7591</v>
      </c>
      <c r="CC508" s="90">
        <f t="shared" si="394"/>
        <v>10122.20734</v>
      </c>
      <c r="CD508" s="90">
        <f t="shared" si="394"/>
        <v>10512.99561</v>
      </c>
      <c r="CE508" s="90">
        <f t="shared" si="394"/>
        <v>11151.38765</v>
      </c>
      <c r="CF508" s="90">
        <f t="shared" si="394"/>
        <v>11854.1265</v>
      </c>
      <c r="CG508" s="90">
        <f t="shared" si="394"/>
        <v>12573.32496</v>
      </c>
      <c r="CH508" s="90">
        <f t="shared" si="394"/>
        <v>13304.11532</v>
      </c>
      <c r="CI508" s="90">
        <f t="shared" si="394"/>
        <v>14045.94482</v>
      </c>
      <c r="CJ508" s="90">
        <f t="shared" si="394"/>
        <v>14798.69385</v>
      </c>
      <c r="CK508" s="90">
        <f t="shared" si="394"/>
        <v>15562.28658</v>
      </c>
      <c r="CL508" s="90">
        <f t="shared" si="394"/>
        <v>16336.65198</v>
      </c>
      <c r="CM508" s="90">
        <f t="shared" si="394"/>
        <v>17121.71981</v>
      </c>
      <c r="CN508" s="90">
        <f t="shared" si="394"/>
        <v>17917.42031</v>
      </c>
      <c r="CO508" s="90">
        <f t="shared" si="394"/>
        <v>18723.68412</v>
      </c>
      <c r="CP508" s="90">
        <f t="shared" si="394"/>
        <v>19540.44227</v>
      </c>
      <c r="CQ508" s="90">
        <f t="shared" si="394"/>
        <v>20593.69507</v>
      </c>
      <c r="CR508" s="90">
        <f t="shared" si="394"/>
        <v>21707.12236</v>
      </c>
      <c r="CS508" s="90">
        <f t="shared" si="394"/>
        <v>22839.97255</v>
      </c>
      <c r="CT508" s="90">
        <f t="shared" si="394"/>
        <v>23988.07241</v>
      </c>
      <c r="CU508" s="90">
        <f t="shared" si="394"/>
        <v>25150.91688</v>
      </c>
      <c r="CV508" s="90">
        <f t="shared" si="394"/>
        <v>26328.36925</v>
      </c>
      <c r="CW508" s="90">
        <f t="shared" si="394"/>
        <v>27520.3302</v>
      </c>
      <c r="CX508" s="90">
        <f t="shared" si="394"/>
        <v>28726.70466</v>
      </c>
      <c r="CY508" s="90">
        <f t="shared" si="394"/>
        <v>29947.39848</v>
      </c>
      <c r="CZ508" s="90">
        <f t="shared" si="394"/>
        <v>31182.31809</v>
      </c>
      <c r="DA508" s="90">
        <f t="shared" si="394"/>
        <v>32431.37044</v>
      </c>
      <c r="DB508" s="90">
        <f t="shared" si="394"/>
        <v>33694.46305</v>
      </c>
      <c r="DC508" s="90">
        <f t="shared" si="394"/>
        <v>35575.67699</v>
      </c>
      <c r="DD508" s="90">
        <f t="shared" si="394"/>
        <v>37593.22914</v>
      </c>
      <c r="DE508" s="90">
        <f t="shared" si="394"/>
        <v>39646.26439</v>
      </c>
      <c r="DF508" s="90">
        <f t="shared" si="394"/>
        <v>41724.53048</v>
      </c>
      <c r="DG508" s="90">
        <f t="shared" si="394"/>
        <v>43826.85875</v>
      </c>
      <c r="DH508" s="90">
        <f t="shared" si="394"/>
        <v>45952.99196</v>
      </c>
      <c r="DI508" s="90">
        <f t="shared" si="394"/>
        <v>48102.76503</v>
      </c>
      <c r="DJ508" s="90">
        <f t="shared" si="394"/>
        <v>50276.02294</v>
      </c>
      <c r="DK508" s="90">
        <f t="shared" si="394"/>
        <v>52472.61245</v>
      </c>
      <c r="DL508" s="90">
        <f t="shared" si="394"/>
        <v>54692.38129</v>
      </c>
      <c r="DM508" s="90">
        <f t="shared" si="394"/>
        <v>56935.1781</v>
      </c>
      <c r="DN508" s="90">
        <f t="shared" si="394"/>
        <v>59200.85236</v>
      </c>
      <c r="DO508" s="90">
        <f t="shared" si="394"/>
        <v>62362.23127</v>
      </c>
      <c r="DP508" s="90">
        <f t="shared" si="394"/>
        <v>65711.18074</v>
      </c>
      <c r="DQ508" s="90">
        <f t="shared" si="394"/>
        <v>69110.91413</v>
      </c>
      <c r="DR508" s="90">
        <f t="shared" si="394"/>
        <v>72547.51348</v>
      </c>
      <c r="DS508" s="90">
        <f t="shared" si="394"/>
        <v>76019.37713</v>
      </c>
      <c r="DT508" s="90">
        <f t="shared" si="394"/>
        <v>79526.13901</v>
      </c>
      <c r="DU508" s="90">
        <f t="shared" si="394"/>
        <v>83067.55809</v>
      </c>
      <c r="DV508" s="90">
        <f t="shared" si="394"/>
        <v>86643.40704</v>
      </c>
      <c r="DW508" s="90">
        <f t="shared" si="394"/>
        <v>90253.46106</v>
      </c>
      <c r="DX508" s="90">
        <f t="shared" si="394"/>
        <v>93897.49677</v>
      </c>
      <c r="DY508" s="90">
        <f t="shared" si="394"/>
        <v>97575.29209</v>
      </c>
      <c r="DZ508" s="90">
        <f t="shared" si="394"/>
        <v>101286.6262</v>
      </c>
    </row>
    <row r="509">
      <c r="A509" s="89"/>
      <c r="B509" s="89"/>
      <c r="C509" s="233">
        <f>RedeemableEquity!$C$15</f>
        <v>1</v>
      </c>
      <c r="D509" s="146"/>
      <c r="E509" s="230">
        <f>RedeemableEquity!$C$7</f>
        <v>6</v>
      </c>
      <c r="F509" s="230">
        <f>RedeemableEquity!$C$29</f>
        <v>60</v>
      </c>
      <c r="G509" s="192">
        <f>RedeemableEquity!$C$16</f>
        <v>0.06</v>
      </c>
      <c r="H509" s="89"/>
      <c r="I509" s="88" t="s">
        <v>385</v>
      </c>
      <c r="J509" s="234"/>
      <c r="K509" s="90">
        <f>if(K$481="",0,RedeemableEquity!$C$8*(1+$G509)^(($F509-$E509)/12)-RedeemableEquity!$C$8+(RedeemableEquity!$C$8*$C509))</f>
        <v>0</v>
      </c>
      <c r="L509" s="90">
        <f>if(L$481="",0,RedeemableEquity!$C$8*(1+$G509)^(($F509-$E509)/12)-RedeemableEquity!$C$8+(RedeemableEquity!$C$8*$C509))</f>
        <v>0</v>
      </c>
      <c r="M509" s="90">
        <f>if(M$481="",0,RedeemableEquity!$C$8*(1+$G509)^(($F509-$E509)/12)-RedeemableEquity!$C$8+(RedeemableEquity!$C$8*$C509))</f>
        <v>0</v>
      </c>
      <c r="N509" s="90">
        <f>if(N$481="",0,RedeemableEquity!$C$8*(1+$G509)^(($F509-$E509)/12)-RedeemableEquity!$C$8+(RedeemableEquity!$C$8*$C509))</f>
        <v>0</v>
      </c>
      <c r="O509" s="90">
        <f>if(O$481="",0,RedeemableEquity!$C$8*(1+$G509)^(($F509-$E509)/12)-RedeemableEquity!$C$8+(RedeemableEquity!$C$8*$C509))</f>
        <v>0</v>
      </c>
      <c r="P509" s="90">
        <f>if(P$481="",0,RedeemableEquity!$C$8*(1+$G509)^(($F509-$E509)/12)-RedeemableEquity!$C$8+(RedeemableEquity!$C$8*$C509))</f>
        <v>0</v>
      </c>
      <c r="Q509" s="90">
        <f>if(Q$481="",0,RedeemableEquity!$C$8*(1+$G509)^(($F509-$E509)/12)-RedeemableEquity!$C$8+(RedeemableEquity!$C$8*$C509))</f>
        <v>0</v>
      </c>
      <c r="R509" s="90">
        <f>if(R$481="",0,RedeemableEquity!$C$8*(1+$G509)^(($F509-$E509)/12)-RedeemableEquity!$C$8+(RedeemableEquity!$C$8*$C509))</f>
        <v>0</v>
      </c>
      <c r="S509" s="90">
        <f>if(S$481="",0,RedeemableEquity!$C$8*(1+$G509)^(($F509-$E509)/12)-RedeemableEquity!$C$8+(RedeemableEquity!$C$8*$C509))</f>
        <v>0</v>
      </c>
      <c r="T509" s="90">
        <f>if(T$481="",0,RedeemableEquity!$C$8*(1+$G509)^(($F509-$E509)/12)-RedeemableEquity!$C$8+(RedeemableEquity!$C$8*$C509))</f>
        <v>0</v>
      </c>
      <c r="U509" s="90">
        <f>if(U$481="",0,RedeemableEquity!$C$8*(1+$G509)^(($F509-$E509)/12)-RedeemableEquity!$C$8+(RedeemableEquity!$C$8*$C509))</f>
        <v>0</v>
      </c>
      <c r="V509" s="90">
        <f>if(V$481="",0,RedeemableEquity!$C$8*(1+$G509)^(($F509-$E509)/12)-RedeemableEquity!$C$8+(RedeemableEquity!$C$8*$C509))</f>
        <v>0</v>
      </c>
      <c r="W509" s="90">
        <f>if(W$481="",0,RedeemableEquity!$C$8*(1+$G509)^(($F509-$E509)/12)-RedeemableEquity!$C$8+(RedeemableEquity!$C$8*$C509))</f>
        <v>0</v>
      </c>
      <c r="X509" s="90">
        <f>if(X$481="",0,RedeemableEquity!$C$8*(1+$G509)^(($F509-$E509)/12)-RedeemableEquity!$C$8+(RedeemableEquity!$C$8*$C509))</f>
        <v>0</v>
      </c>
      <c r="Y509" s="90">
        <f>if(Y$481="",0,RedeemableEquity!$C$8*(1+$G509)^(($F509-$E509)/12)-RedeemableEquity!$C$8+(RedeemableEquity!$C$8*$C509))</f>
        <v>0</v>
      </c>
      <c r="Z509" s="90">
        <f>if(Z$481="",0,RedeemableEquity!$C$8*(1+$G509)^(($F509-$E509)/12)-RedeemableEquity!$C$8+(RedeemableEquity!$C$8*$C509))</f>
        <v>0</v>
      </c>
      <c r="AA509" s="90">
        <f>if(AA$481="",0,RedeemableEquity!$C$8*(1+$G509)^(($F509-$E509)/12)-RedeemableEquity!$C$8+(RedeemableEquity!$C$8*$C509))</f>
        <v>0</v>
      </c>
      <c r="AB509" s="90">
        <f>if(AB$481="",0,RedeemableEquity!$C$8*(1+$G509)^(($F509-$E509)/12)-RedeemableEquity!$C$8+(RedeemableEquity!$C$8*$C509))</f>
        <v>0</v>
      </c>
      <c r="AC509" s="90">
        <f>if(AC$481="",0,RedeemableEquity!$C$8*(1+$G509)^(($F509-$E509)/12)-RedeemableEquity!$C$8+(RedeemableEquity!$C$8*$C509))</f>
        <v>0</v>
      </c>
      <c r="AD509" s="90">
        <f>if(AD$481="",0,RedeemableEquity!$C$8*(1+$G509)^(($F509-$E509)/12)-RedeemableEquity!$C$8+(RedeemableEquity!$C$8*$C509))</f>
        <v>0</v>
      </c>
      <c r="AE509" s="90">
        <f>if(AE$481="",0,RedeemableEquity!$C$8*(1+$G509)^(($F509-$E509)/12)-RedeemableEquity!$C$8+(RedeemableEquity!$C$8*$C509))</f>
        <v>0</v>
      </c>
      <c r="AF509" s="90">
        <f>if(AF$481="",0,RedeemableEquity!$C$8*(1+$G509)^(($F509-$E509)/12)-RedeemableEquity!$C$8+(RedeemableEquity!$C$8*$C509))</f>
        <v>0</v>
      </c>
      <c r="AG509" s="90">
        <f>if(AG$481="",0,RedeemableEquity!$C$8*(1+$G509)^(($F509-$E509)/12)-RedeemableEquity!$C$8+(RedeemableEquity!$C$8*$C509))</f>
        <v>0</v>
      </c>
      <c r="AH509" s="90">
        <f>if(AH$481="",0,RedeemableEquity!$C$8*(1+$G509)^(($F509-$E509)/12)-RedeemableEquity!$C$8+(RedeemableEquity!$C$8*$C509))</f>
        <v>0</v>
      </c>
      <c r="AI509" s="90">
        <f>if(AI$481="",0,RedeemableEquity!$C$8*(1+$G509)^(($F509-$E509)/12)-RedeemableEquity!$C$8+(RedeemableEquity!$C$8*$C509))</f>
        <v>0</v>
      </c>
      <c r="AJ509" s="90">
        <f>if(AJ$481="",0,RedeemableEquity!$C$8*(1+$G509)^(($F509-$E509)/12)-RedeemableEquity!$C$8+(RedeemableEquity!$C$8*$C509))</f>
        <v>0</v>
      </c>
      <c r="AK509" s="90">
        <f>if(AK$481="",0,RedeemableEquity!$C$8*(1+$G509)^(($F509-$E509)/12)-RedeemableEquity!$C$8+(RedeemableEquity!$C$8*$C509))</f>
        <v>0</v>
      </c>
      <c r="AL509" s="90">
        <f>if(AL$481="",0,RedeemableEquity!$C$8*(1+$G509)^(($F509-$E509)/12)-RedeemableEquity!$C$8+(RedeemableEquity!$C$8*$C509))</f>
        <v>0</v>
      </c>
      <c r="AM509" s="90">
        <f>if(AM$481="",0,RedeemableEquity!$C$8*(1+$G509)^(($F509-$E509)/12)-RedeemableEquity!$C$8+(RedeemableEquity!$C$8*$C509))</f>
        <v>0</v>
      </c>
      <c r="AN509" s="90">
        <f>if(AN$481="",0,RedeemableEquity!$C$8*(1+$G509)^(($F509-$E509)/12)-RedeemableEquity!$C$8+(RedeemableEquity!$C$8*$C509))</f>
        <v>0</v>
      </c>
      <c r="AO509" s="90">
        <f>if(AO$481="",0,RedeemableEquity!$C$8*(1+$G509)^(($F509-$E509)/12)-RedeemableEquity!$C$8+(RedeemableEquity!$C$8*$C509))</f>
        <v>0</v>
      </c>
      <c r="AP509" s="90">
        <f>if(AP$481="",0,RedeemableEquity!$C$8*(1+$G509)^(($F509-$E509)/12)-RedeemableEquity!$C$8+(RedeemableEquity!$C$8*$C509))</f>
        <v>0</v>
      </c>
      <c r="AQ509" s="90">
        <f>if(AQ$481="",0,RedeemableEquity!$C$8*(1+$G509)^(($F509-$E509)/12)-RedeemableEquity!$C$8+(RedeemableEquity!$C$8*$C509))</f>
        <v>0</v>
      </c>
      <c r="AR509" s="90">
        <f>if(AR$481="",0,RedeemableEquity!$C$8*(1+$G509)^(($F509-$E509)/12)-RedeemableEquity!$C$8+(RedeemableEquity!$C$8*$C509))</f>
        <v>0</v>
      </c>
      <c r="AS509" s="90">
        <f>if(AS$481="",0,RedeemableEquity!$C$8*(1+$G509)^(($F509-$E509)/12)-RedeemableEquity!$C$8+(RedeemableEquity!$C$8*$C509))</f>
        <v>0</v>
      </c>
      <c r="AT509" s="90">
        <f>if(AT$481="",0,RedeemableEquity!$C$8*(1+$G509)^(($F509-$E509)/12)-RedeemableEquity!$C$8+(RedeemableEquity!$C$8*$C509))</f>
        <v>0</v>
      </c>
      <c r="AU509" s="90">
        <f>if(AU$481="",0,RedeemableEquity!$C$8*(1+$G509)^(($F509-$E509)/12)-RedeemableEquity!$C$8+(RedeemableEquity!$C$8*$C509))</f>
        <v>0</v>
      </c>
      <c r="AV509" s="90">
        <f>if(AV$481="",0,RedeemableEquity!$C$8*(1+$G509)^(($F509-$E509)/12)-RedeemableEquity!$C$8+(RedeemableEquity!$C$8*$C509))</f>
        <v>0</v>
      </c>
      <c r="AW509" s="90">
        <f>if(AW$481="",0,RedeemableEquity!$C$8*(1+$G509)^(($F509-$E509)/12)-RedeemableEquity!$C$8+(RedeemableEquity!$C$8*$C509))</f>
        <v>0</v>
      </c>
      <c r="AX509" s="90">
        <f>if(AX$481="",0,RedeemableEquity!$C$8*(1+$G509)^(($F509-$E509)/12)-RedeemableEquity!$C$8+(RedeemableEquity!$C$8*$C509))</f>
        <v>0</v>
      </c>
      <c r="AY509" s="90">
        <f>if(AY$481="",0,RedeemableEquity!$C$8*(1+$G509)^(($F509-$E509)/12)-RedeemableEquity!$C$8+(RedeemableEquity!$C$8*$C509))</f>
        <v>0</v>
      </c>
      <c r="AZ509" s="90">
        <f>if(AZ$481="",0,RedeemableEquity!$C$8*(1+$G509)^(($F509-$E509)/12)-RedeemableEquity!$C$8+(RedeemableEquity!$C$8*$C509))</f>
        <v>0</v>
      </c>
      <c r="BA509" s="90">
        <f>if(BA$481="",0,RedeemableEquity!$C$8*(1+$G509)^(($F509-$E509)/12)-RedeemableEquity!$C$8+(RedeemableEquity!$C$8*$C509))</f>
        <v>0</v>
      </c>
      <c r="BB509" s="90">
        <f>if(BB$481="",0,RedeemableEquity!$C$8*(1+$G509)^(($F509-$E509)/12)-RedeemableEquity!$C$8+(RedeemableEquity!$C$8*$C509))</f>
        <v>0</v>
      </c>
      <c r="BC509" s="90">
        <f>if(BC$481="",0,RedeemableEquity!$C$8*(1+$G509)^(($F509-$E509)/12)-RedeemableEquity!$C$8+(RedeemableEquity!$C$8*$C509))</f>
        <v>0</v>
      </c>
      <c r="BD509" s="90">
        <f>if(BD$481="",0,RedeemableEquity!$C$8*(1+$G509)^(($F509-$E509)/12)-RedeemableEquity!$C$8+(RedeemableEquity!$C$8*$C509))</f>
        <v>0</v>
      </c>
      <c r="BE509" s="90">
        <f>if(BE$481="",0,RedeemableEquity!$C$8*(1+$G509)^(($F509-$E509)/12)-RedeemableEquity!$C$8+(RedeemableEquity!$C$8*$C509))</f>
        <v>0</v>
      </c>
      <c r="BF509" s="90">
        <f>if(BF$481="",0,RedeemableEquity!$C$8*(1+$G509)^(($F509-$E509)/12)-RedeemableEquity!$C$8+(RedeemableEquity!$C$8*$C509))</f>
        <v>0</v>
      </c>
      <c r="BG509" s="90">
        <f>if(BG$481="",0,RedeemableEquity!$C$8*(1+$G509)^(($F509-$E509)/12)-RedeemableEquity!$C$8+(RedeemableEquity!$C$8*$C509))</f>
        <v>0</v>
      </c>
      <c r="BH509" s="90">
        <f>if(BH$481="",0,RedeemableEquity!$C$8*(1+$G509)^(($F509-$E509)/12)-RedeemableEquity!$C$8+(RedeemableEquity!$C$8*$C509))</f>
        <v>0</v>
      </c>
      <c r="BI509" s="90">
        <f>if(BI$481="",0,RedeemableEquity!$C$8*(1+$G509)^(($F509-$E509)/12)-RedeemableEquity!$C$8+(RedeemableEquity!$C$8*$C509))</f>
        <v>0</v>
      </c>
      <c r="BJ509" s="90">
        <f>if(BJ$481="",0,RedeemableEquity!$C$8*(1+$G509)^(($F509-$E509)/12)-RedeemableEquity!$C$8+(RedeemableEquity!$C$8*$C509))</f>
        <v>0</v>
      </c>
      <c r="BK509" s="90">
        <f>if(BK$481="",0,RedeemableEquity!$C$8*(1+$G509)^(($F509-$E509)/12)-RedeemableEquity!$C$8+(RedeemableEquity!$C$8*$C509))</f>
        <v>0</v>
      </c>
      <c r="BL509" s="90">
        <f>if(BL$481="",0,RedeemableEquity!$C$8*(1+$G509)^(($F509-$E509)/12)-RedeemableEquity!$C$8+(RedeemableEquity!$C$8*$C509))</f>
        <v>0</v>
      </c>
      <c r="BM509" s="90">
        <f>if(BM$481="",0,RedeemableEquity!$C$8*(1+$G509)^(($F509-$E509)/12)-RedeemableEquity!$C$8+(RedeemableEquity!$C$8*$C509))</f>
        <v>0</v>
      </c>
      <c r="BN509" s="90">
        <f>if(BN$481="",0,RedeemableEquity!$C$8*(1+$G509)^(($F509-$E509)/12)-RedeemableEquity!$C$8+(RedeemableEquity!$C$8*$C509))</f>
        <v>0</v>
      </c>
      <c r="BO509" s="90">
        <f>if(BO$481="",0,RedeemableEquity!$C$8*(1+$G509)^(($F509-$E509)/12)-RedeemableEquity!$C$8+(RedeemableEquity!$C$8*$C509))</f>
        <v>0</v>
      </c>
      <c r="BP509" s="90">
        <f>if(BP$481="",0,RedeemableEquity!$C$8*(1+$G509)^(($F509-$E509)/12)-RedeemableEquity!$C$8+(RedeemableEquity!$C$8*$C509))</f>
        <v>0</v>
      </c>
      <c r="BQ509" s="90">
        <f>if(BQ$481="",0,RedeemableEquity!$C$8*(1+$G509)^(($F509-$E509)/12)-RedeemableEquity!$C$8+(RedeemableEquity!$C$8*$C509))</f>
        <v>0</v>
      </c>
      <c r="BR509" s="90">
        <f>if(BR$481="",0,RedeemableEquity!$C$8*(1+$G509)^(($F509-$E509)/12)-RedeemableEquity!$C$8+(RedeemableEquity!$C$8*$C509))</f>
        <v>129979.9584</v>
      </c>
      <c r="BS509" s="90">
        <f>if(BS$481="",0,RedeemableEquity!$C$8*(1+$G509)^(($F509-$E509)/12)-RedeemableEquity!$C$8+(RedeemableEquity!$C$8*$C509))</f>
        <v>0</v>
      </c>
      <c r="BT509" s="90">
        <f>if(BT$481="",0,RedeemableEquity!$C$8*(1+$G509)^(($F509-$E509)/12)-RedeemableEquity!$C$8+(RedeemableEquity!$C$8*$C509))</f>
        <v>0</v>
      </c>
      <c r="BU509" s="90">
        <f>if(BU$481="",0,RedeemableEquity!$C$8*(1+$G509)^(($F509-$E509)/12)-RedeemableEquity!$C$8+(RedeemableEquity!$C$8*$C509))</f>
        <v>0</v>
      </c>
      <c r="BV509" s="90">
        <f>if(BV$481="",0,RedeemableEquity!$C$8*(1+$G509)^(($F509-$E509)/12)-RedeemableEquity!$C$8+(RedeemableEquity!$C$8*$C509))</f>
        <v>0</v>
      </c>
      <c r="BW509" s="90">
        <f>if(BW$481="",0,RedeemableEquity!$C$8*(1+$G509)^(($F509-$E509)/12)-RedeemableEquity!$C$8+(RedeemableEquity!$C$8*$C509))</f>
        <v>0</v>
      </c>
      <c r="BX509" s="90">
        <f>if(BX$481="",0,RedeemableEquity!$C$8*(1+$G509)^(($F509-$E509)/12)-RedeemableEquity!$C$8+(RedeemableEquity!$C$8*$C509))</f>
        <v>0</v>
      </c>
      <c r="BY509" s="90">
        <f>if(BY$481="",0,RedeemableEquity!$C$8*(1+$G509)^(($F509-$E509)/12)-RedeemableEquity!$C$8+(RedeemableEquity!$C$8*$C509))</f>
        <v>0</v>
      </c>
      <c r="BZ509" s="90">
        <f>if(BZ$481="",0,RedeemableEquity!$C$8*(1+$G509)^(($F509-$E509)/12)-RedeemableEquity!$C$8+(RedeemableEquity!$C$8*$C509))</f>
        <v>0</v>
      </c>
      <c r="CA509" s="90">
        <f>if(CA$481="",0,RedeemableEquity!$C$8*(1+$G509)^(($F509-$E509)/12)-RedeemableEquity!$C$8+(RedeemableEquity!$C$8*$C509))</f>
        <v>0</v>
      </c>
      <c r="CB509" s="90">
        <f>if(CB$481="",0,RedeemableEquity!$C$8*(1+$G509)^(($F509-$E509)/12)-RedeemableEquity!$C$8+(RedeemableEquity!$C$8*$C509))</f>
        <v>0</v>
      </c>
      <c r="CC509" s="90">
        <f>if(CC$481="",0,RedeemableEquity!$C$8*(1+$G509)^(($F509-$E509)/12)-RedeemableEquity!$C$8+(RedeemableEquity!$C$8*$C509))</f>
        <v>0</v>
      </c>
      <c r="CD509" s="90">
        <f>if(CD$481="",0,RedeemableEquity!$C$8*(1+$G509)^(($F509-$E509)/12)-RedeemableEquity!$C$8+(RedeemableEquity!$C$8*$C509))</f>
        <v>0</v>
      </c>
      <c r="CE509" s="90">
        <f>if(CE$481="",0,RedeemableEquity!$C$8*(1+$G509)^(($F509-$E509)/12)-RedeemableEquity!$C$8+(RedeemableEquity!$C$8*$C509))</f>
        <v>0</v>
      </c>
      <c r="CF509" s="90">
        <f>if(CF$481="",0,RedeemableEquity!$C$8*(1+$G509)^(($F509-$E509)/12)-RedeemableEquity!$C$8+(RedeemableEquity!$C$8*$C509))</f>
        <v>0</v>
      </c>
      <c r="CG509" s="90">
        <f>if(CG$481="",0,RedeemableEquity!$C$8*(1+$G509)^(($F509-$E509)/12)-RedeemableEquity!$C$8+(RedeemableEquity!$C$8*$C509))</f>
        <v>0</v>
      </c>
      <c r="CH509" s="90">
        <f>if(CH$481="",0,RedeemableEquity!$C$8*(1+$G509)^(($F509-$E509)/12)-RedeemableEquity!$C$8+(RedeemableEquity!$C$8*$C509))</f>
        <v>0</v>
      </c>
      <c r="CI509" s="90">
        <f>if(CI$481="",0,RedeemableEquity!$C$8*(1+$G509)^(($F509-$E509)/12)-RedeemableEquity!$C$8+(RedeemableEquity!$C$8*$C509))</f>
        <v>0</v>
      </c>
      <c r="CJ509" s="90">
        <f>if(CJ$481="",0,RedeemableEquity!$C$8*(1+$G509)^(($F509-$E509)/12)-RedeemableEquity!$C$8+(RedeemableEquity!$C$8*$C509))</f>
        <v>0</v>
      </c>
      <c r="CK509" s="90">
        <f>if(CK$481="",0,RedeemableEquity!$C$8*(1+$G509)^(($F509-$E509)/12)-RedeemableEquity!$C$8+(RedeemableEquity!$C$8*$C509))</f>
        <v>0</v>
      </c>
      <c r="CL509" s="90">
        <f>if(CL$481="",0,RedeemableEquity!$C$8*(1+$G509)^(($F509-$E509)/12)-RedeemableEquity!$C$8+(RedeemableEquity!$C$8*$C509))</f>
        <v>0</v>
      </c>
      <c r="CM509" s="90">
        <f>if(CM$481="",0,RedeemableEquity!$C$8*(1+$G509)^(($F509-$E509)/12)-RedeemableEquity!$C$8+(RedeemableEquity!$C$8*$C509))</f>
        <v>0</v>
      </c>
      <c r="CN509" s="90">
        <f>if(CN$481="",0,RedeemableEquity!$C$8*(1+$G509)^(($F509-$E509)/12)-RedeemableEquity!$C$8+(RedeemableEquity!$C$8*$C509))</f>
        <v>0</v>
      </c>
      <c r="CO509" s="90">
        <f>if(CO$481="",0,RedeemableEquity!$C$8*(1+$G509)^(($F509-$E509)/12)-RedeemableEquity!$C$8+(RedeemableEquity!$C$8*$C509))</f>
        <v>0</v>
      </c>
      <c r="CP509" s="90">
        <f>if(CP$481="",0,RedeemableEquity!$C$8*(1+$G509)^(($F509-$E509)/12)-RedeemableEquity!$C$8+(RedeemableEquity!$C$8*$C509))</f>
        <v>0</v>
      </c>
      <c r="CQ509" s="90">
        <f>if(CQ$481="",0,RedeemableEquity!$C$8*(1+$G509)^(($F509-$E509)/12)-RedeemableEquity!$C$8+(RedeemableEquity!$C$8*$C509))</f>
        <v>0</v>
      </c>
      <c r="CR509" s="90">
        <f>if(CR$481="",0,RedeemableEquity!$C$8*(1+$G509)^(($F509-$E509)/12)-RedeemableEquity!$C$8+(RedeemableEquity!$C$8*$C509))</f>
        <v>0</v>
      </c>
      <c r="CS509" s="90">
        <f>if(CS$481="",0,RedeemableEquity!$C$8*(1+$G509)^(($F509-$E509)/12)-RedeemableEquity!$C$8+(RedeemableEquity!$C$8*$C509))</f>
        <v>0</v>
      </c>
      <c r="CT509" s="90">
        <f>if(CT$481="",0,RedeemableEquity!$C$8*(1+$G509)^(($F509-$E509)/12)-RedeemableEquity!$C$8+(RedeemableEquity!$C$8*$C509))</f>
        <v>0</v>
      </c>
      <c r="CU509" s="90">
        <f>if(CU$481="",0,RedeemableEquity!$C$8*(1+$G509)^(($F509-$E509)/12)-RedeemableEquity!$C$8+(RedeemableEquity!$C$8*$C509))</f>
        <v>0</v>
      </c>
      <c r="CV509" s="90">
        <f>if(CV$481="",0,RedeemableEquity!$C$8*(1+$G509)^(($F509-$E509)/12)-RedeemableEquity!$C$8+(RedeemableEquity!$C$8*$C509))</f>
        <v>0</v>
      </c>
      <c r="CW509" s="90">
        <f>if(CW$481="",0,RedeemableEquity!$C$8*(1+$G509)^(($F509-$E509)/12)-RedeemableEquity!$C$8+(RedeemableEquity!$C$8*$C509))</f>
        <v>0</v>
      </c>
      <c r="CX509" s="90">
        <f>if(CX$481="",0,RedeemableEquity!$C$8*(1+$G509)^(($F509-$E509)/12)-RedeemableEquity!$C$8+(RedeemableEquity!$C$8*$C509))</f>
        <v>0</v>
      </c>
      <c r="CY509" s="90">
        <f>if(CY$481="",0,RedeemableEquity!$C$8*(1+$G509)^(($F509-$E509)/12)-RedeemableEquity!$C$8+(RedeemableEquity!$C$8*$C509))</f>
        <v>0</v>
      </c>
      <c r="CZ509" s="90">
        <f>if(CZ$481="",0,RedeemableEquity!$C$8*(1+$G509)^(($F509-$E509)/12)-RedeemableEquity!$C$8+(RedeemableEquity!$C$8*$C509))</f>
        <v>0</v>
      </c>
      <c r="DA509" s="90">
        <f>if(DA$481="",0,RedeemableEquity!$C$8*(1+$G509)^(($F509-$E509)/12)-RedeemableEquity!$C$8+(RedeemableEquity!$C$8*$C509))</f>
        <v>0</v>
      </c>
      <c r="DB509" s="90">
        <f>if(DB$481="",0,RedeemableEquity!$C$8*(1+$G509)^(($F509-$E509)/12)-RedeemableEquity!$C$8+(RedeemableEquity!$C$8*$C509))</f>
        <v>0</v>
      </c>
      <c r="DC509" s="90">
        <f>if(DC$481="",0,RedeemableEquity!$C$8*(1+$G509)^(($F509-$E509)/12)-RedeemableEquity!$C$8+(RedeemableEquity!$C$8*$C509))</f>
        <v>0</v>
      </c>
      <c r="DD509" s="90">
        <f>if(DD$481="",0,RedeemableEquity!$C$8*(1+$G509)^(($F509-$E509)/12)-RedeemableEquity!$C$8+(RedeemableEquity!$C$8*$C509))</f>
        <v>0</v>
      </c>
      <c r="DE509" s="90">
        <f>if(DE$481="",0,RedeemableEquity!$C$8*(1+$G509)^(($F509-$E509)/12)-RedeemableEquity!$C$8+(RedeemableEquity!$C$8*$C509))</f>
        <v>0</v>
      </c>
      <c r="DF509" s="90">
        <f>if(DF$481="",0,RedeemableEquity!$C$8*(1+$G509)^(($F509-$E509)/12)-RedeemableEquity!$C$8+(RedeemableEquity!$C$8*$C509))</f>
        <v>0</v>
      </c>
      <c r="DG509" s="90">
        <f>if(DG$481="",0,RedeemableEquity!$C$8*(1+$G509)^(($F509-$E509)/12)-RedeemableEquity!$C$8+(RedeemableEquity!$C$8*$C509))</f>
        <v>0</v>
      </c>
      <c r="DH509" s="90">
        <f>if(DH$481="",0,RedeemableEquity!$C$8*(1+$G509)^(($F509-$E509)/12)-RedeemableEquity!$C$8+(RedeemableEquity!$C$8*$C509))</f>
        <v>0</v>
      </c>
      <c r="DI509" s="90">
        <f>if(DI$481="",0,RedeemableEquity!$C$8*(1+$G509)^(($F509-$E509)/12)-RedeemableEquity!$C$8+(RedeemableEquity!$C$8*$C509))</f>
        <v>0</v>
      </c>
      <c r="DJ509" s="90">
        <f>if(DJ$481="",0,RedeemableEquity!$C$8*(1+$G509)^(($F509-$E509)/12)-RedeemableEquity!$C$8+(RedeemableEquity!$C$8*$C509))</f>
        <v>0</v>
      </c>
      <c r="DK509" s="90">
        <f>if(DK$481="",0,RedeemableEquity!$C$8*(1+$G509)^(($F509-$E509)/12)-RedeemableEquity!$C$8+(RedeemableEquity!$C$8*$C509))</f>
        <v>0</v>
      </c>
      <c r="DL509" s="90">
        <f>if(DL$481="",0,RedeemableEquity!$C$8*(1+$G509)^(($F509-$E509)/12)-RedeemableEquity!$C$8+(RedeemableEquity!$C$8*$C509))</f>
        <v>0</v>
      </c>
      <c r="DM509" s="90">
        <f>if(DM$481="",0,RedeemableEquity!$C$8*(1+$G509)^(($F509-$E509)/12)-RedeemableEquity!$C$8+(RedeemableEquity!$C$8*$C509))</f>
        <v>0</v>
      </c>
      <c r="DN509" s="90">
        <f>if(DN$481="",0,RedeemableEquity!$C$8*(1+$G509)^(($F509-$E509)/12)-RedeemableEquity!$C$8+(RedeemableEquity!$C$8*$C509))</f>
        <v>0</v>
      </c>
      <c r="DO509" s="90">
        <f>if(DO$481="",0,RedeemableEquity!$C$8*(1+$G509)^(($F509-$E509)/12)-RedeemableEquity!$C$8+(RedeemableEquity!$C$8*$C509))</f>
        <v>0</v>
      </c>
      <c r="DP509" s="90">
        <f>if(DP$481="",0,RedeemableEquity!$C$8*(1+$G509)^(($F509-$E509)/12)-RedeemableEquity!$C$8+(RedeemableEquity!$C$8*$C509))</f>
        <v>0</v>
      </c>
      <c r="DQ509" s="90">
        <f>if(DQ$481="",0,RedeemableEquity!$C$8*(1+$G509)^(($F509-$E509)/12)-RedeemableEquity!$C$8+(RedeemableEquity!$C$8*$C509))</f>
        <v>0</v>
      </c>
      <c r="DR509" s="90">
        <f>if(DR$481="",0,RedeemableEquity!$C$8*(1+$G509)^(($F509-$E509)/12)-RedeemableEquity!$C$8+(RedeemableEquity!$C$8*$C509))</f>
        <v>0</v>
      </c>
      <c r="DS509" s="90">
        <f>if(DS$481="",0,RedeemableEquity!$C$8*(1+$G509)^(($F509-$E509)/12)-RedeemableEquity!$C$8+(RedeemableEquity!$C$8*$C509))</f>
        <v>0</v>
      </c>
      <c r="DT509" s="90">
        <f>if(DT$481="",0,RedeemableEquity!$C$8*(1+$G509)^(($F509-$E509)/12)-RedeemableEquity!$C$8+(RedeemableEquity!$C$8*$C509))</f>
        <v>0</v>
      </c>
      <c r="DU509" s="90">
        <f>if(DU$481="",0,RedeemableEquity!$C$8*(1+$G509)^(($F509-$E509)/12)-RedeemableEquity!$C$8+(RedeemableEquity!$C$8*$C509))</f>
        <v>0</v>
      </c>
      <c r="DV509" s="90">
        <f>if(DV$481="",0,RedeemableEquity!$C$8*(1+$G509)^(($F509-$E509)/12)-RedeemableEquity!$C$8+(RedeemableEquity!$C$8*$C509))</f>
        <v>0</v>
      </c>
      <c r="DW509" s="90">
        <f>if(DW$481="",0,RedeemableEquity!$C$8*(1+$G509)^(($F509-$E509)/12)-RedeemableEquity!$C$8+(RedeemableEquity!$C$8*$C509))</f>
        <v>0</v>
      </c>
      <c r="DX509" s="90">
        <f>if(DX$481="",0,RedeemableEquity!$C$8*(1+$G509)^(($F509-$E509)/12)-RedeemableEquity!$C$8+(RedeemableEquity!$C$8*$C509))</f>
        <v>0</v>
      </c>
      <c r="DY509" s="90">
        <f>if(DY$481="",0,RedeemableEquity!$C$8*(1+$G509)^(($F509-$E509)/12)-RedeemableEquity!$C$8+(RedeemableEquity!$C$8*$C509))</f>
        <v>0</v>
      </c>
      <c r="DZ509" s="90">
        <f>if(DZ$481="",0,RedeemableEquity!$C$8*(1+$G509)^(($F509-$E509)/12)-RedeemableEquity!$C$8+(RedeemableEquity!$C$8*$C509))</f>
        <v>0</v>
      </c>
    </row>
    <row r="510">
      <c r="A510" s="89"/>
      <c r="B510" s="89"/>
      <c r="C510" s="233">
        <f>RedeemableEquity!$C$25</f>
        <v>1</v>
      </c>
      <c r="D510" s="146"/>
      <c r="E510" s="230">
        <f>RedeemableEquity!$C$20</f>
        <v>30</v>
      </c>
      <c r="F510" s="146">
        <f>RedeemableEquity!$C$29</f>
        <v>60</v>
      </c>
      <c r="G510" s="192">
        <f>RedeemableEquity!$C$26</f>
        <v>0.06</v>
      </c>
      <c r="H510" s="89"/>
      <c r="I510" s="88" t="s">
        <v>344</v>
      </c>
      <c r="J510" s="234"/>
      <c r="K510" s="90">
        <f>if(K$481="",0,RedeemableEquity!$C$21*(1+$G510)^(($F510-$E510)/12)-RedeemableEquity!$C$21+(RedeemableEquity!$C$21*$C510))</f>
        <v>0</v>
      </c>
      <c r="L510" s="90">
        <f>if(L$481="",0,RedeemableEquity!$C$21*(1+$G510)^(($F510-$E510)/12)-RedeemableEquity!$C$21+(RedeemableEquity!$C$21*$C510))</f>
        <v>0</v>
      </c>
      <c r="M510" s="90">
        <f>if(M$481="",0,RedeemableEquity!$C$21*(1+$G510)^(($F510-$E510)/12)-RedeemableEquity!$C$21+(RedeemableEquity!$C$21*$C510))</f>
        <v>0</v>
      </c>
      <c r="N510" s="90">
        <f>if(N$481="",0,RedeemableEquity!$C$21*(1+$G510)^(($F510-$E510)/12)-RedeemableEquity!$C$21+(RedeemableEquity!$C$21*$C510))</f>
        <v>0</v>
      </c>
      <c r="O510" s="90">
        <f>if(O$481="",0,RedeemableEquity!$C$21*(1+$G510)^(($F510-$E510)/12)-RedeemableEquity!$C$21+(RedeemableEquity!$C$21*$C510))</f>
        <v>0</v>
      </c>
      <c r="P510" s="90">
        <f>if(P$481="",0,RedeemableEquity!$C$21*(1+$G510)^(($F510-$E510)/12)-RedeemableEquity!$C$21+(RedeemableEquity!$C$21*$C510))</f>
        <v>0</v>
      </c>
      <c r="Q510" s="90">
        <f>if(Q$481="",0,RedeemableEquity!$C$21*(1+$G510)^(($F510-$E510)/12)-RedeemableEquity!$C$21+(RedeemableEquity!$C$21*$C510))</f>
        <v>0</v>
      </c>
      <c r="R510" s="90">
        <f>if(R$481="",0,RedeemableEquity!$C$21*(1+$G510)^(($F510-$E510)/12)-RedeemableEquity!$C$21+(RedeemableEquity!$C$21*$C510))</f>
        <v>0</v>
      </c>
      <c r="S510" s="90">
        <f>if(S$481="",0,RedeemableEquity!$C$21*(1+$G510)^(($F510-$E510)/12)-RedeemableEquity!$C$21+(RedeemableEquity!$C$21*$C510))</f>
        <v>0</v>
      </c>
      <c r="T510" s="90">
        <f>if(T$481="",0,RedeemableEquity!$C$21*(1+$G510)^(($F510-$E510)/12)-RedeemableEquity!$C$21+(RedeemableEquity!$C$21*$C510))</f>
        <v>0</v>
      </c>
      <c r="U510" s="90">
        <f>if(U$481="",0,RedeemableEquity!$C$21*(1+$G510)^(($F510-$E510)/12)-RedeemableEquity!$C$21+(RedeemableEquity!$C$21*$C510))</f>
        <v>0</v>
      </c>
      <c r="V510" s="90">
        <f>if(V$481="",0,RedeemableEquity!$C$21*(1+$G510)^(($F510-$E510)/12)-RedeemableEquity!$C$21+(RedeemableEquity!$C$21*$C510))</f>
        <v>0</v>
      </c>
      <c r="W510" s="90">
        <f>if(W$481="",0,RedeemableEquity!$C$21*(1+$G510)^(($F510-$E510)/12)-RedeemableEquity!$C$21+(RedeemableEquity!$C$21*$C510))</f>
        <v>0</v>
      </c>
      <c r="X510" s="90">
        <f>if(X$481="",0,RedeemableEquity!$C$21*(1+$G510)^(($F510-$E510)/12)-RedeemableEquity!$C$21+(RedeemableEquity!$C$21*$C510))</f>
        <v>0</v>
      </c>
      <c r="Y510" s="90">
        <f>if(Y$481="",0,RedeemableEquity!$C$21*(1+$G510)^(($F510-$E510)/12)-RedeemableEquity!$C$21+(RedeemableEquity!$C$21*$C510))</f>
        <v>0</v>
      </c>
      <c r="Z510" s="90">
        <f>if(Z$481="",0,RedeemableEquity!$C$21*(1+$G510)^(($F510-$E510)/12)-RedeemableEquity!$C$21+(RedeemableEquity!$C$21*$C510))</f>
        <v>0</v>
      </c>
      <c r="AA510" s="90">
        <f>if(AA$481="",0,RedeemableEquity!$C$21*(1+$G510)^(($F510-$E510)/12)-RedeemableEquity!$C$21+(RedeemableEquity!$C$21*$C510))</f>
        <v>0</v>
      </c>
      <c r="AB510" s="90">
        <f>if(AB$481="",0,RedeemableEquity!$C$21*(1+$G510)^(($F510-$E510)/12)-RedeemableEquity!$C$21+(RedeemableEquity!$C$21*$C510))</f>
        <v>0</v>
      </c>
      <c r="AC510" s="90">
        <f>if(AC$481="",0,RedeemableEquity!$C$21*(1+$G510)^(($F510-$E510)/12)-RedeemableEquity!$C$21+(RedeemableEquity!$C$21*$C510))</f>
        <v>0</v>
      </c>
      <c r="AD510" s="90">
        <f>if(AD$481="",0,RedeemableEquity!$C$21*(1+$G510)^(($F510-$E510)/12)-RedeemableEquity!$C$21+(RedeemableEquity!$C$21*$C510))</f>
        <v>0</v>
      </c>
      <c r="AE510" s="90">
        <f>if(AE$481="",0,RedeemableEquity!$C$21*(1+$G510)^(($F510-$E510)/12)-RedeemableEquity!$C$21+(RedeemableEquity!$C$21*$C510))</f>
        <v>0</v>
      </c>
      <c r="AF510" s="90">
        <f>if(AF$481="",0,RedeemableEquity!$C$21*(1+$G510)^(($F510-$E510)/12)-RedeemableEquity!$C$21+(RedeemableEquity!$C$21*$C510))</f>
        <v>0</v>
      </c>
      <c r="AG510" s="90">
        <f>if(AG$481="",0,RedeemableEquity!$C$21*(1+$G510)^(($F510-$E510)/12)-RedeemableEquity!$C$21+(RedeemableEquity!$C$21*$C510))</f>
        <v>0</v>
      </c>
      <c r="AH510" s="90">
        <f>if(AH$481="",0,RedeemableEquity!$C$21*(1+$G510)^(($F510-$E510)/12)-RedeemableEquity!$C$21+(RedeemableEquity!$C$21*$C510))</f>
        <v>0</v>
      </c>
      <c r="AI510" s="90">
        <f>if(AI$481="",0,RedeemableEquity!$C$21*(1+$G510)^(($F510-$E510)/12)-RedeemableEquity!$C$21+(RedeemableEquity!$C$21*$C510))</f>
        <v>0</v>
      </c>
      <c r="AJ510" s="90">
        <f>if(AJ$481="",0,RedeemableEquity!$C$21*(1+$G510)^(($F510-$E510)/12)-RedeemableEquity!$C$21+(RedeemableEquity!$C$21*$C510))</f>
        <v>0</v>
      </c>
      <c r="AK510" s="90">
        <f>if(AK$481="",0,RedeemableEquity!$C$21*(1+$G510)^(($F510-$E510)/12)-RedeemableEquity!$C$21+(RedeemableEquity!$C$21*$C510))</f>
        <v>0</v>
      </c>
      <c r="AL510" s="90">
        <f>if(AL$481="",0,RedeemableEquity!$C$21*(1+$G510)^(($F510-$E510)/12)-RedeemableEquity!$C$21+(RedeemableEquity!$C$21*$C510))</f>
        <v>0</v>
      </c>
      <c r="AM510" s="90">
        <f>if(AM$481="",0,RedeemableEquity!$C$21*(1+$G510)^(($F510-$E510)/12)-RedeemableEquity!$C$21+(RedeemableEquity!$C$21*$C510))</f>
        <v>0</v>
      </c>
      <c r="AN510" s="90">
        <f>if(AN$481="",0,RedeemableEquity!$C$21*(1+$G510)^(($F510-$E510)/12)-RedeemableEquity!$C$21+(RedeemableEquity!$C$21*$C510))</f>
        <v>0</v>
      </c>
      <c r="AO510" s="90">
        <f>if(AO$481="",0,RedeemableEquity!$C$21*(1+$G510)^(($F510-$E510)/12)-RedeemableEquity!$C$21+(RedeemableEquity!$C$21*$C510))</f>
        <v>0</v>
      </c>
      <c r="AP510" s="90">
        <f>if(AP$481="",0,RedeemableEquity!$C$21*(1+$G510)^(($F510-$E510)/12)-RedeemableEquity!$C$21+(RedeemableEquity!$C$21*$C510))</f>
        <v>0</v>
      </c>
      <c r="AQ510" s="90">
        <f>if(AQ$481="",0,RedeemableEquity!$C$21*(1+$G510)^(($F510-$E510)/12)-RedeemableEquity!$C$21+(RedeemableEquity!$C$21*$C510))</f>
        <v>0</v>
      </c>
      <c r="AR510" s="90">
        <f>if(AR$481="",0,RedeemableEquity!$C$21*(1+$G510)^(($F510-$E510)/12)-RedeemableEquity!$C$21+(RedeemableEquity!$C$21*$C510))</f>
        <v>0</v>
      </c>
      <c r="AS510" s="90">
        <f>if(AS$481="",0,RedeemableEquity!$C$21*(1+$G510)^(($F510-$E510)/12)-RedeemableEquity!$C$21+(RedeemableEquity!$C$21*$C510))</f>
        <v>0</v>
      </c>
      <c r="AT510" s="90">
        <f>if(AT$481="",0,RedeemableEquity!$C$21*(1+$G510)^(($F510-$E510)/12)-RedeemableEquity!$C$21+(RedeemableEquity!$C$21*$C510))</f>
        <v>0</v>
      </c>
      <c r="AU510" s="90">
        <f>if(AU$481="",0,RedeemableEquity!$C$21*(1+$G510)^(($F510-$E510)/12)-RedeemableEquity!$C$21+(RedeemableEquity!$C$21*$C510))</f>
        <v>0</v>
      </c>
      <c r="AV510" s="90">
        <f>if(AV$481="",0,RedeemableEquity!$C$21*(1+$G510)^(($F510-$E510)/12)-RedeemableEquity!$C$21+(RedeemableEquity!$C$21*$C510))</f>
        <v>0</v>
      </c>
      <c r="AW510" s="90">
        <f>if(AW$481="",0,RedeemableEquity!$C$21*(1+$G510)^(($F510-$E510)/12)-RedeemableEquity!$C$21+(RedeemableEquity!$C$21*$C510))</f>
        <v>0</v>
      </c>
      <c r="AX510" s="90">
        <f>if(AX$481="",0,RedeemableEquity!$C$21*(1+$G510)^(($F510-$E510)/12)-RedeemableEquity!$C$21+(RedeemableEquity!$C$21*$C510))</f>
        <v>0</v>
      </c>
      <c r="AY510" s="90">
        <f>if(AY$481="",0,RedeemableEquity!$C$21*(1+$G510)^(($F510-$E510)/12)-RedeemableEquity!$C$21+(RedeemableEquity!$C$21*$C510))</f>
        <v>0</v>
      </c>
      <c r="AZ510" s="90">
        <f>if(AZ$481="",0,RedeemableEquity!$C$21*(1+$G510)^(($F510-$E510)/12)-RedeemableEquity!$C$21+(RedeemableEquity!$C$21*$C510))</f>
        <v>0</v>
      </c>
      <c r="BA510" s="90">
        <f>if(BA$481="",0,RedeemableEquity!$C$21*(1+$G510)^(($F510-$E510)/12)-RedeemableEquity!$C$21+(RedeemableEquity!$C$21*$C510))</f>
        <v>0</v>
      </c>
      <c r="BB510" s="90">
        <f>if(BB$481="",0,RedeemableEquity!$C$21*(1+$G510)^(($F510-$E510)/12)-RedeemableEquity!$C$21+(RedeemableEquity!$C$21*$C510))</f>
        <v>0</v>
      </c>
      <c r="BC510" s="90">
        <f>if(BC$481="",0,RedeemableEquity!$C$21*(1+$G510)^(($F510-$E510)/12)-RedeemableEquity!$C$21+(RedeemableEquity!$C$21*$C510))</f>
        <v>0</v>
      </c>
      <c r="BD510" s="90">
        <f>if(BD$481="",0,RedeemableEquity!$C$21*(1+$G510)^(($F510-$E510)/12)-RedeemableEquity!$C$21+(RedeemableEquity!$C$21*$C510))</f>
        <v>0</v>
      </c>
      <c r="BE510" s="90">
        <f>if(BE$481="",0,RedeemableEquity!$C$21*(1+$G510)^(($F510-$E510)/12)-RedeemableEquity!$C$21+(RedeemableEquity!$C$21*$C510))</f>
        <v>0</v>
      </c>
      <c r="BF510" s="90">
        <f>if(BF$481="",0,RedeemableEquity!$C$21*(1+$G510)^(($F510-$E510)/12)-RedeemableEquity!$C$21+(RedeemableEquity!$C$21*$C510))</f>
        <v>0</v>
      </c>
      <c r="BG510" s="90">
        <f>if(BG$481="",0,RedeemableEquity!$C$21*(1+$G510)^(($F510-$E510)/12)-RedeemableEquity!$C$21+(RedeemableEquity!$C$21*$C510))</f>
        <v>0</v>
      </c>
      <c r="BH510" s="90">
        <f>if(BH$481="",0,RedeemableEquity!$C$21*(1+$G510)^(($F510-$E510)/12)-RedeemableEquity!$C$21+(RedeemableEquity!$C$21*$C510))</f>
        <v>0</v>
      </c>
      <c r="BI510" s="90">
        <f>if(BI$481="",0,RedeemableEquity!$C$21*(1+$G510)^(($F510-$E510)/12)-RedeemableEquity!$C$21+(RedeemableEquity!$C$21*$C510))</f>
        <v>0</v>
      </c>
      <c r="BJ510" s="90">
        <f>if(BJ$481="",0,RedeemableEquity!$C$21*(1+$G510)^(($F510-$E510)/12)-RedeemableEquity!$C$21+(RedeemableEquity!$C$21*$C510))</f>
        <v>0</v>
      </c>
      <c r="BK510" s="90">
        <f>if(BK$481="",0,RedeemableEquity!$C$21*(1+$G510)^(($F510-$E510)/12)-RedeemableEquity!$C$21+(RedeemableEquity!$C$21*$C510))</f>
        <v>0</v>
      </c>
      <c r="BL510" s="90">
        <f>if(BL$481="",0,RedeemableEquity!$C$21*(1+$G510)^(($F510-$E510)/12)-RedeemableEquity!$C$21+(RedeemableEquity!$C$21*$C510))</f>
        <v>0</v>
      </c>
      <c r="BM510" s="90">
        <f>if(BM$481="",0,RedeemableEquity!$C$21*(1+$G510)^(($F510-$E510)/12)-RedeemableEquity!$C$21+(RedeemableEquity!$C$21*$C510))</f>
        <v>0</v>
      </c>
      <c r="BN510" s="90">
        <f>if(BN$481="",0,RedeemableEquity!$C$21*(1+$G510)^(($F510-$E510)/12)-RedeemableEquity!$C$21+(RedeemableEquity!$C$21*$C510))</f>
        <v>0</v>
      </c>
      <c r="BO510" s="90">
        <f>if(BO$481="",0,RedeemableEquity!$C$21*(1+$G510)^(($F510-$E510)/12)-RedeemableEquity!$C$21+(RedeemableEquity!$C$21*$C510))</f>
        <v>0</v>
      </c>
      <c r="BP510" s="90">
        <f>if(BP$481="",0,RedeemableEquity!$C$21*(1+$G510)^(($F510-$E510)/12)-RedeemableEquity!$C$21+(RedeemableEquity!$C$21*$C510))</f>
        <v>0</v>
      </c>
      <c r="BQ510" s="90">
        <f>if(BQ$481="",0,RedeemableEquity!$C$21*(1+$G510)^(($F510-$E510)/12)-RedeemableEquity!$C$21+(RedeemableEquity!$C$21*$C510))</f>
        <v>0</v>
      </c>
      <c r="BR510" s="90">
        <f>if(BR$481="",0,RedeemableEquity!$C$21*(1+$G510)^(($F510-$E510)/12)-RedeemableEquity!$C$21+(RedeemableEquity!$C$21*$C510))</f>
        <v>3470451.008</v>
      </c>
      <c r="BS510" s="90">
        <f>if(BS$481="",0,RedeemableEquity!$C$21*(1+$G510)^(($F510-$E510)/12)-RedeemableEquity!$C$21+(RedeemableEquity!$C$21*$C510))</f>
        <v>0</v>
      </c>
      <c r="BT510" s="90">
        <f>if(BT$481="",0,RedeemableEquity!$C$21*(1+$G510)^(($F510-$E510)/12)-RedeemableEquity!$C$21+(RedeemableEquity!$C$21*$C510))</f>
        <v>0</v>
      </c>
      <c r="BU510" s="90">
        <f>if(BU$481="",0,RedeemableEquity!$C$21*(1+$G510)^(($F510-$E510)/12)-RedeemableEquity!$C$21+(RedeemableEquity!$C$21*$C510))</f>
        <v>0</v>
      </c>
      <c r="BV510" s="90">
        <f>if(BV$481="",0,RedeemableEquity!$C$21*(1+$G510)^(($F510-$E510)/12)-RedeemableEquity!$C$21+(RedeemableEquity!$C$21*$C510))</f>
        <v>0</v>
      </c>
      <c r="BW510" s="90">
        <f>if(BW$481="",0,RedeemableEquity!$C$21*(1+$G510)^(($F510-$E510)/12)-RedeemableEquity!$C$21+(RedeemableEquity!$C$21*$C510))</f>
        <v>0</v>
      </c>
      <c r="BX510" s="90">
        <f>if(BX$481="",0,RedeemableEquity!$C$21*(1+$G510)^(($F510-$E510)/12)-RedeemableEquity!$C$21+(RedeemableEquity!$C$21*$C510))</f>
        <v>0</v>
      </c>
      <c r="BY510" s="90">
        <f>if(BY$481="",0,RedeemableEquity!$C$21*(1+$G510)^(($F510-$E510)/12)-RedeemableEquity!$C$21+(RedeemableEquity!$C$21*$C510))</f>
        <v>0</v>
      </c>
      <c r="BZ510" s="90">
        <f>if(BZ$481="",0,RedeemableEquity!$C$21*(1+$G510)^(($F510-$E510)/12)-RedeemableEquity!$C$21+(RedeemableEquity!$C$21*$C510))</f>
        <v>0</v>
      </c>
      <c r="CA510" s="90">
        <f>if(CA$481="",0,RedeemableEquity!$C$21*(1+$G510)^(($F510-$E510)/12)-RedeemableEquity!$C$21+(RedeemableEquity!$C$21*$C510))</f>
        <v>0</v>
      </c>
      <c r="CB510" s="90">
        <f>if(CB$481="",0,RedeemableEquity!$C$21*(1+$G510)^(($F510-$E510)/12)-RedeemableEquity!$C$21+(RedeemableEquity!$C$21*$C510))</f>
        <v>0</v>
      </c>
      <c r="CC510" s="90">
        <f>if(CC$481="",0,RedeemableEquity!$C$21*(1+$G510)^(($F510-$E510)/12)-RedeemableEquity!$C$21+(RedeemableEquity!$C$21*$C510))</f>
        <v>0</v>
      </c>
      <c r="CD510" s="90">
        <f>if(CD$481="",0,RedeemableEquity!$C$21*(1+$G510)^(($F510-$E510)/12)-RedeemableEquity!$C$21+(RedeemableEquity!$C$21*$C510))</f>
        <v>0</v>
      </c>
      <c r="CE510" s="90">
        <f>if(CE$481="",0,RedeemableEquity!$C$21*(1+$G510)^(($F510-$E510)/12)-RedeemableEquity!$C$21+(RedeemableEquity!$C$21*$C510))</f>
        <v>0</v>
      </c>
      <c r="CF510" s="90">
        <f>if(CF$481="",0,RedeemableEquity!$C$21*(1+$G510)^(($F510-$E510)/12)-RedeemableEquity!$C$21+(RedeemableEquity!$C$21*$C510))</f>
        <v>0</v>
      </c>
      <c r="CG510" s="90">
        <f>if(CG$481="",0,RedeemableEquity!$C$21*(1+$G510)^(($F510-$E510)/12)-RedeemableEquity!$C$21+(RedeemableEquity!$C$21*$C510))</f>
        <v>0</v>
      </c>
      <c r="CH510" s="90">
        <f>if(CH$481="",0,RedeemableEquity!$C$21*(1+$G510)^(($F510-$E510)/12)-RedeemableEquity!$C$21+(RedeemableEquity!$C$21*$C510))</f>
        <v>0</v>
      </c>
      <c r="CI510" s="90">
        <f>if(CI$481="",0,RedeemableEquity!$C$21*(1+$G510)^(($F510-$E510)/12)-RedeemableEquity!$C$21+(RedeemableEquity!$C$21*$C510))</f>
        <v>0</v>
      </c>
      <c r="CJ510" s="90">
        <f>if(CJ$481="",0,RedeemableEquity!$C$21*(1+$G510)^(($F510-$E510)/12)-RedeemableEquity!$C$21+(RedeemableEquity!$C$21*$C510))</f>
        <v>0</v>
      </c>
      <c r="CK510" s="90">
        <f>if(CK$481="",0,RedeemableEquity!$C$21*(1+$G510)^(($F510-$E510)/12)-RedeemableEquity!$C$21+(RedeemableEquity!$C$21*$C510))</f>
        <v>0</v>
      </c>
      <c r="CL510" s="90">
        <f>if(CL$481="",0,RedeemableEquity!$C$21*(1+$G510)^(($F510-$E510)/12)-RedeemableEquity!$C$21+(RedeemableEquity!$C$21*$C510))</f>
        <v>0</v>
      </c>
      <c r="CM510" s="90">
        <f>if(CM$481="",0,RedeemableEquity!$C$21*(1+$G510)^(($F510-$E510)/12)-RedeemableEquity!$C$21+(RedeemableEquity!$C$21*$C510))</f>
        <v>0</v>
      </c>
      <c r="CN510" s="90">
        <f>if(CN$481="",0,RedeemableEquity!$C$21*(1+$G510)^(($F510-$E510)/12)-RedeemableEquity!$C$21+(RedeemableEquity!$C$21*$C510))</f>
        <v>0</v>
      </c>
      <c r="CO510" s="90">
        <f>if(CO$481="",0,RedeemableEquity!$C$21*(1+$G510)^(($F510-$E510)/12)-RedeemableEquity!$C$21+(RedeemableEquity!$C$21*$C510))</f>
        <v>0</v>
      </c>
      <c r="CP510" s="90">
        <f>if(CP$481="",0,RedeemableEquity!$C$21*(1+$G510)^(($F510-$E510)/12)-RedeemableEquity!$C$21+(RedeemableEquity!$C$21*$C510))</f>
        <v>0</v>
      </c>
      <c r="CQ510" s="90">
        <f>if(CQ$481="",0,RedeemableEquity!$C$21*(1+$G510)^(($F510-$E510)/12)-RedeemableEquity!$C$21+(RedeemableEquity!$C$21*$C510))</f>
        <v>0</v>
      </c>
      <c r="CR510" s="90">
        <f>if(CR$481="",0,RedeemableEquity!$C$21*(1+$G510)^(($F510-$E510)/12)-RedeemableEquity!$C$21+(RedeemableEquity!$C$21*$C510))</f>
        <v>0</v>
      </c>
      <c r="CS510" s="90">
        <f>if(CS$481="",0,RedeemableEquity!$C$21*(1+$G510)^(($F510-$E510)/12)-RedeemableEquity!$C$21+(RedeemableEquity!$C$21*$C510))</f>
        <v>0</v>
      </c>
      <c r="CT510" s="90">
        <f>if(CT$481="",0,RedeemableEquity!$C$21*(1+$G510)^(($F510-$E510)/12)-RedeemableEquity!$C$21+(RedeemableEquity!$C$21*$C510))</f>
        <v>0</v>
      </c>
      <c r="CU510" s="90">
        <f>if(CU$481="",0,RedeemableEquity!$C$21*(1+$G510)^(($F510-$E510)/12)-RedeemableEquity!$C$21+(RedeemableEquity!$C$21*$C510))</f>
        <v>0</v>
      </c>
      <c r="CV510" s="90">
        <f>if(CV$481="",0,RedeemableEquity!$C$21*(1+$G510)^(($F510-$E510)/12)-RedeemableEquity!$C$21+(RedeemableEquity!$C$21*$C510))</f>
        <v>0</v>
      </c>
      <c r="CW510" s="90">
        <f>if(CW$481="",0,RedeemableEquity!$C$21*(1+$G510)^(($F510-$E510)/12)-RedeemableEquity!$C$21+(RedeemableEquity!$C$21*$C510))</f>
        <v>0</v>
      </c>
      <c r="CX510" s="90">
        <f>if(CX$481="",0,RedeemableEquity!$C$21*(1+$G510)^(($F510-$E510)/12)-RedeemableEquity!$C$21+(RedeemableEquity!$C$21*$C510))</f>
        <v>0</v>
      </c>
      <c r="CY510" s="90">
        <f>if(CY$481="",0,RedeemableEquity!$C$21*(1+$G510)^(($F510-$E510)/12)-RedeemableEquity!$C$21+(RedeemableEquity!$C$21*$C510))</f>
        <v>0</v>
      </c>
      <c r="CZ510" s="90">
        <f>if(CZ$481="",0,RedeemableEquity!$C$21*(1+$G510)^(($F510-$E510)/12)-RedeemableEquity!$C$21+(RedeemableEquity!$C$21*$C510))</f>
        <v>0</v>
      </c>
      <c r="DA510" s="90">
        <f>if(DA$481="",0,RedeemableEquity!$C$21*(1+$G510)^(($F510-$E510)/12)-RedeemableEquity!$C$21+(RedeemableEquity!$C$21*$C510))</f>
        <v>0</v>
      </c>
      <c r="DB510" s="90">
        <f>if(DB$481="",0,RedeemableEquity!$C$21*(1+$G510)^(($F510-$E510)/12)-RedeemableEquity!$C$21+(RedeemableEquity!$C$21*$C510))</f>
        <v>0</v>
      </c>
      <c r="DC510" s="90">
        <f>if(DC$481="",0,RedeemableEquity!$C$21*(1+$G510)^(($F510-$E510)/12)-RedeemableEquity!$C$21+(RedeemableEquity!$C$21*$C510))</f>
        <v>0</v>
      </c>
      <c r="DD510" s="90">
        <f>if(DD$481="",0,RedeemableEquity!$C$21*(1+$G510)^(($F510-$E510)/12)-RedeemableEquity!$C$21+(RedeemableEquity!$C$21*$C510))</f>
        <v>0</v>
      </c>
      <c r="DE510" s="90">
        <f>if(DE$481="",0,RedeemableEquity!$C$21*(1+$G510)^(($F510-$E510)/12)-RedeemableEquity!$C$21+(RedeemableEquity!$C$21*$C510))</f>
        <v>0</v>
      </c>
      <c r="DF510" s="90">
        <f>if(DF$481="",0,RedeemableEquity!$C$21*(1+$G510)^(($F510-$E510)/12)-RedeemableEquity!$C$21+(RedeemableEquity!$C$21*$C510))</f>
        <v>0</v>
      </c>
      <c r="DG510" s="90">
        <f>if(DG$481="",0,RedeemableEquity!$C$21*(1+$G510)^(($F510-$E510)/12)-RedeemableEquity!$C$21+(RedeemableEquity!$C$21*$C510))</f>
        <v>0</v>
      </c>
      <c r="DH510" s="90">
        <f>if(DH$481="",0,RedeemableEquity!$C$21*(1+$G510)^(($F510-$E510)/12)-RedeemableEquity!$C$21+(RedeemableEquity!$C$21*$C510))</f>
        <v>0</v>
      </c>
      <c r="DI510" s="90">
        <f>if(DI$481="",0,RedeemableEquity!$C$21*(1+$G510)^(($F510-$E510)/12)-RedeemableEquity!$C$21+(RedeemableEquity!$C$21*$C510))</f>
        <v>0</v>
      </c>
      <c r="DJ510" s="90">
        <f>if(DJ$481="",0,RedeemableEquity!$C$21*(1+$G510)^(($F510-$E510)/12)-RedeemableEquity!$C$21+(RedeemableEquity!$C$21*$C510))</f>
        <v>0</v>
      </c>
      <c r="DK510" s="90">
        <f>if(DK$481="",0,RedeemableEquity!$C$21*(1+$G510)^(($F510-$E510)/12)-RedeemableEquity!$C$21+(RedeemableEquity!$C$21*$C510))</f>
        <v>0</v>
      </c>
      <c r="DL510" s="90">
        <f>if(DL$481="",0,RedeemableEquity!$C$21*(1+$G510)^(($F510-$E510)/12)-RedeemableEquity!$C$21+(RedeemableEquity!$C$21*$C510))</f>
        <v>0</v>
      </c>
      <c r="DM510" s="90">
        <f>if(DM$481="",0,RedeemableEquity!$C$21*(1+$G510)^(($F510-$E510)/12)-RedeemableEquity!$C$21+(RedeemableEquity!$C$21*$C510))</f>
        <v>0</v>
      </c>
      <c r="DN510" s="90">
        <f>if(DN$481="",0,RedeemableEquity!$C$21*(1+$G510)^(($F510-$E510)/12)-RedeemableEquity!$C$21+(RedeemableEquity!$C$21*$C510))</f>
        <v>0</v>
      </c>
      <c r="DO510" s="90">
        <f>if(DO$481="",0,RedeemableEquity!$C$21*(1+$G510)^(($F510-$E510)/12)-RedeemableEquity!$C$21+(RedeemableEquity!$C$21*$C510))</f>
        <v>0</v>
      </c>
      <c r="DP510" s="90">
        <f>if(DP$481="",0,RedeemableEquity!$C$21*(1+$G510)^(($F510-$E510)/12)-RedeemableEquity!$C$21+(RedeemableEquity!$C$21*$C510))</f>
        <v>0</v>
      </c>
      <c r="DQ510" s="90">
        <f>if(DQ$481="",0,RedeemableEquity!$C$21*(1+$G510)^(($F510-$E510)/12)-RedeemableEquity!$C$21+(RedeemableEquity!$C$21*$C510))</f>
        <v>0</v>
      </c>
      <c r="DR510" s="90">
        <f>if(DR$481="",0,RedeemableEquity!$C$21*(1+$G510)^(($F510-$E510)/12)-RedeemableEquity!$C$21+(RedeemableEquity!$C$21*$C510))</f>
        <v>0</v>
      </c>
      <c r="DS510" s="90">
        <f>if(DS$481="",0,RedeemableEquity!$C$21*(1+$G510)^(($F510-$E510)/12)-RedeemableEquity!$C$21+(RedeemableEquity!$C$21*$C510))</f>
        <v>0</v>
      </c>
      <c r="DT510" s="90">
        <f>if(DT$481="",0,RedeemableEquity!$C$21*(1+$G510)^(($F510-$E510)/12)-RedeemableEquity!$C$21+(RedeemableEquity!$C$21*$C510))</f>
        <v>0</v>
      </c>
      <c r="DU510" s="90">
        <f>if(DU$481="",0,RedeemableEquity!$C$21*(1+$G510)^(($F510-$E510)/12)-RedeemableEquity!$C$21+(RedeemableEquity!$C$21*$C510))</f>
        <v>0</v>
      </c>
      <c r="DV510" s="90">
        <f>if(DV$481="",0,RedeemableEquity!$C$21*(1+$G510)^(($F510-$E510)/12)-RedeemableEquity!$C$21+(RedeemableEquity!$C$21*$C510))</f>
        <v>0</v>
      </c>
      <c r="DW510" s="90">
        <f>if(DW$481="",0,RedeemableEquity!$C$21*(1+$G510)^(($F510-$E510)/12)-RedeemableEquity!$C$21+(RedeemableEquity!$C$21*$C510))</f>
        <v>0</v>
      </c>
      <c r="DX510" s="90">
        <f>if(DX$481="",0,RedeemableEquity!$C$21*(1+$G510)^(($F510-$E510)/12)-RedeemableEquity!$C$21+(RedeemableEquity!$C$21*$C510))</f>
        <v>0</v>
      </c>
      <c r="DY510" s="90">
        <f>if(DY$481="",0,RedeemableEquity!$C$21*(1+$G510)^(($F510-$E510)/12)-RedeemableEquity!$C$21+(RedeemableEquity!$C$21*$C510))</f>
        <v>0</v>
      </c>
      <c r="DZ510" s="90">
        <f>if(DZ$481="",0,RedeemableEquity!$C$21*(1+$G510)^(($F510-$E510)/12)-RedeemableEquity!$C$21+(RedeemableEquity!$C$21*$C510))</f>
        <v>0</v>
      </c>
    </row>
    <row r="511">
      <c r="A511" s="89"/>
      <c r="B511" s="150"/>
      <c r="C511" s="89"/>
      <c r="D511" s="89"/>
      <c r="E511" s="89"/>
      <c r="F511" s="89"/>
      <c r="G511" s="89"/>
      <c r="H511" s="89"/>
      <c r="I511" s="196" t="s">
        <v>166</v>
      </c>
      <c r="J511" s="234"/>
      <c r="K511" s="90">
        <f t="shared" ref="K511:DZ511" si="395">(K$481-sum(K509:K510))*(K500+K503)</f>
        <v>0</v>
      </c>
      <c r="L511" s="90">
        <f t="shared" si="395"/>
        <v>0</v>
      </c>
      <c r="M511" s="90">
        <f t="shared" si="395"/>
        <v>0</v>
      </c>
      <c r="N511" s="90">
        <f t="shared" si="395"/>
        <v>0</v>
      </c>
      <c r="O511" s="90">
        <f t="shared" si="395"/>
        <v>0</v>
      </c>
      <c r="P511" s="90">
        <f t="shared" si="395"/>
        <v>0</v>
      </c>
      <c r="Q511" s="90">
        <f t="shared" si="395"/>
        <v>0</v>
      </c>
      <c r="R511" s="90">
        <f t="shared" si="395"/>
        <v>0</v>
      </c>
      <c r="S511" s="90">
        <f t="shared" si="395"/>
        <v>0</v>
      </c>
      <c r="T511" s="90">
        <f t="shared" si="395"/>
        <v>0</v>
      </c>
      <c r="U511" s="90">
        <f t="shared" si="395"/>
        <v>0</v>
      </c>
      <c r="V511" s="90">
        <f t="shared" si="395"/>
        <v>0</v>
      </c>
      <c r="W511" s="90">
        <f t="shared" si="395"/>
        <v>0</v>
      </c>
      <c r="X511" s="90">
        <f t="shared" si="395"/>
        <v>0</v>
      </c>
      <c r="Y511" s="90">
        <f t="shared" si="395"/>
        <v>0</v>
      </c>
      <c r="Z511" s="90">
        <f t="shared" si="395"/>
        <v>0</v>
      </c>
      <c r="AA511" s="90">
        <f t="shared" si="395"/>
        <v>0</v>
      </c>
      <c r="AB511" s="90">
        <f t="shared" si="395"/>
        <v>0</v>
      </c>
      <c r="AC511" s="90">
        <f t="shared" si="395"/>
        <v>0</v>
      </c>
      <c r="AD511" s="90">
        <f t="shared" si="395"/>
        <v>0</v>
      </c>
      <c r="AE511" s="90">
        <f t="shared" si="395"/>
        <v>0</v>
      </c>
      <c r="AF511" s="90">
        <f t="shared" si="395"/>
        <v>0</v>
      </c>
      <c r="AG511" s="90">
        <f t="shared" si="395"/>
        <v>0</v>
      </c>
      <c r="AH511" s="90">
        <f t="shared" si="395"/>
        <v>0</v>
      </c>
      <c r="AI511" s="90">
        <f t="shared" si="395"/>
        <v>0</v>
      </c>
      <c r="AJ511" s="90">
        <f t="shared" si="395"/>
        <v>0</v>
      </c>
      <c r="AK511" s="90">
        <f t="shared" si="395"/>
        <v>0</v>
      </c>
      <c r="AL511" s="90">
        <f t="shared" si="395"/>
        <v>0</v>
      </c>
      <c r="AM511" s="90">
        <f t="shared" si="395"/>
        <v>0</v>
      </c>
      <c r="AN511" s="90">
        <f t="shared" si="395"/>
        <v>0</v>
      </c>
      <c r="AO511" s="90">
        <f t="shared" si="395"/>
        <v>0</v>
      </c>
      <c r="AP511" s="90">
        <f t="shared" si="395"/>
        <v>0</v>
      </c>
      <c r="AQ511" s="90">
        <f t="shared" si="395"/>
        <v>0</v>
      </c>
      <c r="AR511" s="90">
        <f t="shared" si="395"/>
        <v>0</v>
      </c>
      <c r="AS511" s="90">
        <f t="shared" si="395"/>
        <v>0</v>
      </c>
      <c r="AT511" s="90">
        <f t="shared" si="395"/>
        <v>0</v>
      </c>
      <c r="AU511" s="90">
        <f t="shared" si="395"/>
        <v>0</v>
      </c>
      <c r="AV511" s="90">
        <f t="shared" si="395"/>
        <v>0</v>
      </c>
      <c r="AW511" s="90">
        <f t="shared" si="395"/>
        <v>0</v>
      </c>
      <c r="AX511" s="90">
        <f t="shared" si="395"/>
        <v>0</v>
      </c>
      <c r="AY511" s="90">
        <f t="shared" si="395"/>
        <v>0</v>
      </c>
      <c r="AZ511" s="90">
        <f t="shared" si="395"/>
        <v>0</v>
      </c>
      <c r="BA511" s="90">
        <f t="shared" si="395"/>
        <v>0</v>
      </c>
      <c r="BB511" s="90">
        <f t="shared" si="395"/>
        <v>0</v>
      </c>
      <c r="BC511" s="90">
        <f t="shared" si="395"/>
        <v>0</v>
      </c>
      <c r="BD511" s="90">
        <f t="shared" si="395"/>
        <v>0</v>
      </c>
      <c r="BE511" s="90">
        <f t="shared" si="395"/>
        <v>0</v>
      </c>
      <c r="BF511" s="90">
        <f t="shared" si="395"/>
        <v>0</v>
      </c>
      <c r="BG511" s="90">
        <f t="shared" si="395"/>
        <v>0</v>
      </c>
      <c r="BH511" s="90">
        <f t="shared" si="395"/>
        <v>0</v>
      </c>
      <c r="BI511" s="90">
        <f t="shared" si="395"/>
        <v>0</v>
      </c>
      <c r="BJ511" s="90">
        <f t="shared" si="395"/>
        <v>0</v>
      </c>
      <c r="BK511" s="90">
        <f t="shared" si="395"/>
        <v>0</v>
      </c>
      <c r="BL511" s="90">
        <f t="shared" si="395"/>
        <v>0</v>
      </c>
      <c r="BM511" s="90">
        <f t="shared" si="395"/>
        <v>0</v>
      </c>
      <c r="BN511" s="90">
        <f t="shared" si="395"/>
        <v>0</v>
      </c>
      <c r="BO511" s="90">
        <f t="shared" si="395"/>
        <v>0</v>
      </c>
      <c r="BP511" s="90">
        <f t="shared" si="395"/>
        <v>0</v>
      </c>
      <c r="BQ511" s="90">
        <f t="shared" si="395"/>
        <v>0</v>
      </c>
      <c r="BR511" s="90">
        <f t="shared" si="395"/>
        <v>1204050.862</v>
      </c>
      <c r="BS511" s="90">
        <f t="shared" si="395"/>
        <v>0</v>
      </c>
      <c r="BT511" s="90">
        <f t="shared" si="395"/>
        <v>0</v>
      </c>
      <c r="BU511" s="90">
        <f t="shared" si="395"/>
        <v>0</v>
      </c>
      <c r="BV511" s="90">
        <f t="shared" si="395"/>
        <v>0</v>
      </c>
      <c r="BW511" s="90">
        <f t="shared" si="395"/>
        <v>0</v>
      </c>
      <c r="BX511" s="90">
        <f t="shared" si="395"/>
        <v>0</v>
      </c>
      <c r="BY511" s="90">
        <f t="shared" si="395"/>
        <v>0</v>
      </c>
      <c r="BZ511" s="90">
        <f t="shared" si="395"/>
        <v>0</v>
      </c>
      <c r="CA511" s="90">
        <f t="shared" si="395"/>
        <v>0</v>
      </c>
      <c r="CB511" s="90">
        <f t="shared" si="395"/>
        <v>0</v>
      </c>
      <c r="CC511" s="90">
        <f t="shared" si="395"/>
        <v>0</v>
      </c>
      <c r="CD511" s="90">
        <f t="shared" si="395"/>
        <v>0</v>
      </c>
      <c r="CE511" s="90">
        <f t="shared" si="395"/>
        <v>0</v>
      </c>
      <c r="CF511" s="90">
        <f t="shared" si="395"/>
        <v>0</v>
      </c>
      <c r="CG511" s="90">
        <f t="shared" si="395"/>
        <v>0</v>
      </c>
      <c r="CH511" s="90">
        <f t="shared" si="395"/>
        <v>0</v>
      </c>
      <c r="CI511" s="90">
        <f t="shared" si="395"/>
        <v>0</v>
      </c>
      <c r="CJ511" s="90">
        <f t="shared" si="395"/>
        <v>0</v>
      </c>
      <c r="CK511" s="90">
        <f t="shared" si="395"/>
        <v>0</v>
      </c>
      <c r="CL511" s="90">
        <f t="shared" si="395"/>
        <v>0</v>
      </c>
      <c r="CM511" s="90">
        <f t="shared" si="395"/>
        <v>0</v>
      </c>
      <c r="CN511" s="90">
        <f t="shared" si="395"/>
        <v>0</v>
      </c>
      <c r="CO511" s="90">
        <f t="shared" si="395"/>
        <v>0</v>
      </c>
      <c r="CP511" s="90">
        <f t="shared" si="395"/>
        <v>0</v>
      </c>
      <c r="CQ511" s="90">
        <f t="shared" si="395"/>
        <v>0</v>
      </c>
      <c r="CR511" s="90">
        <f t="shared" si="395"/>
        <v>0</v>
      </c>
      <c r="CS511" s="90">
        <f t="shared" si="395"/>
        <v>0</v>
      </c>
      <c r="CT511" s="90">
        <f t="shared" si="395"/>
        <v>0</v>
      </c>
      <c r="CU511" s="90">
        <f t="shared" si="395"/>
        <v>0</v>
      </c>
      <c r="CV511" s="90">
        <f t="shared" si="395"/>
        <v>0</v>
      </c>
      <c r="CW511" s="90">
        <f t="shared" si="395"/>
        <v>0</v>
      </c>
      <c r="CX511" s="90">
        <f t="shared" si="395"/>
        <v>0</v>
      </c>
      <c r="CY511" s="90">
        <f t="shared" si="395"/>
        <v>0</v>
      </c>
      <c r="CZ511" s="90">
        <f t="shared" si="395"/>
        <v>0</v>
      </c>
      <c r="DA511" s="90">
        <f t="shared" si="395"/>
        <v>0</v>
      </c>
      <c r="DB511" s="90">
        <f t="shared" si="395"/>
        <v>0</v>
      </c>
      <c r="DC511" s="90">
        <f t="shared" si="395"/>
        <v>0</v>
      </c>
      <c r="DD511" s="90">
        <f t="shared" si="395"/>
        <v>0</v>
      </c>
      <c r="DE511" s="90">
        <f t="shared" si="395"/>
        <v>0</v>
      </c>
      <c r="DF511" s="90">
        <f t="shared" si="395"/>
        <v>0</v>
      </c>
      <c r="DG511" s="90">
        <f t="shared" si="395"/>
        <v>0</v>
      </c>
      <c r="DH511" s="90">
        <f t="shared" si="395"/>
        <v>0</v>
      </c>
      <c r="DI511" s="90">
        <f t="shared" si="395"/>
        <v>0</v>
      </c>
      <c r="DJ511" s="90">
        <f t="shared" si="395"/>
        <v>0</v>
      </c>
      <c r="DK511" s="90">
        <f t="shared" si="395"/>
        <v>0</v>
      </c>
      <c r="DL511" s="90">
        <f t="shared" si="395"/>
        <v>0</v>
      </c>
      <c r="DM511" s="90">
        <f t="shared" si="395"/>
        <v>0</v>
      </c>
      <c r="DN511" s="90">
        <f t="shared" si="395"/>
        <v>0</v>
      </c>
      <c r="DO511" s="90">
        <f t="shared" si="395"/>
        <v>0</v>
      </c>
      <c r="DP511" s="90">
        <f t="shared" si="395"/>
        <v>0</v>
      </c>
      <c r="DQ511" s="90">
        <f t="shared" si="395"/>
        <v>0</v>
      </c>
      <c r="DR511" s="90">
        <f t="shared" si="395"/>
        <v>0</v>
      </c>
      <c r="DS511" s="90">
        <f t="shared" si="395"/>
        <v>0</v>
      </c>
      <c r="DT511" s="90">
        <f t="shared" si="395"/>
        <v>0</v>
      </c>
      <c r="DU511" s="90">
        <f t="shared" si="395"/>
        <v>0</v>
      </c>
      <c r="DV511" s="90">
        <f t="shared" si="395"/>
        <v>0</v>
      </c>
      <c r="DW511" s="90">
        <f t="shared" si="395"/>
        <v>0</v>
      </c>
      <c r="DX511" s="90">
        <f t="shared" si="395"/>
        <v>0</v>
      </c>
      <c r="DY511" s="90">
        <f t="shared" si="395"/>
        <v>0</v>
      </c>
      <c r="DZ511" s="90">
        <f t="shared" si="395"/>
        <v>0</v>
      </c>
    </row>
    <row r="512">
      <c r="A512" s="89"/>
      <c r="B512" s="150"/>
      <c r="C512" s="89"/>
      <c r="D512" s="89"/>
      <c r="E512" s="89"/>
      <c r="F512" s="89"/>
      <c r="G512" s="89"/>
      <c r="H512" s="89"/>
      <c r="I512" s="88" t="s">
        <v>386</v>
      </c>
      <c r="J512" s="234"/>
      <c r="K512" s="90">
        <f t="shared" ref="K512:DZ512" si="396">(K$481-sum(K509:K510))*K501</f>
        <v>0</v>
      </c>
      <c r="L512" s="90">
        <f t="shared" si="396"/>
        <v>0</v>
      </c>
      <c r="M512" s="90">
        <f t="shared" si="396"/>
        <v>0</v>
      </c>
      <c r="N512" s="90">
        <f t="shared" si="396"/>
        <v>0</v>
      </c>
      <c r="O512" s="90">
        <f t="shared" si="396"/>
        <v>0</v>
      </c>
      <c r="P512" s="90">
        <f t="shared" si="396"/>
        <v>0</v>
      </c>
      <c r="Q512" s="90">
        <f t="shared" si="396"/>
        <v>0</v>
      </c>
      <c r="R512" s="90">
        <f t="shared" si="396"/>
        <v>0</v>
      </c>
      <c r="S512" s="90">
        <f t="shared" si="396"/>
        <v>0</v>
      </c>
      <c r="T512" s="90">
        <f t="shared" si="396"/>
        <v>0</v>
      </c>
      <c r="U512" s="90">
        <f t="shared" si="396"/>
        <v>0</v>
      </c>
      <c r="V512" s="90">
        <f t="shared" si="396"/>
        <v>0</v>
      </c>
      <c r="W512" s="90">
        <f t="shared" si="396"/>
        <v>0</v>
      </c>
      <c r="X512" s="90">
        <f t="shared" si="396"/>
        <v>0</v>
      </c>
      <c r="Y512" s="90">
        <f t="shared" si="396"/>
        <v>0</v>
      </c>
      <c r="Z512" s="90">
        <f t="shared" si="396"/>
        <v>0</v>
      </c>
      <c r="AA512" s="90">
        <f t="shared" si="396"/>
        <v>0</v>
      </c>
      <c r="AB512" s="90">
        <f t="shared" si="396"/>
        <v>0</v>
      </c>
      <c r="AC512" s="90">
        <f t="shared" si="396"/>
        <v>0</v>
      </c>
      <c r="AD512" s="90">
        <f t="shared" si="396"/>
        <v>0</v>
      </c>
      <c r="AE512" s="90">
        <f t="shared" si="396"/>
        <v>0</v>
      </c>
      <c r="AF512" s="90">
        <f t="shared" si="396"/>
        <v>0</v>
      </c>
      <c r="AG512" s="90">
        <f t="shared" si="396"/>
        <v>0</v>
      </c>
      <c r="AH512" s="90">
        <f t="shared" si="396"/>
        <v>0</v>
      </c>
      <c r="AI512" s="90">
        <f t="shared" si="396"/>
        <v>0</v>
      </c>
      <c r="AJ512" s="90">
        <f t="shared" si="396"/>
        <v>0</v>
      </c>
      <c r="AK512" s="90">
        <f t="shared" si="396"/>
        <v>0</v>
      </c>
      <c r="AL512" s="90">
        <f t="shared" si="396"/>
        <v>0</v>
      </c>
      <c r="AM512" s="90">
        <f t="shared" si="396"/>
        <v>0</v>
      </c>
      <c r="AN512" s="90">
        <f t="shared" si="396"/>
        <v>0</v>
      </c>
      <c r="AO512" s="90">
        <f t="shared" si="396"/>
        <v>0</v>
      </c>
      <c r="AP512" s="90">
        <f t="shared" si="396"/>
        <v>0</v>
      </c>
      <c r="AQ512" s="90">
        <f t="shared" si="396"/>
        <v>0</v>
      </c>
      <c r="AR512" s="90">
        <f t="shared" si="396"/>
        <v>0</v>
      </c>
      <c r="AS512" s="90">
        <f t="shared" si="396"/>
        <v>0</v>
      </c>
      <c r="AT512" s="90">
        <f t="shared" si="396"/>
        <v>0</v>
      </c>
      <c r="AU512" s="90">
        <f t="shared" si="396"/>
        <v>0</v>
      </c>
      <c r="AV512" s="90">
        <f t="shared" si="396"/>
        <v>0</v>
      </c>
      <c r="AW512" s="90">
        <f t="shared" si="396"/>
        <v>0</v>
      </c>
      <c r="AX512" s="90">
        <f t="shared" si="396"/>
        <v>0</v>
      </c>
      <c r="AY512" s="90">
        <f t="shared" si="396"/>
        <v>0</v>
      </c>
      <c r="AZ512" s="90">
        <f t="shared" si="396"/>
        <v>0</v>
      </c>
      <c r="BA512" s="90">
        <f t="shared" si="396"/>
        <v>0</v>
      </c>
      <c r="BB512" s="90">
        <f t="shared" si="396"/>
        <v>0</v>
      </c>
      <c r="BC512" s="90">
        <f t="shared" si="396"/>
        <v>0</v>
      </c>
      <c r="BD512" s="90">
        <f t="shared" si="396"/>
        <v>0</v>
      </c>
      <c r="BE512" s="90">
        <f t="shared" si="396"/>
        <v>0</v>
      </c>
      <c r="BF512" s="90">
        <f t="shared" si="396"/>
        <v>0</v>
      </c>
      <c r="BG512" s="90">
        <f t="shared" si="396"/>
        <v>0</v>
      </c>
      <c r="BH512" s="90">
        <f t="shared" si="396"/>
        <v>0</v>
      </c>
      <c r="BI512" s="90">
        <f t="shared" si="396"/>
        <v>0</v>
      </c>
      <c r="BJ512" s="90">
        <f t="shared" si="396"/>
        <v>0</v>
      </c>
      <c r="BK512" s="90">
        <f t="shared" si="396"/>
        <v>0</v>
      </c>
      <c r="BL512" s="90">
        <f t="shared" si="396"/>
        <v>0</v>
      </c>
      <c r="BM512" s="90">
        <f t="shared" si="396"/>
        <v>0</v>
      </c>
      <c r="BN512" s="90">
        <f t="shared" si="396"/>
        <v>0</v>
      </c>
      <c r="BO512" s="90">
        <f t="shared" si="396"/>
        <v>0</v>
      </c>
      <c r="BP512" s="90">
        <f t="shared" si="396"/>
        <v>0</v>
      </c>
      <c r="BQ512" s="90">
        <f t="shared" si="396"/>
        <v>0</v>
      </c>
      <c r="BR512" s="90">
        <f t="shared" si="396"/>
        <v>424767.25</v>
      </c>
      <c r="BS512" s="90">
        <f t="shared" si="396"/>
        <v>0</v>
      </c>
      <c r="BT512" s="90">
        <f t="shared" si="396"/>
        <v>0</v>
      </c>
      <c r="BU512" s="90">
        <f t="shared" si="396"/>
        <v>0</v>
      </c>
      <c r="BV512" s="90">
        <f t="shared" si="396"/>
        <v>0</v>
      </c>
      <c r="BW512" s="90">
        <f t="shared" si="396"/>
        <v>0</v>
      </c>
      <c r="BX512" s="90">
        <f t="shared" si="396"/>
        <v>0</v>
      </c>
      <c r="BY512" s="90">
        <f t="shared" si="396"/>
        <v>0</v>
      </c>
      <c r="BZ512" s="90">
        <f t="shared" si="396"/>
        <v>0</v>
      </c>
      <c r="CA512" s="90">
        <f t="shared" si="396"/>
        <v>0</v>
      </c>
      <c r="CB512" s="90">
        <f t="shared" si="396"/>
        <v>0</v>
      </c>
      <c r="CC512" s="90">
        <f t="shared" si="396"/>
        <v>0</v>
      </c>
      <c r="CD512" s="90">
        <f t="shared" si="396"/>
        <v>0</v>
      </c>
      <c r="CE512" s="90">
        <f t="shared" si="396"/>
        <v>0</v>
      </c>
      <c r="CF512" s="90">
        <f t="shared" si="396"/>
        <v>0</v>
      </c>
      <c r="CG512" s="90">
        <f t="shared" si="396"/>
        <v>0</v>
      </c>
      <c r="CH512" s="90">
        <f t="shared" si="396"/>
        <v>0</v>
      </c>
      <c r="CI512" s="90">
        <f t="shared" si="396"/>
        <v>0</v>
      </c>
      <c r="CJ512" s="90">
        <f t="shared" si="396"/>
        <v>0</v>
      </c>
      <c r="CK512" s="90">
        <f t="shared" si="396"/>
        <v>0</v>
      </c>
      <c r="CL512" s="90">
        <f t="shared" si="396"/>
        <v>0</v>
      </c>
      <c r="CM512" s="90">
        <f t="shared" si="396"/>
        <v>0</v>
      </c>
      <c r="CN512" s="90">
        <f t="shared" si="396"/>
        <v>0</v>
      </c>
      <c r="CO512" s="90">
        <f t="shared" si="396"/>
        <v>0</v>
      </c>
      <c r="CP512" s="90">
        <f t="shared" si="396"/>
        <v>0</v>
      </c>
      <c r="CQ512" s="90">
        <f t="shared" si="396"/>
        <v>0</v>
      </c>
      <c r="CR512" s="90">
        <f t="shared" si="396"/>
        <v>0</v>
      </c>
      <c r="CS512" s="90">
        <f t="shared" si="396"/>
        <v>0</v>
      </c>
      <c r="CT512" s="90">
        <f t="shared" si="396"/>
        <v>0</v>
      </c>
      <c r="CU512" s="90">
        <f t="shared" si="396"/>
        <v>0</v>
      </c>
      <c r="CV512" s="90">
        <f t="shared" si="396"/>
        <v>0</v>
      </c>
      <c r="CW512" s="90">
        <f t="shared" si="396"/>
        <v>0</v>
      </c>
      <c r="CX512" s="90">
        <f t="shared" si="396"/>
        <v>0</v>
      </c>
      <c r="CY512" s="90">
        <f t="shared" si="396"/>
        <v>0</v>
      </c>
      <c r="CZ512" s="90">
        <f t="shared" si="396"/>
        <v>0</v>
      </c>
      <c r="DA512" s="90">
        <f t="shared" si="396"/>
        <v>0</v>
      </c>
      <c r="DB512" s="90">
        <f t="shared" si="396"/>
        <v>0</v>
      </c>
      <c r="DC512" s="90">
        <f t="shared" si="396"/>
        <v>0</v>
      </c>
      <c r="DD512" s="90">
        <f t="shared" si="396"/>
        <v>0</v>
      </c>
      <c r="DE512" s="90">
        <f t="shared" si="396"/>
        <v>0</v>
      </c>
      <c r="DF512" s="90">
        <f t="shared" si="396"/>
        <v>0</v>
      </c>
      <c r="DG512" s="90">
        <f t="shared" si="396"/>
        <v>0</v>
      </c>
      <c r="DH512" s="90">
        <f t="shared" si="396"/>
        <v>0</v>
      </c>
      <c r="DI512" s="90">
        <f t="shared" si="396"/>
        <v>0</v>
      </c>
      <c r="DJ512" s="90">
        <f t="shared" si="396"/>
        <v>0</v>
      </c>
      <c r="DK512" s="90">
        <f t="shared" si="396"/>
        <v>0</v>
      </c>
      <c r="DL512" s="90">
        <f t="shared" si="396"/>
        <v>0</v>
      </c>
      <c r="DM512" s="90">
        <f t="shared" si="396"/>
        <v>0</v>
      </c>
      <c r="DN512" s="90">
        <f t="shared" si="396"/>
        <v>0</v>
      </c>
      <c r="DO512" s="90">
        <f t="shared" si="396"/>
        <v>0</v>
      </c>
      <c r="DP512" s="90">
        <f t="shared" si="396"/>
        <v>0</v>
      </c>
      <c r="DQ512" s="90">
        <f t="shared" si="396"/>
        <v>0</v>
      </c>
      <c r="DR512" s="90">
        <f t="shared" si="396"/>
        <v>0</v>
      </c>
      <c r="DS512" s="90">
        <f t="shared" si="396"/>
        <v>0</v>
      </c>
      <c r="DT512" s="90">
        <f t="shared" si="396"/>
        <v>0</v>
      </c>
      <c r="DU512" s="90">
        <f t="shared" si="396"/>
        <v>0</v>
      </c>
      <c r="DV512" s="90">
        <f t="shared" si="396"/>
        <v>0</v>
      </c>
      <c r="DW512" s="90">
        <f t="shared" si="396"/>
        <v>0</v>
      </c>
      <c r="DX512" s="90">
        <f t="shared" si="396"/>
        <v>0</v>
      </c>
      <c r="DY512" s="90">
        <f t="shared" si="396"/>
        <v>0</v>
      </c>
      <c r="DZ512" s="90">
        <f t="shared" si="396"/>
        <v>0</v>
      </c>
    </row>
    <row r="513">
      <c r="A513" s="89"/>
      <c r="B513" s="89"/>
      <c r="C513" s="89"/>
      <c r="D513" s="89"/>
      <c r="E513" s="89"/>
      <c r="F513" s="89"/>
      <c r="G513" s="89"/>
      <c r="H513" s="89"/>
      <c r="I513" s="88" t="s">
        <v>346</v>
      </c>
      <c r="J513" s="234"/>
      <c r="K513" s="90">
        <f t="shared" ref="K513:DZ513" si="397">(K$481-sum(K509:K510))*K502</f>
        <v>0</v>
      </c>
      <c r="L513" s="90">
        <f t="shared" si="397"/>
        <v>0</v>
      </c>
      <c r="M513" s="90">
        <f t="shared" si="397"/>
        <v>0</v>
      </c>
      <c r="N513" s="90">
        <f t="shared" si="397"/>
        <v>0</v>
      </c>
      <c r="O513" s="90">
        <f t="shared" si="397"/>
        <v>0</v>
      </c>
      <c r="P513" s="90">
        <f t="shared" si="397"/>
        <v>0</v>
      </c>
      <c r="Q513" s="90">
        <f t="shared" si="397"/>
        <v>0</v>
      </c>
      <c r="R513" s="90">
        <f t="shared" si="397"/>
        <v>0</v>
      </c>
      <c r="S513" s="90">
        <f t="shared" si="397"/>
        <v>0</v>
      </c>
      <c r="T513" s="90">
        <f t="shared" si="397"/>
        <v>0</v>
      </c>
      <c r="U513" s="90">
        <f t="shared" si="397"/>
        <v>0</v>
      </c>
      <c r="V513" s="90">
        <f t="shared" si="397"/>
        <v>0</v>
      </c>
      <c r="W513" s="90">
        <f t="shared" si="397"/>
        <v>0</v>
      </c>
      <c r="X513" s="90">
        <f t="shared" si="397"/>
        <v>0</v>
      </c>
      <c r="Y513" s="90">
        <f t="shared" si="397"/>
        <v>0</v>
      </c>
      <c r="Z513" s="90">
        <f t="shared" si="397"/>
        <v>0</v>
      </c>
      <c r="AA513" s="90">
        <f t="shared" si="397"/>
        <v>0</v>
      </c>
      <c r="AB513" s="90">
        <f t="shared" si="397"/>
        <v>0</v>
      </c>
      <c r="AC513" s="90">
        <f t="shared" si="397"/>
        <v>0</v>
      </c>
      <c r="AD513" s="90">
        <f t="shared" si="397"/>
        <v>0</v>
      </c>
      <c r="AE513" s="90">
        <f t="shared" si="397"/>
        <v>0</v>
      </c>
      <c r="AF513" s="90">
        <f t="shared" si="397"/>
        <v>0</v>
      </c>
      <c r="AG513" s="90">
        <f t="shared" si="397"/>
        <v>0</v>
      </c>
      <c r="AH513" s="90">
        <f t="shared" si="397"/>
        <v>0</v>
      </c>
      <c r="AI513" s="90">
        <f t="shared" si="397"/>
        <v>0</v>
      </c>
      <c r="AJ513" s="90">
        <f t="shared" si="397"/>
        <v>0</v>
      </c>
      <c r="AK513" s="90">
        <f t="shared" si="397"/>
        <v>0</v>
      </c>
      <c r="AL513" s="90">
        <f t="shared" si="397"/>
        <v>0</v>
      </c>
      <c r="AM513" s="90">
        <f t="shared" si="397"/>
        <v>0</v>
      </c>
      <c r="AN513" s="90">
        <f t="shared" si="397"/>
        <v>0</v>
      </c>
      <c r="AO513" s="90">
        <f t="shared" si="397"/>
        <v>0</v>
      </c>
      <c r="AP513" s="90">
        <f t="shared" si="397"/>
        <v>0</v>
      </c>
      <c r="AQ513" s="90">
        <f t="shared" si="397"/>
        <v>0</v>
      </c>
      <c r="AR513" s="90">
        <f t="shared" si="397"/>
        <v>0</v>
      </c>
      <c r="AS513" s="90">
        <f t="shared" si="397"/>
        <v>0</v>
      </c>
      <c r="AT513" s="90">
        <f t="shared" si="397"/>
        <v>0</v>
      </c>
      <c r="AU513" s="90">
        <f t="shared" si="397"/>
        <v>0</v>
      </c>
      <c r="AV513" s="90">
        <f t="shared" si="397"/>
        <v>0</v>
      </c>
      <c r="AW513" s="90">
        <f t="shared" si="397"/>
        <v>0</v>
      </c>
      <c r="AX513" s="90">
        <f t="shared" si="397"/>
        <v>0</v>
      </c>
      <c r="AY513" s="90">
        <f t="shared" si="397"/>
        <v>0</v>
      </c>
      <c r="AZ513" s="90">
        <f t="shared" si="397"/>
        <v>0</v>
      </c>
      <c r="BA513" s="90">
        <f t="shared" si="397"/>
        <v>0</v>
      </c>
      <c r="BB513" s="90">
        <f t="shared" si="397"/>
        <v>0</v>
      </c>
      <c r="BC513" s="90">
        <f t="shared" si="397"/>
        <v>0</v>
      </c>
      <c r="BD513" s="90">
        <f t="shared" si="397"/>
        <v>0</v>
      </c>
      <c r="BE513" s="90">
        <f t="shared" si="397"/>
        <v>0</v>
      </c>
      <c r="BF513" s="90">
        <f t="shared" si="397"/>
        <v>0</v>
      </c>
      <c r="BG513" s="90">
        <f t="shared" si="397"/>
        <v>0</v>
      </c>
      <c r="BH513" s="90">
        <f t="shared" si="397"/>
        <v>0</v>
      </c>
      <c r="BI513" s="90">
        <f t="shared" si="397"/>
        <v>0</v>
      </c>
      <c r="BJ513" s="90">
        <f t="shared" si="397"/>
        <v>0</v>
      </c>
      <c r="BK513" s="90">
        <f t="shared" si="397"/>
        <v>0</v>
      </c>
      <c r="BL513" s="90">
        <f t="shared" si="397"/>
        <v>0</v>
      </c>
      <c r="BM513" s="90">
        <f t="shared" si="397"/>
        <v>0</v>
      </c>
      <c r="BN513" s="90">
        <f t="shared" si="397"/>
        <v>0</v>
      </c>
      <c r="BO513" s="90">
        <f t="shared" si="397"/>
        <v>0</v>
      </c>
      <c r="BP513" s="90">
        <f t="shared" si="397"/>
        <v>0</v>
      </c>
      <c r="BQ513" s="90">
        <f t="shared" si="397"/>
        <v>0</v>
      </c>
      <c r="BR513" s="90">
        <f t="shared" si="397"/>
        <v>1244543.719</v>
      </c>
      <c r="BS513" s="90">
        <f t="shared" si="397"/>
        <v>0</v>
      </c>
      <c r="BT513" s="90">
        <f t="shared" si="397"/>
        <v>0</v>
      </c>
      <c r="BU513" s="90">
        <f t="shared" si="397"/>
        <v>0</v>
      </c>
      <c r="BV513" s="90">
        <f t="shared" si="397"/>
        <v>0</v>
      </c>
      <c r="BW513" s="90">
        <f t="shared" si="397"/>
        <v>0</v>
      </c>
      <c r="BX513" s="90">
        <f t="shared" si="397"/>
        <v>0</v>
      </c>
      <c r="BY513" s="90">
        <f t="shared" si="397"/>
        <v>0</v>
      </c>
      <c r="BZ513" s="90">
        <f t="shared" si="397"/>
        <v>0</v>
      </c>
      <c r="CA513" s="90">
        <f t="shared" si="397"/>
        <v>0</v>
      </c>
      <c r="CB513" s="90">
        <f t="shared" si="397"/>
        <v>0</v>
      </c>
      <c r="CC513" s="90">
        <f t="shared" si="397"/>
        <v>0</v>
      </c>
      <c r="CD513" s="90">
        <f t="shared" si="397"/>
        <v>0</v>
      </c>
      <c r="CE513" s="90">
        <f t="shared" si="397"/>
        <v>0</v>
      </c>
      <c r="CF513" s="90">
        <f t="shared" si="397"/>
        <v>0</v>
      </c>
      <c r="CG513" s="90">
        <f t="shared" si="397"/>
        <v>0</v>
      </c>
      <c r="CH513" s="90">
        <f t="shared" si="397"/>
        <v>0</v>
      </c>
      <c r="CI513" s="90">
        <f t="shared" si="397"/>
        <v>0</v>
      </c>
      <c r="CJ513" s="90">
        <f t="shared" si="397"/>
        <v>0</v>
      </c>
      <c r="CK513" s="90">
        <f t="shared" si="397"/>
        <v>0</v>
      </c>
      <c r="CL513" s="90">
        <f t="shared" si="397"/>
        <v>0</v>
      </c>
      <c r="CM513" s="90">
        <f t="shared" si="397"/>
        <v>0</v>
      </c>
      <c r="CN513" s="90">
        <f t="shared" si="397"/>
        <v>0</v>
      </c>
      <c r="CO513" s="90">
        <f t="shared" si="397"/>
        <v>0</v>
      </c>
      <c r="CP513" s="90">
        <f t="shared" si="397"/>
        <v>0</v>
      </c>
      <c r="CQ513" s="90">
        <f t="shared" si="397"/>
        <v>0</v>
      </c>
      <c r="CR513" s="90">
        <f t="shared" si="397"/>
        <v>0</v>
      </c>
      <c r="CS513" s="90">
        <f t="shared" si="397"/>
        <v>0</v>
      </c>
      <c r="CT513" s="90">
        <f t="shared" si="397"/>
        <v>0</v>
      </c>
      <c r="CU513" s="90">
        <f t="shared" si="397"/>
        <v>0</v>
      </c>
      <c r="CV513" s="90">
        <f t="shared" si="397"/>
        <v>0</v>
      </c>
      <c r="CW513" s="90">
        <f t="shared" si="397"/>
        <v>0</v>
      </c>
      <c r="CX513" s="90">
        <f t="shared" si="397"/>
        <v>0</v>
      </c>
      <c r="CY513" s="90">
        <f t="shared" si="397"/>
        <v>0</v>
      </c>
      <c r="CZ513" s="90">
        <f t="shared" si="397"/>
        <v>0</v>
      </c>
      <c r="DA513" s="90">
        <f t="shared" si="397"/>
        <v>0</v>
      </c>
      <c r="DB513" s="90">
        <f t="shared" si="397"/>
        <v>0</v>
      </c>
      <c r="DC513" s="90">
        <f t="shared" si="397"/>
        <v>0</v>
      </c>
      <c r="DD513" s="90">
        <f t="shared" si="397"/>
        <v>0</v>
      </c>
      <c r="DE513" s="90">
        <f t="shared" si="397"/>
        <v>0</v>
      </c>
      <c r="DF513" s="90">
        <f t="shared" si="397"/>
        <v>0</v>
      </c>
      <c r="DG513" s="90">
        <f t="shared" si="397"/>
        <v>0</v>
      </c>
      <c r="DH513" s="90">
        <f t="shared" si="397"/>
        <v>0</v>
      </c>
      <c r="DI513" s="90">
        <f t="shared" si="397"/>
        <v>0</v>
      </c>
      <c r="DJ513" s="90">
        <f t="shared" si="397"/>
        <v>0</v>
      </c>
      <c r="DK513" s="90">
        <f t="shared" si="397"/>
        <v>0</v>
      </c>
      <c r="DL513" s="90">
        <f t="shared" si="397"/>
        <v>0</v>
      </c>
      <c r="DM513" s="90">
        <f t="shared" si="397"/>
        <v>0</v>
      </c>
      <c r="DN513" s="90">
        <f t="shared" si="397"/>
        <v>0</v>
      </c>
      <c r="DO513" s="90">
        <f t="shared" si="397"/>
        <v>0</v>
      </c>
      <c r="DP513" s="90">
        <f t="shared" si="397"/>
        <v>0</v>
      </c>
      <c r="DQ513" s="90">
        <f t="shared" si="397"/>
        <v>0</v>
      </c>
      <c r="DR513" s="90">
        <f t="shared" si="397"/>
        <v>0</v>
      </c>
      <c r="DS513" s="90">
        <f t="shared" si="397"/>
        <v>0</v>
      </c>
      <c r="DT513" s="90">
        <f t="shared" si="397"/>
        <v>0</v>
      </c>
      <c r="DU513" s="90">
        <f t="shared" si="397"/>
        <v>0</v>
      </c>
      <c r="DV513" s="90">
        <f t="shared" si="397"/>
        <v>0</v>
      </c>
      <c r="DW513" s="90">
        <f t="shared" si="397"/>
        <v>0</v>
      </c>
      <c r="DX513" s="90">
        <f t="shared" si="397"/>
        <v>0</v>
      </c>
      <c r="DY513" s="90">
        <f t="shared" si="397"/>
        <v>0</v>
      </c>
      <c r="DZ513" s="90">
        <f t="shared" si="397"/>
        <v>0</v>
      </c>
    </row>
    <row r="514">
      <c r="A514" s="89"/>
      <c r="B514" s="89"/>
      <c r="C514" s="89"/>
      <c r="D514" s="89"/>
      <c r="E514" s="89"/>
      <c r="F514" s="89"/>
      <c r="G514" s="89"/>
      <c r="H514" s="89"/>
      <c r="I514" s="88" t="s">
        <v>347</v>
      </c>
      <c r="J514" s="234"/>
      <c r="K514" s="90">
        <f t="shared" ref="K514:DZ514" si="398">K481-sum(K509:K513)</f>
        <v>0</v>
      </c>
      <c r="L514" s="90">
        <f t="shared" si="398"/>
        <v>0</v>
      </c>
      <c r="M514" s="90">
        <f t="shared" si="398"/>
        <v>0</v>
      </c>
      <c r="N514" s="90">
        <f t="shared" si="398"/>
        <v>0</v>
      </c>
      <c r="O514" s="90">
        <f t="shared" si="398"/>
        <v>0</v>
      </c>
      <c r="P514" s="90">
        <f t="shared" si="398"/>
        <v>0</v>
      </c>
      <c r="Q514" s="90">
        <f t="shared" si="398"/>
        <v>0</v>
      </c>
      <c r="R514" s="90">
        <f t="shared" si="398"/>
        <v>0</v>
      </c>
      <c r="S514" s="90">
        <f t="shared" si="398"/>
        <v>0</v>
      </c>
      <c r="T514" s="90">
        <f t="shared" si="398"/>
        <v>0</v>
      </c>
      <c r="U514" s="90">
        <f t="shared" si="398"/>
        <v>0</v>
      </c>
      <c r="V514" s="90">
        <f t="shared" si="398"/>
        <v>0</v>
      </c>
      <c r="W514" s="90">
        <f t="shared" si="398"/>
        <v>0</v>
      </c>
      <c r="X514" s="90">
        <f t="shared" si="398"/>
        <v>0</v>
      </c>
      <c r="Y514" s="90">
        <f t="shared" si="398"/>
        <v>0</v>
      </c>
      <c r="Z514" s="90">
        <f t="shared" si="398"/>
        <v>0</v>
      </c>
      <c r="AA514" s="90">
        <f t="shared" si="398"/>
        <v>0</v>
      </c>
      <c r="AB514" s="90">
        <f t="shared" si="398"/>
        <v>0</v>
      </c>
      <c r="AC514" s="90">
        <f t="shared" si="398"/>
        <v>0</v>
      </c>
      <c r="AD514" s="90">
        <f t="shared" si="398"/>
        <v>0</v>
      </c>
      <c r="AE514" s="90">
        <f t="shared" si="398"/>
        <v>0</v>
      </c>
      <c r="AF514" s="90">
        <f t="shared" si="398"/>
        <v>0</v>
      </c>
      <c r="AG514" s="90">
        <f t="shared" si="398"/>
        <v>0</v>
      </c>
      <c r="AH514" s="90">
        <f t="shared" si="398"/>
        <v>0</v>
      </c>
      <c r="AI514" s="90">
        <f t="shared" si="398"/>
        <v>0</v>
      </c>
      <c r="AJ514" s="90">
        <f t="shared" si="398"/>
        <v>0</v>
      </c>
      <c r="AK514" s="90">
        <f t="shared" si="398"/>
        <v>0</v>
      </c>
      <c r="AL514" s="90">
        <f t="shared" si="398"/>
        <v>0</v>
      </c>
      <c r="AM514" s="90">
        <f t="shared" si="398"/>
        <v>0</v>
      </c>
      <c r="AN514" s="90">
        <f t="shared" si="398"/>
        <v>0</v>
      </c>
      <c r="AO514" s="90">
        <f t="shared" si="398"/>
        <v>0</v>
      </c>
      <c r="AP514" s="90">
        <f t="shared" si="398"/>
        <v>0</v>
      </c>
      <c r="AQ514" s="90">
        <f t="shared" si="398"/>
        <v>0</v>
      </c>
      <c r="AR514" s="90">
        <f t="shared" si="398"/>
        <v>0</v>
      </c>
      <c r="AS514" s="90">
        <f t="shared" si="398"/>
        <v>0</v>
      </c>
      <c r="AT514" s="90">
        <f t="shared" si="398"/>
        <v>0</v>
      </c>
      <c r="AU514" s="90">
        <f t="shared" si="398"/>
        <v>0</v>
      </c>
      <c r="AV514" s="90">
        <f t="shared" si="398"/>
        <v>0</v>
      </c>
      <c r="AW514" s="90">
        <f t="shared" si="398"/>
        <v>0</v>
      </c>
      <c r="AX514" s="90">
        <f t="shared" si="398"/>
        <v>0</v>
      </c>
      <c r="AY514" s="90">
        <f t="shared" si="398"/>
        <v>0</v>
      </c>
      <c r="AZ514" s="90">
        <f t="shared" si="398"/>
        <v>0</v>
      </c>
      <c r="BA514" s="90">
        <f t="shared" si="398"/>
        <v>0</v>
      </c>
      <c r="BB514" s="90">
        <f t="shared" si="398"/>
        <v>0</v>
      </c>
      <c r="BC514" s="90">
        <f t="shared" si="398"/>
        <v>0</v>
      </c>
      <c r="BD514" s="90">
        <f t="shared" si="398"/>
        <v>0</v>
      </c>
      <c r="BE514" s="90">
        <f t="shared" si="398"/>
        <v>0</v>
      </c>
      <c r="BF514" s="90">
        <f t="shared" si="398"/>
        <v>0</v>
      </c>
      <c r="BG514" s="90">
        <f t="shared" si="398"/>
        <v>0</v>
      </c>
      <c r="BH514" s="90">
        <f t="shared" si="398"/>
        <v>0</v>
      </c>
      <c r="BI514" s="90">
        <f t="shared" si="398"/>
        <v>0</v>
      </c>
      <c r="BJ514" s="90">
        <f t="shared" si="398"/>
        <v>0</v>
      </c>
      <c r="BK514" s="90">
        <f t="shared" si="398"/>
        <v>0</v>
      </c>
      <c r="BL514" s="90">
        <f t="shared" si="398"/>
        <v>0</v>
      </c>
      <c r="BM514" s="90">
        <f t="shared" si="398"/>
        <v>0</v>
      </c>
      <c r="BN514" s="90">
        <f t="shared" si="398"/>
        <v>0</v>
      </c>
      <c r="BO514" s="90">
        <f t="shared" si="398"/>
        <v>0</v>
      </c>
      <c r="BP514" s="90">
        <f t="shared" si="398"/>
        <v>0</v>
      </c>
      <c r="BQ514" s="90">
        <f t="shared" si="398"/>
        <v>0</v>
      </c>
      <c r="BR514" s="90">
        <f t="shared" si="398"/>
        <v>3526207.203</v>
      </c>
      <c r="BS514" s="90">
        <f t="shared" si="398"/>
        <v>0</v>
      </c>
      <c r="BT514" s="90">
        <f t="shared" si="398"/>
        <v>0</v>
      </c>
      <c r="BU514" s="90">
        <f t="shared" si="398"/>
        <v>0</v>
      </c>
      <c r="BV514" s="90">
        <f t="shared" si="398"/>
        <v>0</v>
      </c>
      <c r="BW514" s="90">
        <f t="shared" si="398"/>
        <v>0</v>
      </c>
      <c r="BX514" s="90">
        <f t="shared" si="398"/>
        <v>0</v>
      </c>
      <c r="BY514" s="90">
        <f t="shared" si="398"/>
        <v>0</v>
      </c>
      <c r="BZ514" s="90">
        <f t="shared" si="398"/>
        <v>0</v>
      </c>
      <c r="CA514" s="90">
        <f t="shared" si="398"/>
        <v>0</v>
      </c>
      <c r="CB514" s="90">
        <f t="shared" si="398"/>
        <v>0</v>
      </c>
      <c r="CC514" s="90">
        <f t="shared" si="398"/>
        <v>0</v>
      </c>
      <c r="CD514" s="90">
        <f t="shared" si="398"/>
        <v>0</v>
      </c>
      <c r="CE514" s="90">
        <f t="shared" si="398"/>
        <v>0</v>
      </c>
      <c r="CF514" s="90">
        <f t="shared" si="398"/>
        <v>0</v>
      </c>
      <c r="CG514" s="90">
        <f t="shared" si="398"/>
        <v>0</v>
      </c>
      <c r="CH514" s="90">
        <f t="shared" si="398"/>
        <v>0</v>
      </c>
      <c r="CI514" s="90">
        <f t="shared" si="398"/>
        <v>0</v>
      </c>
      <c r="CJ514" s="90">
        <f t="shared" si="398"/>
        <v>0</v>
      </c>
      <c r="CK514" s="90">
        <f t="shared" si="398"/>
        <v>0</v>
      </c>
      <c r="CL514" s="90">
        <f t="shared" si="398"/>
        <v>0</v>
      </c>
      <c r="CM514" s="90">
        <f t="shared" si="398"/>
        <v>0</v>
      </c>
      <c r="CN514" s="90">
        <f t="shared" si="398"/>
        <v>0</v>
      </c>
      <c r="CO514" s="90">
        <f t="shared" si="398"/>
        <v>0</v>
      </c>
      <c r="CP514" s="90">
        <f t="shared" si="398"/>
        <v>0</v>
      </c>
      <c r="CQ514" s="90">
        <f t="shared" si="398"/>
        <v>0</v>
      </c>
      <c r="CR514" s="90">
        <f t="shared" si="398"/>
        <v>0</v>
      </c>
      <c r="CS514" s="90">
        <f t="shared" si="398"/>
        <v>0</v>
      </c>
      <c r="CT514" s="90">
        <f t="shared" si="398"/>
        <v>0</v>
      </c>
      <c r="CU514" s="90">
        <f t="shared" si="398"/>
        <v>0</v>
      </c>
      <c r="CV514" s="90">
        <f t="shared" si="398"/>
        <v>0</v>
      </c>
      <c r="CW514" s="90">
        <f t="shared" si="398"/>
        <v>0</v>
      </c>
      <c r="CX514" s="90">
        <f t="shared" si="398"/>
        <v>0</v>
      </c>
      <c r="CY514" s="90">
        <f t="shared" si="398"/>
        <v>0</v>
      </c>
      <c r="CZ514" s="90">
        <f t="shared" si="398"/>
        <v>0</v>
      </c>
      <c r="DA514" s="90">
        <f t="shared" si="398"/>
        <v>0</v>
      </c>
      <c r="DB514" s="90">
        <f t="shared" si="398"/>
        <v>0</v>
      </c>
      <c r="DC514" s="90">
        <f t="shared" si="398"/>
        <v>0</v>
      </c>
      <c r="DD514" s="90">
        <f t="shared" si="398"/>
        <v>0</v>
      </c>
      <c r="DE514" s="90">
        <f t="shared" si="398"/>
        <v>0</v>
      </c>
      <c r="DF514" s="90">
        <f t="shared" si="398"/>
        <v>0</v>
      </c>
      <c r="DG514" s="90">
        <f t="shared" si="398"/>
        <v>0</v>
      </c>
      <c r="DH514" s="90">
        <f t="shared" si="398"/>
        <v>0</v>
      </c>
      <c r="DI514" s="90">
        <f t="shared" si="398"/>
        <v>0</v>
      </c>
      <c r="DJ514" s="90">
        <f t="shared" si="398"/>
        <v>0</v>
      </c>
      <c r="DK514" s="90">
        <f t="shared" si="398"/>
        <v>0</v>
      </c>
      <c r="DL514" s="90">
        <f t="shared" si="398"/>
        <v>0</v>
      </c>
      <c r="DM514" s="90">
        <f t="shared" si="398"/>
        <v>0</v>
      </c>
      <c r="DN514" s="90">
        <f t="shared" si="398"/>
        <v>0</v>
      </c>
      <c r="DO514" s="90">
        <f t="shared" si="398"/>
        <v>0</v>
      </c>
      <c r="DP514" s="90">
        <f t="shared" si="398"/>
        <v>0</v>
      </c>
      <c r="DQ514" s="90">
        <f t="shared" si="398"/>
        <v>0</v>
      </c>
      <c r="DR514" s="90">
        <f t="shared" si="398"/>
        <v>0</v>
      </c>
      <c r="DS514" s="90">
        <f t="shared" si="398"/>
        <v>0</v>
      </c>
      <c r="DT514" s="90">
        <f t="shared" si="398"/>
        <v>0</v>
      </c>
      <c r="DU514" s="90">
        <f t="shared" si="398"/>
        <v>0</v>
      </c>
      <c r="DV514" s="90">
        <f t="shared" si="398"/>
        <v>0</v>
      </c>
      <c r="DW514" s="90">
        <f t="shared" si="398"/>
        <v>0</v>
      </c>
      <c r="DX514" s="90">
        <f t="shared" si="398"/>
        <v>0</v>
      </c>
      <c r="DY514" s="90">
        <f t="shared" si="398"/>
        <v>0</v>
      </c>
      <c r="DZ514" s="90">
        <f t="shared" si="398"/>
        <v>0</v>
      </c>
    </row>
    <row r="515">
      <c r="A515" s="89"/>
      <c r="B515" s="89"/>
      <c r="C515" s="89"/>
      <c r="D515" s="89"/>
      <c r="E515" s="89"/>
      <c r="F515" s="89"/>
      <c r="G515" s="89"/>
      <c r="H515" s="89"/>
      <c r="I515" s="241" t="s">
        <v>387</v>
      </c>
      <c r="J515" s="89"/>
      <c r="K515" s="90">
        <f t="shared" ref="K515:DZ515" si="399">K483</f>
        <v>0</v>
      </c>
      <c r="L515" s="90">
        <f t="shared" si="399"/>
        <v>0</v>
      </c>
      <c r="M515" s="90">
        <f t="shared" si="399"/>
        <v>0</v>
      </c>
      <c r="N515" s="90">
        <f t="shared" si="399"/>
        <v>0</v>
      </c>
      <c r="O515" s="90">
        <f t="shared" si="399"/>
        <v>0</v>
      </c>
      <c r="P515" s="90">
        <f t="shared" si="399"/>
        <v>0</v>
      </c>
      <c r="Q515" s="90">
        <f t="shared" si="399"/>
        <v>0</v>
      </c>
      <c r="R515" s="90">
        <f t="shared" si="399"/>
        <v>0</v>
      </c>
      <c r="S515" s="90">
        <f t="shared" si="399"/>
        <v>0</v>
      </c>
      <c r="T515" s="90">
        <f t="shared" si="399"/>
        <v>0</v>
      </c>
      <c r="U515" s="90">
        <f t="shared" si="399"/>
        <v>0</v>
      </c>
      <c r="V515" s="90">
        <f t="shared" si="399"/>
        <v>0</v>
      </c>
      <c r="W515" s="90">
        <f t="shared" si="399"/>
        <v>0</v>
      </c>
      <c r="X515" s="90">
        <f t="shared" si="399"/>
        <v>0</v>
      </c>
      <c r="Y515" s="90">
        <f t="shared" si="399"/>
        <v>0</v>
      </c>
      <c r="Z515" s="90">
        <f t="shared" si="399"/>
        <v>0</v>
      </c>
      <c r="AA515" s="90">
        <f t="shared" si="399"/>
        <v>0</v>
      </c>
      <c r="AB515" s="90">
        <f t="shared" si="399"/>
        <v>1768.281077</v>
      </c>
      <c r="AC515" s="90">
        <f t="shared" si="399"/>
        <v>1738.366569</v>
      </c>
      <c r="AD515" s="90">
        <f t="shared" si="399"/>
        <v>1708.452042</v>
      </c>
      <c r="AE515" s="90">
        <f t="shared" si="399"/>
        <v>1678.537512</v>
      </c>
      <c r="AF515" s="90">
        <f t="shared" si="399"/>
        <v>1648.622982</v>
      </c>
      <c r="AG515" s="90">
        <f t="shared" si="399"/>
        <v>1618.708452</v>
      </c>
      <c r="AH515" s="90">
        <f t="shared" si="399"/>
        <v>1588.793922</v>
      </c>
      <c r="AI515" s="90">
        <f t="shared" si="399"/>
        <v>1802.429688</v>
      </c>
      <c r="AJ515" s="90">
        <f t="shared" si="399"/>
        <v>2040.420484</v>
      </c>
      <c r="AK515" s="90">
        <f t="shared" si="399"/>
        <v>2280.846782</v>
      </c>
      <c r="AL515" s="90">
        <f t="shared" si="399"/>
        <v>2521.516631</v>
      </c>
      <c r="AM515" s="90">
        <f t="shared" si="399"/>
        <v>2762.210835</v>
      </c>
      <c r="AN515" s="90">
        <f t="shared" si="399"/>
        <v>3002.907474</v>
      </c>
      <c r="AO515" s="90">
        <f t="shared" si="399"/>
        <v>0</v>
      </c>
      <c r="AP515" s="90">
        <f t="shared" si="399"/>
        <v>0</v>
      </c>
      <c r="AQ515" s="90">
        <f t="shared" si="399"/>
        <v>0</v>
      </c>
      <c r="AR515" s="90">
        <f t="shared" si="399"/>
        <v>0</v>
      </c>
      <c r="AS515" s="90">
        <f t="shared" si="399"/>
        <v>0</v>
      </c>
      <c r="AT515" s="90">
        <f t="shared" si="399"/>
        <v>0</v>
      </c>
      <c r="AU515" s="90">
        <f t="shared" si="399"/>
        <v>0</v>
      </c>
      <c r="AV515" s="90">
        <f t="shared" si="399"/>
        <v>0</v>
      </c>
      <c r="AW515" s="90">
        <f t="shared" si="399"/>
        <v>0</v>
      </c>
      <c r="AX515" s="90">
        <f t="shared" si="399"/>
        <v>0</v>
      </c>
      <c r="AY515" s="90">
        <f t="shared" si="399"/>
        <v>0</v>
      </c>
      <c r="AZ515" s="90">
        <f t="shared" si="399"/>
        <v>0</v>
      </c>
      <c r="BA515" s="90">
        <f t="shared" si="399"/>
        <v>0</v>
      </c>
      <c r="BB515" s="90">
        <f t="shared" si="399"/>
        <v>0</v>
      </c>
      <c r="BC515" s="90">
        <f t="shared" si="399"/>
        <v>0</v>
      </c>
      <c r="BD515" s="90">
        <f t="shared" si="399"/>
        <v>0</v>
      </c>
      <c r="BE515" s="90">
        <f t="shared" si="399"/>
        <v>0</v>
      </c>
      <c r="BF515" s="90">
        <f t="shared" si="399"/>
        <v>0</v>
      </c>
      <c r="BG515" s="90">
        <f t="shared" si="399"/>
        <v>0</v>
      </c>
      <c r="BH515" s="90">
        <f t="shared" si="399"/>
        <v>0</v>
      </c>
      <c r="BI515" s="90">
        <f t="shared" si="399"/>
        <v>0</v>
      </c>
      <c r="BJ515" s="90">
        <f t="shared" si="399"/>
        <v>0</v>
      </c>
      <c r="BK515" s="90">
        <f t="shared" si="399"/>
        <v>0</v>
      </c>
      <c r="BL515" s="90">
        <f t="shared" si="399"/>
        <v>0</v>
      </c>
      <c r="BM515" s="90">
        <f t="shared" si="399"/>
        <v>0</v>
      </c>
      <c r="BN515" s="90">
        <f t="shared" si="399"/>
        <v>0</v>
      </c>
      <c r="BO515" s="90">
        <f t="shared" si="399"/>
        <v>0</v>
      </c>
      <c r="BP515" s="90">
        <f t="shared" si="399"/>
        <v>0</v>
      </c>
      <c r="BQ515" s="90">
        <f t="shared" si="399"/>
        <v>0</v>
      </c>
      <c r="BR515" s="90">
        <f t="shared" si="399"/>
        <v>0</v>
      </c>
      <c r="BS515" s="90">
        <f t="shared" si="399"/>
        <v>0</v>
      </c>
      <c r="BT515" s="90">
        <f t="shared" si="399"/>
        <v>0</v>
      </c>
      <c r="BU515" s="90">
        <f t="shared" si="399"/>
        <v>0</v>
      </c>
      <c r="BV515" s="90">
        <f t="shared" si="399"/>
        <v>0</v>
      </c>
      <c r="BW515" s="90">
        <f t="shared" si="399"/>
        <v>0</v>
      </c>
      <c r="BX515" s="90">
        <f t="shared" si="399"/>
        <v>0</v>
      </c>
      <c r="BY515" s="90">
        <f t="shared" si="399"/>
        <v>0</v>
      </c>
      <c r="BZ515" s="90">
        <f t="shared" si="399"/>
        <v>0</v>
      </c>
      <c r="CA515" s="90">
        <f t="shared" si="399"/>
        <v>0</v>
      </c>
      <c r="CB515" s="90">
        <f t="shared" si="399"/>
        <v>0</v>
      </c>
      <c r="CC515" s="90">
        <f t="shared" si="399"/>
        <v>0</v>
      </c>
      <c r="CD515" s="90">
        <f t="shared" si="399"/>
        <v>0</v>
      </c>
      <c r="CE515" s="90">
        <f t="shared" si="399"/>
        <v>0</v>
      </c>
      <c r="CF515" s="90">
        <f t="shared" si="399"/>
        <v>0</v>
      </c>
      <c r="CG515" s="90">
        <f t="shared" si="399"/>
        <v>0</v>
      </c>
      <c r="CH515" s="90">
        <f t="shared" si="399"/>
        <v>0</v>
      </c>
      <c r="CI515" s="90">
        <f t="shared" si="399"/>
        <v>0</v>
      </c>
      <c r="CJ515" s="90">
        <f t="shared" si="399"/>
        <v>0</v>
      </c>
      <c r="CK515" s="90">
        <f t="shared" si="399"/>
        <v>0</v>
      </c>
      <c r="CL515" s="90">
        <f t="shared" si="399"/>
        <v>0</v>
      </c>
      <c r="CM515" s="90">
        <f t="shared" si="399"/>
        <v>0</v>
      </c>
      <c r="CN515" s="90">
        <f t="shared" si="399"/>
        <v>0</v>
      </c>
      <c r="CO515" s="90">
        <f t="shared" si="399"/>
        <v>0</v>
      </c>
      <c r="CP515" s="90">
        <f t="shared" si="399"/>
        <v>0</v>
      </c>
      <c r="CQ515" s="90">
        <f t="shared" si="399"/>
        <v>0</v>
      </c>
      <c r="CR515" s="90">
        <f t="shared" si="399"/>
        <v>0</v>
      </c>
      <c r="CS515" s="90">
        <f t="shared" si="399"/>
        <v>0</v>
      </c>
      <c r="CT515" s="90">
        <f t="shared" si="399"/>
        <v>0</v>
      </c>
      <c r="CU515" s="90">
        <f t="shared" si="399"/>
        <v>0</v>
      </c>
      <c r="CV515" s="90">
        <f t="shared" si="399"/>
        <v>0</v>
      </c>
      <c r="CW515" s="90">
        <f t="shared" si="399"/>
        <v>0</v>
      </c>
      <c r="CX515" s="90">
        <f t="shared" si="399"/>
        <v>0</v>
      </c>
      <c r="CY515" s="90">
        <f t="shared" si="399"/>
        <v>0</v>
      </c>
      <c r="CZ515" s="90">
        <f t="shared" si="399"/>
        <v>0</v>
      </c>
      <c r="DA515" s="90">
        <f t="shared" si="399"/>
        <v>0</v>
      </c>
      <c r="DB515" s="90">
        <f t="shared" si="399"/>
        <v>0</v>
      </c>
      <c r="DC515" s="90">
        <f t="shared" si="399"/>
        <v>0</v>
      </c>
      <c r="DD515" s="90">
        <f t="shared" si="399"/>
        <v>0</v>
      </c>
      <c r="DE515" s="90">
        <f t="shared" si="399"/>
        <v>0</v>
      </c>
      <c r="DF515" s="90">
        <f t="shared" si="399"/>
        <v>0</v>
      </c>
      <c r="DG515" s="90">
        <f t="shared" si="399"/>
        <v>0</v>
      </c>
      <c r="DH515" s="90">
        <f t="shared" si="399"/>
        <v>0</v>
      </c>
      <c r="DI515" s="90">
        <f t="shared" si="399"/>
        <v>0</v>
      </c>
      <c r="DJ515" s="90">
        <f t="shared" si="399"/>
        <v>0</v>
      </c>
      <c r="DK515" s="90">
        <f t="shared" si="399"/>
        <v>0</v>
      </c>
      <c r="DL515" s="90">
        <f t="shared" si="399"/>
        <v>0</v>
      </c>
      <c r="DM515" s="90">
        <f t="shared" si="399"/>
        <v>0</v>
      </c>
      <c r="DN515" s="90">
        <f t="shared" si="399"/>
        <v>0</v>
      </c>
      <c r="DO515" s="90">
        <f t="shared" si="399"/>
        <v>0</v>
      </c>
      <c r="DP515" s="90">
        <f t="shared" si="399"/>
        <v>0</v>
      </c>
      <c r="DQ515" s="90">
        <f t="shared" si="399"/>
        <v>0</v>
      </c>
      <c r="DR515" s="90">
        <f t="shared" si="399"/>
        <v>0</v>
      </c>
      <c r="DS515" s="90">
        <f t="shared" si="399"/>
        <v>0</v>
      </c>
      <c r="DT515" s="90">
        <f t="shared" si="399"/>
        <v>0</v>
      </c>
      <c r="DU515" s="90">
        <f t="shared" si="399"/>
        <v>0</v>
      </c>
      <c r="DV515" s="90">
        <f t="shared" si="399"/>
        <v>0</v>
      </c>
      <c r="DW515" s="90">
        <f t="shared" si="399"/>
        <v>0</v>
      </c>
      <c r="DX515" s="90">
        <f t="shared" si="399"/>
        <v>0</v>
      </c>
      <c r="DY515" s="90">
        <f t="shared" si="399"/>
        <v>0</v>
      </c>
      <c r="DZ515" s="90">
        <f t="shared" si="399"/>
        <v>0</v>
      </c>
    </row>
    <row r="516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3" t="s">
        <v>111</v>
      </c>
      <c r="L516" s="83" t="s">
        <v>112</v>
      </c>
      <c r="M516" s="83" t="s">
        <v>113</v>
      </c>
      <c r="N516" s="83" t="s">
        <v>114</v>
      </c>
      <c r="O516" s="83" t="s">
        <v>115</v>
      </c>
      <c r="P516" s="83" t="s">
        <v>116</v>
      </c>
      <c r="Q516" s="83" t="s">
        <v>117</v>
      </c>
      <c r="R516" s="83" t="s">
        <v>118</v>
      </c>
      <c r="S516" s="83" t="s">
        <v>119</v>
      </c>
      <c r="T516" s="83" t="s">
        <v>120</v>
      </c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89"/>
      <c r="DB516" s="89"/>
      <c r="DC516" s="89"/>
      <c r="DD516" s="89"/>
      <c r="DE516" s="89"/>
      <c r="DF516" s="89"/>
      <c r="DG516" s="89"/>
      <c r="DH516" s="89"/>
      <c r="DI516" s="89"/>
      <c r="DJ516" s="89"/>
      <c r="DK516" s="89"/>
      <c r="DL516" s="89"/>
      <c r="DM516" s="89"/>
      <c r="DN516" s="89"/>
      <c r="DO516" s="89"/>
      <c r="DP516" s="89"/>
      <c r="DQ516" s="89"/>
      <c r="DR516" s="89"/>
      <c r="DS516" s="89"/>
      <c r="DT516" s="89"/>
      <c r="DU516" s="89"/>
      <c r="DV516" s="89"/>
      <c r="DW516" s="89"/>
      <c r="DX516" s="89"/>
      <c r="DY516" s="89"/>
      <c r="DZ516" s="89"/>
    </row>
    <row r="517">
      <c r="A517" s="89"/>
      <c r="B517" s="89"/>
      <c r="C517" s="89"/>
      <c r="D517" s="89"/>
      <c r="E517" s="89"/>
      <c r="F517" s="89"/>
      <c r="G517" s="89"/>
      <c r="H517" s="89"/>
      <c r="I517" s="196" t="s">
        <v>160</v>
      </c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89"/>
      <c r="BM517" s="89"/>
      <c r="BN517" s="89"/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/>
      <c r="BZ517" s="89"/>
      <c r="CA517" s="89"/>
      <c r="CB517" s="89"/>
      <c r="CC517" s="89"/>
      <c r="CD517" s="89"/>
      <c r="CE517" s="89"/>
      <c r="CF517" s="89"/>
      <c r="CG517" s="89"/>
      <c r="CH517" s="89"/>
      <c r="CI517" s="89"/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/>
      <c r="CU517" s="89"/>
      <c r="CV517" s="89"/>
      <c r="CW517" s="89"/>
      <c r="CX517" s="89"/>
      <c r="CY517" s="89"/>
      <c r="CZ517" s="89"/>
      <c r="DA517" s="89"/>
      <c r="DB517" s="89"/>
      <c r="DC517" s="89"/>
      <c r="DD517" s="89"/>
      <c r="DE517" s="89"/>
      <c r="DF517" s="89"/>
      <c r="DG517" s="89"/>
      <c r="DH517" s="89"/>
      <c r="DI517" s="89"/>
      <c r="DJ517" s="89"/>
      <c r="DK517" s="89"/>
      <c r="DL517" s="89"/>
      <c r="DM517" s="89"/>
      <c r="DN517" s="89"/>
      <c r="DO517" s="89"/>
      <c r="DP517" s="89"/>
      <c r="DQ517" s="89"/>
      <c r="DR517" s="89"/>
      <c r="DS517" s="89"/>
      <c r="DT517" s="89"/>
      <c r="DU517" s="89"/>
      <c r="DV517" s="89"/>
      <c r="DW517" s="89"/>
      <c r="DX517" s="89"/>
      <c r="DY517" s="89"/>
      <c r="DZ517" s="89"/>
    </row>
    <row r="518">
      <c r="A518" s="89"/>
      <c r="B518" s="89"/>
      <c r="C518" s="89"/>
      <c r="D518" s="89"/>
      <c r="E518" s="107" t="s">
        <v>168</v>
      </c>
      <c r="F518" s="89"/>
      <c r="G518" s="89"/>
      <c r="H518" s="89"/>
      <c r="I518" s="196" t="s">
        <v>55</v>
      </c>
      <c r="J518" s="217" t="str">
        <f>J479</f>
        <v/>
      </c>
      <c r="K518" s="217">
        <f t="shared" ref="K518:T518" si="400">sumif($K$1:$DZ$1,K$153,$K479:$DZ479)</f>
        <v>100000</v>
      </c>
      <c r="L518" s="217">
        <f t="shared" si="400"/>
        <v>0</v>
      </c>
      <c r="M518" s="217">
        <f t="shared" si="400"/>
        <v>0</v>
      </c>
      <c r="N518" s="217">
        <f t="shared" si="400"/>
        <v>0</v>
      </c>
      <c r="O518" s="217">
        <f t="shared" si="400"/>
        <v>0</v>
      </c>
      <c r="P518" s="217">
        <f t="shared" si="400"/>
        <v>0</v>
      </c>
      <c r="Q518" s="217">
        <f t="shared" si="400"/>
        <v>0</v>
      </c>
      <c r="R518" s="217">
        <f t="shared" si="400"/>
        <v>0</v>
      </c>
      <c r="S518" s="217">
        <f t="shared" si="400"/>
        <v>0</v>
      </c>
      <c r="T518" s="217">
        <f t="shared" si="400"/>
        <v>0</v>
      </c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89"/>
      <c r="BM518" s="89"/>
      <c r="BN518" s="89"/>
      <c r="BO518" s="89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/>
      <c r="BZ518" s="89"/>
      <c r="CA518" s="89"/>
      <c r="CB518" s="89"/>
      <c r="CC518" s="89"/>
      <c r="CD518" s="89"/>
      <c r="CE518" s="89"/>
      <c r="CF518" s="89"/>
      <c r="CG518" s="89"/>
      <c r="CH518" s="89"/>
      <c r="CI518" s="89"/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/>
      <c r="CU518" s="89"/>
      <c r="CV518" s="89"/>
      <c r="CW518" s="89"/>
      <c r="CX518" s="89"/>
      <c r="CY518" s="89"/>
      <c r="CZ518" s="89"/>
      <c r="DA518" s="89"/>
      <c r="DB518" s="89"/>
      <c r="DC518" s="89"/>
      <c r="DD518" s="89"/>
      <c r="DE518" s="89"/>
      <c r="DF518" s="89"/>
      <c r="DG518" s="89"/>
      <c r="DH518" s="89"/>
      <c r="DI518" s="89"/>
      <c r="DJ518" s="89"/>
      <c r="DK518" s="89"/>
      <c r="DL518" s="89"/>
      <c r="DM518" s="89"/>
      <c r="DN518" s="89"/>
      <c r="DO518" s="89"/>
      <c r="DP518" s="89"/>
      <c r="DQ518" s="89"/>
      <c r="DR518" s="89"/>
      <c r="DS518" s="89"/>
      <c r="DT518" s="89"/>
      <c r="DU518" s="89"/>
      <c r="DV518" s="89"/>
      <c r="DW518" s="89"/>
      <c r="DX518" s="89"/>
      <c r="DY518" s="89"/>
      <c r="DZ518" s="89"/>
    </row>
    <row r="519">
      <c r="A519" s="89"/>
      <c r="B519" s="89"/>
      <c r="C519" s="89"/>
      <c r="D519" s="89"/>
      <c r="E519" s="89"/>
      <c r="F519" s="89"/>
      <c r="G519" s="89"/>
      <c r="H519" s="89"/>
      <c r="I519" s="196" t="s">
        <v>162</v>
      </c>
      <c r="J519" s="89"/>
      <c r="K519" s="217">
        <f t="shared" ref="K519:T519" si="401">sumif($K$1:$DZ$1,K$153,$K480:$DZ480)</f>
        <v>0</v>
      </c>
      <c r="L519" s="217">
        <f t="shared" si="401"/>
        <v>0</v>
      </c>
      <c r="M519" s="217">
        <f t="shared" si="401"/>
        <v>3000000</v>
      </c>
      <c r="N519" s="217">
        <f t="shared" si="401"/>
        <v>0</v>
      </c>
      <c r="O519" s="217">
        <f t="shared" si="401"/>
        <v>0</v>
      </c>
      <c r="P519" s="217">
        <f t="shared" si="401"/>
        <v>0</v>
      </c>
      <c r="Q519" s="217">
        <f t="shared" si="401"/>
        <v>0</v>
      </c>
      <c r="R519" s="217">
        <f t="shared" si="401"/>
        <v>0</v>
      </c>
      <c r="S519" s="217">
        <f t="shared" si="401"/>
        <v>0</v>
      </c>
      <c r="T519" s="217">
        <f t="shared" si="401"/>
        <v>0</v>
      </c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89"/>
      <c r="BM519" s="89"/>
      <c r="BN519" s="89"/>
      <c r="BO519" s="89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/>
      <c r="BZ519" s="89"/>
      <c r="CA519" s="89"/>
      <c r="CB519" s="89"/>
      <c r="CC519" s="89"/>
      <c r="CD519" s="89"/>
      <c r="CE519" s="89"/>
      <c r="CF519" s="89"/>
      <c r="CG519" s="89"/>
      <c r="CH519" s="89"/>
      <c r="CI519" s="89"/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/>
      <c r="CU519" s="89"/>
      <c r="CV519" s="89"/>
      <c r="CW519" s="89"/>
      <c r="CX519" s="89"/>
      <c r="CY519" s="89"/>
      <c r="CZ519" s="89"/>
      <c r="DA519" s="89"/>
      <c r="DB519" s="89"/>
      <c r="DC519" s="89"/>
      <c r="DD519" s="89"/>
      <c r="DE519" s="89"/>
      <c r="DF519" s="89"/>
      <c r="DG519" s="89"/>
      <c r="DH519" s="89"/>
      <c r="DI519" s="89"/>
      <c r="DJ519" s="89"/>
      <c r="DK519" s="89"/>
      <c r="DL519" s="89"/>
      <c r="DM519" s="89"/>
      <c r="DN519" s="89"/>
      <c r="DO519" s="89"/>
      <c r="DP519" s="89"/>
      <c r="DQ519" s="89"/>
      <c r="DR519" s="89"/>
      <c r="DS519" s="89"/>
      <c r="DT519" s="89"/>
      <c r="DU519" s="89"/>
      <c r="DV519" s="89"/>
      <c r="DW519" s="89"/>
      <c r="DX519" s="89"/>
      <c r="DY519" s="89"/>
      <c r="DZ519" s="89"/>
    </row>
    <row r="520">
      <c r="A520" s="89"/>
      <c r="B520" s="235"/>
      <c r="C520" s="89"/>
      <c r="D520" s="89"/>
      <c r="E520" s="89"/>
      <c r="F520" s="89"/>
      <c r="G520" s="89"/>
      <c r="H520" s="89"/>
      <c r="I520" s="88" t="s">
        <v>163</v>
      </c>
      <c r="J520" s="89"/>
      <c r="K520" s="217">
        <f t="shared" ref="K520:T520" si="402">sumif($K$1:$DZ$1,K$153,$K481:$DZ481)</f>
        <v>0</v>
      </c>
      <c r="L520" s="217">
        <f t="shared" si="402"/>
        <v>0</v>
      </c>
      <c r="M520" s="217">
        <f t="shared" si="402"/>
        <v>0</v>
      </c>
      <c r="N520" s="217">
        <f t="shared" si="402"/>
        <v>0</v>
      </c>
      <c r="O520" s="217">
        <f t="shared" si="402"/>
        <v>10000000</v>
      </c>
      <c r="P520" s="217">
        <f t="shared" si="402"/>
        <v>0</v>
      </c>
      <c r="Q520" s="217">
        <f t="shared" si="402"/>
        <v>0</v>
      </c>
      <c r="R520" s="217">
        <f t="shared" si="402"/>
        <v>0</v>
      </c>
      <c r="S520" s="217">
        <f t="shared" si="402"/>
        <v>0</v>
      </c>
      <c r="T520" s="217">
        <f t="shared" si="402"/>
        <v>0</v>
      </c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89"/>
      <c r="BM520" s="89"/>
      <c r="BN520" s="89"/>
      <c r="BO520" s="89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89"/>
      <c r="DB520" s="89"/>
      <c r="DC520" s="89"/>
      <c r="DD520" s="89"/>
      <c r="DE520" s="89"/>
      <c r="DF520" s="89"/>
      <c r="DG520" s="89"/>
      <c r="DH520" s="89"/>
      <c r="DI520" s="89"/>
      <c r="DJ520" s="89"/>
      <c r="DK520" s="89"/>
      <c r="DL520" s="89"/>
      <c r="DM520" s="89"/>
      <c r="DN520" s="89"/>
      <c r="DO520" s="89"/>
      <c r="DP520" s="89"/>
      <c r="DQ520" s="89"/>
      <c r="DR520" s="89"/>
      <c r="DS520" s="89"/>
      <c r="DT520" s="89"/>
      <c r="DU520" s="89"/>
      <c r="DV520" s="89"/>
      <c r="DW520" s="89"/>
      <c r="DX520" s="89"/>
      <c r="DY520" s="89"/>
      <c r="DZ520" s="89"/>
    </row>
    <row r="52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  <c r="BK521" s="89"/>
      <c r="BL521" s="89"/>
      <c r="BM521" s="89"/>
      <c r="BN521" s="89"/>
      <c r="BO521" s="89"/>
      <c r="BP521" s="89"/>
      <c r="BQ521" s="89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89"/>
      <c r="CW521" s="89"/>
      <c r="CX521" s="89"/>
      <c r="CY521" s="89"/>
      <c r="CZ521" s="89"/>
      <c r="DA521" s="89"/>
      <c r="DB521" s="89"/>
      <c r="DC521" s="89"/>
      <c r="DD521" s="89"/>
      <c r="DE521" s="89"/>
      <c r="DF521" s="89"/>
      <c r="DG521" s="89"/>
      <c r="DH521" s="89"/>
      <c r="DI521" s="89"/>
      <c r="DJ521" s="89"/>
      <c r="DK521" s="89"/>
      <c r="DL521" s="89"/>
      <c r="DM521" s="89"/>
      <c r="DN521" s="89"/>
      <c r="DO521" s="89"/>
      <c r="DP521" s="89"/>
      <c r="DQ521" s="89"/>
      <c r="DR521" s="89"/>
      <c r="DS521" s="89"/>
      <c r="DT521" s="89"/>
      <c r="DU521" s="89"/>
      <c r="DV521" s="89"/>
      <c r="DW521" s="89"/>
      <c r="DX521" s="89"/>
      <c r="DY521" s="89"/>
      <c r="DZ521" s="89"/>
    </row>
    <row r="522">
      <c r="A522" s="89"/>
      <c r="B522" s="89"/>
      <c r="C522" s="89"/>
      <c r="D522" s="89"/>
      <c r="E522" s="89"/>
      <c r="F522" s="89"/>
      <c r="G522" s="89"/>
      <c r="H522" s="89"/>
      <c r="I522" s="89"/>
      <c r="J522" s="83" t="s">
        <v>348</v>
      </c>
      <c r="K522" s="83" t="s">
        <v>111</v>
      </c>
      <c r="L522" s="83" t="s">
        <v>112</v>
      </c>
      <c r="M522" s="83" t="s">
        <v>113</v>
      </c>
      <c r="N522" s="83" t="s">
        <v>114</v>
      </c>
      <c r="O522" s="83" t="s">
        <v>115</v>
      </c>
      <c r="P522" s="83" t="s">
        <v>116</v>
      </c>
      <c r="Q522" s="83" t="s">
        <v>117</v>
      </c>
      <c r="R522" s="83" t="s">
        <v>118</v>
      </c>
      <c r="S522" s="83" t="s">
        <v>119</v>
      </c>
      <c r="T522" s="83" t="s">
        <v>120</v>
      </c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  <c r="BK522" s="89"/>
      <c r="BL522" s="89"/>
      <c r="BM522" s="89"/>
      <c r="BN522" s="89"/>
      <c r="BO522" s="89"/>
      <c r="BP522" s="89"/>
      <c r="BQ522" s="89"/>
      <c r="BR522" s="89"/>
      <c r="BS522" s="89"/>
      <c r="BT522" s="89"/>
      <c r="BU522" s="89"/>
      <c r="BV522" s="89"/>
      <c r="BW522" s="89"/>
      <c r="BX522" s="89"/>
      <c r="BY522" s="89"/>
      <c r="BZ522" s="89"/>
      <c r="CA522" s="89"/>
      <c r="CB522" s="89"/>
      <c r="CC522" s="89"/>
      <c r="CD522" s="89"/>
      <c r="CE522" s="89"/>
      <c r="CF522" s="89"/>
      <c r="CG522" s="89"/>
      <c r="CH522" s="89"/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/>
      <c r="CT522" s="89"/>
      <c r="CU522" s="89"/>
      <c r="CV522" s="89"/>
      <c r="CW522" s="89"/>
      <c r="CX522" s="89"/>
      <c r="CY522" s="89"/>
      <c r="CZ522" s="89"/>
      <c r="DA522" s="89"/>
      <c r="DB522" s="89"/>
      <c r="DC522" s="89"/>
      <c r="DD522" s="89"/>
      <c r="DE522" s="89"/>
      <c r="DF522" s="89"/>
      <c r="DG522" s="89"/>
      <c r="DH522" s="89"/>
      <c r="DI522" s="89"/>
      <c r="DJ522" s="89"/>
      <c r="DK522" s="89"/>
      <c r="DL522" s="89"/>
      <c r="DM522" s="89"/>
      <c r="DN522" s="89"/>
      <c r="DO522" s="89"/>
      <c r="DP522" s="89"/>
      <c r="DQ522" s="89"/>
      <c r="DR522" s="89"/>
      <c r="DS522" s="89"/>
      <c r="DT522" s="89"/>
      <c r="DU522" s="89"/>
      <c r="DV522" s="89"/>
      <c r="DW522" s="89"/>
      <c r="DX522" s="89"/>
      <c r="DY522" s="89"/>
      <c r="DZ522" s="89"/>
    </row>
    <row r="523">
      <c r="A523" s="89"/>
      <c r="B523" s="150" t="s">
        <v>349</v>
      </c>
      <c r="C523" s="89"/>
      <c r="D523" s="89"/>
      <c r="E523" s="107" t="s">
        <v>335</v>
      </c>
      <c r="F523" s="89"/>
      <c r="G523" s="89"/>
      <c r="H523" s="89"/>
      <c r="I523" s="196" t="s">
        <v>167</v>
      </c>
      <c r="J523" s="236">
        <f t="shared" ref="J523:J525" si="403">J495</f>
        <v>1</v>
      </c>
      <c r="K523" s="220">
        <f t="shared" ref="K523:K525" si="404">V495</f>
        <v>0.8843930636</v>
      </c>
      <c r="L523" s="220">
        <f t="shared" ref="L523:L525" si="405">AH495</f>
        <v>0.8880117667</v>
      </c>
      <c r="M523" s="220">
        <f t="shared" ref="M523:M525" si="406">AT495</f>
        <v>0.6787017361</v>
      </c>
      <c r="N523" s="220">
        <f t="shared" ref="N523:N525" si="407">BF495</f>
        <v>0.6787017361</v>
      </c>
      <c r="O523" s="220">
        <f t="shared" ref="O523:O525" si="408">BR495</f>
        <v>0.6787017361</v>
      </c>
      <c r="P523" s="220">
        <f t="shared" ref="P523:P525" si="409">CD495</f>
        <v>0.6787017361</v>
      </c>
      <c r="Q523" s="220">
        <f t="shared" ref="Q523:Q525" si="410">CP495</f>
        <v>0.6787017361</v>
      </c>
      <c r="R523" s="220">
        <f t="shared" ref="R523:R525" si="411">DB495</f>
        <v>0.6787017361</v>
      </c>
      <c r="S523" s="220">
        <f t="shared" ref="S523:S525" si="412">DN495</f>
        <v>0.6787017361</v>
      </c>
      <c r="T523" s="220">
        <f t="shared" ref="T523:T525" si="413">DZ495</f>
        <v>0.6787017361</v>
      </c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89"/>
      <c r="BM523" s="89"/>
      <c r="BN523" s="89"/>
      <c r="BO523" s="89"/>
      <c r="BP523" s="89"/>
      <c r="BQ523" s="89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89"/>
      <c r="CW523" s="89"/>
      <c r="CX523" s="89"/>
      <c r="CY523" s="89"/>
      <c r="CZ523" s="89"/>
      <c r="DA523" s="89"/>
      <c r="DB523" s="89"/>
      <c r="DC523" s="89"/>
      <c r="DD523" s="89"/>
      <c r="DE523" s="89"/>
      <c r="DF523" s="89"/>
      <c r="DG523" s="89"/>
      <c r="DH523" s="89"/>
      <c r="DI523" s="89"/>
      <c r="DJ523" s="89"/>
      <c r="DK523" s="89"/>
      <c r="DL523" s="89"/>
      <c r="DM523" s="89"/>
      <c r="DN523" s="89"/>
      <c r="DO523" s="89"/>
      <c r="DP523" s="89"/>
      <c r="DQ523" s="89"/>
      <c r="DR523" s="89"/>
      <c r="DS523" s="89"/>
      <c r="DT523" s="89"/>
      <c r="DU523" s="89"/>
      <c r="DV523" s="89"/>
      <c r="DW523" s="89"/>
      <c r="DX523" s="89"/>
      <c r="DY523" s="89"/>
      <c r="DZ523" s="89"/>
    </row>
    <row r="524">
      <c r="A524" s="89"/>
      <c r="B524" s="89"/>
      <c r="C524" s="89"/>
      <c r="D524" s="89"/>
      <c r="E524" s="89"/>
      <c r="F524" s="89"/>
      <c r="G524" s="89"/>
      <c r="H524" s="89"/>
      <c r="I524" s="196" t="s">
        <v>55</v>
      </c>
      <c r="J524" s="236">
        <f t="shared" si="403"/>
        <v>0</v>
      </c>
      <c r="K524" s="220">
        <f t="shared" si="404"/>
        <v>0.1156069364</v>
      </c>
      <c r="L524" s="220">
        <f t="shared" si="405"/>
        <v>0.1119882333</v>
      </c>
      <c r="M524" s="220">
        <f t="shared" si="406"/>
        <v>0.08175647471</v>
      </c>
      <c r="N524" s="220">
        <f t="shared" si="407"/>
        <v>0.08175647471</v>
      </c>
      <c r="O524" s="220">
        <f t="shared" si="408"/>
        <v>0.08175647471</v>
      </c>
      <c r="P524" s="220">
        <f t="shared" si="409"/>
        <v>0.08175647471</v>
      </c>
      <c r="Q524" s="220">
        <f t="shared" si="410"/>
        <v>0.08175647471</v>
      </c>
      <c r="R524" s="220">
        <f t="shared" si="411"/>
        <v>0.08175647471</v>
      </c>
      <c r="S524" s="220">
        <f t="shared" si="412"/>
        <v>0.08175647471</v>
      </c>
      <c r="T524" s="220">
        <f t="shared" si="413"/>
        <v>0.08175647471</v>
      </c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  <c r="BK524" s="89"/>
      <c r="BL524" s="89"/>
      <c r="BM524" s="89"/>
      <c r="BN524" s="89"/>
      <c r="BO524" s="89"/>
      <c r="BP524" s="89"/>
      <c r="BQ524" s="89"/>
      <c r="BR524" s="89"/>
      <c r="BS524" s="89"/>
      <c r="BT524" s="89"/>
      <c r="BU524" s="89"/>
      <c r="BV524" s="89"/>
      <c r="BW524" s="89"/>
      <c r="BX524" s="89"/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/>
      <c r="CY524" s="89"/>
      <c r="CZ524" s="89"/>
      <c r="DA524" s="89"/>
      <c r="DB524" s="89"/>
      <c r="DC524" s="89"/>
      <c r="DD524" s="89"/>
      <c r="DE524" s="89"/>
      <c r="DF524" s="89"/>
      <c r="DG524" s="89"/>
      <c r="DH524" s="89"/>
      <c r="DI524" s="89"/>
      <c r="DJ524" s="89"/>
      <c r="DK524" s="89"/>
      <c r="DL524" s="89"/>
      <c r="DM524" s="89"/>
      <c r="DN524" s="89"/>
      <c r="DO524" s="89"/>
      <c r="DP524" s="89"/>
      <c r="DQ524" s="89"/>
      <c r="DR524" s="89"/>
      <c r="DS524" s="89"/>
      <c r="DT524" s="89"/>
      <c r="DU524" s="89"/>
      <c r="DV524" s="89"/>
      <c r="DW524" s="89"/>
      <c r="DX524" s="89"/>
      <c r="DY524" s="89"/>
      <c r="DZ524" s="89"/>
    </row>
    <row r="525">
      <c r="A525" s="89"/>
      <c r="B525" s="89"/>
      <c r="C525" s="89"/>
      <c r="D525" s="89"/>
      <c r="E525" s="89"/>
      <c r="F525" s="89"/>
      <c r="G525" s="89"/>
      <c r="H525" s="89"/>
      <c r="I525" s="88" t="s">
        <v>162</v>
      </c>
      <c r="J525" s="236">
        <f t="shared" si="403"/>
        <v>0</v>
      </c>
      <c r="K525" s="220">
        <f t="shared" si="404"/>
        <v>0</v>
      </c>
      <c r="L525" s="220">
        <f t="shared" si="405"/>
        <v>0</v>
      </c>
      <c r="M525" s="220">
        <f t="shared" si="406"/>
        <v>0.2395417892</v>
      </c>
      <c r="N525" s="220">
        <f t="shared" si="407"/>
        <v>0.2395417892</v>
      </c>
      <c r="O525" s="220">
        <f t="shared" si="408"/>
        <v>0.2395417892</v>
      </c>
      <c r="P525" s="220">
        <f t="shared" si="409"/>
        <v>0.2395417892</v>
      </c>
      <c r="Q525" s="220">
        <f t="shared" si="410"/>
        <v>0.2395417892</v>
      </c>
      <c r="R525" s="220">
        <f t="shared" si="411"/>
        <v>0.2395417892</v>
      </c>
      <c r="S525" s="220">
        <f t="shared" si="412"/>
        <v>0.2395417892</v>
      </c>
      <c r="T525" s="220">
        <f t="shared" si="413"/>
        <v>0.2395417892</v>
      </c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89"/>
      <c r="BM525" s="89"/>
      <c r="BN525" s="89"/>
      <c r="BO525" s="89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89"/>
      <c r="DB525" s="89"/>
      <c r="DC525" s="89"/>
      <c r="DD525" s="89"/>
      <c r="DE525" s="89"/>
      <c r="DF525" s="89"/>
      <c r="DG525" s="89"/>
      <c r="DH525" s="89"/>
      <c r="DI525" s="89"/>
      <c r="DJ525" s="89"/>
      <c r="DK525" s="89"/>
      <c r="DL525" s="89"/>
      <c r="DM525" s="89"/>
      <c r="DN525" s="89"/>
      <c r="DO525" s="89"/>
      <c r="DP525" s="89"/>
      <c r="DQ525" s="89"/>
      <c r="DR525" s="89"/>
      <c r="DS525" s="89"/>
      <c r="DT525" s="89"/>
      <c r="DU525" s="89"/>
      <c r="DV525" s="89"/>
      <c r="DW525" s="89"/>
      <c r="DX525" s="89"/>
      <c r="DY525" s="89"/>
      <c r="DZ525" s="89"/>
    </row>
    <row r="526">
      <c r="A526" s="89"/>
      <c r="B526" s="89"/>
      <c r="C526" s="89"/>
      <c r="D526" s="89"/>
      <c r="E526" s="89"/>
      <c r="F526" s="89"/>
      <c r="G526" s="89"/>
      <c r="H526" s="89"/>
      <c r="I526" s="78"/>
      <c r="J526" s="83" t="s">
        <v>348</v>
      </c>
      <c r="K526" s="83" t="s">
        <v>111</v>
      </c>
      <c r="L526" s="83" t="s">
        <v>112</v>
      </c>
      <c r="M526" s="83" t="s">
        <v>113</v>
      </c>
      <c r="N526" s="83" t="s">
        <v>114</v>
      </c>
      <c r="O526" s="83" t="s">
        <v>115</v>
      </c>
      <c r="P526" s="83" t="s">
        <v>116</v>
      </c>
      <c r="Q526" s="83" t="s">
        <v>117</v>
      </c>
      <c r="R526" s="83" t="s">
        <v>118</v>
      </c>
      <c r="S526" s="83" t="s">
        <v>119</v>
      </c>
      <c r="T526" s="83" t="s">
        <v>120</v>
      </c>
      <c r="U526" s="78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89"/>
      <c r="BM526" s="89"/>
      <c r="BN526" s="89"/>
      <c r="BO526" s="89"/>
      <c r="BP526" s="89"/>
      <c r="BQ526" s="89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89"/>
      <c r="CW526" s="89"/>
      <c r="CX526" s="89"/>
      <c r="CY526" s="89"/>
      <c r="CZ526" s="89"/>
      <c r="DA526" s="89"/>
      <c r="DB526" s="89"/>
      <c r="DC526" s="89"/>
      <c r="DD526" s="89"/>
      <c r="DE526" s="89"/>
      <c r="DF526" s="89"/>
      <c r="DG526" s="89"/>
      <c r="DH526" s="89"/>
      <c r="DI526" s="89"/>
      <c r="DJ526" s="89"/>
      <c r="DK526" s="89"/>
      <c r="DL526" s="89"/>
      <c r="DM526" s="89"/>
      <c r="DN526" s="89"/>
      <c r="DO526" s="89"/>
      <c r="DP526" s="89"/>
      <c r="DQ526" s="89"/>
      <c r="DR526" s="89"/>
      <c r="DS526" s="89"/>
      <c r="DT526" s="89"/>
      <c r="DU526" s="89"/>
      <c r="DV526" s="89"/>
      <c r="DW526" s="89"/>
      <c r="DX526" s="89"/>
      <c r="DY526" s="89"/>
      <c r="DZ526" s="89"/>
    </row>
    <row r="527">
      <c r="A527" s="89"/>
      <c r="B527" s="89"/>
      <c r="C527" s="89"/>
      <c r="D527" s="89"/>
      <c r="E527" s="92" t="s">
        <v>336</v>
      </c>
      <c r="F527" s="89"/>
      <c r="G527" s="89"/>
      <c r="H527" s="89"/>
      <c r="I527" s="196" t="s">
        <v>167</v>
      </c>
      <c r="J527" s="236">
        <f t="shared" ref="J527:J531" si="414">J499</f>
        <v>0.85</v>
      </c>
      <c r="K527" s="220">
        <f t="shared" ref="K527:K531" si="415">V499</f>
        <v>0.765</v>
      </c>
      <c r="L527" s="220">
        <f t="shared" ref="L527:L531" si="416">AH499</f>
        <v>0.7677061093</v>
      </c>
      <c r="M527" s="220">
        <f t="shared" ref="M527:M531" si="417">AT499</f>
        <v>0.5510069794</v>
      </c>
      <c r="N527" s="220">
        <f t="shared" ref="N527:N531" si="418">BF499</f>
        <v>0.5510069794</v>
      </c>
      <c r="O527" s="220">
        <f t="shared" ref="O527:O531" si="419">BR499</f>
        <v>0.5510069794</v>
      </c>
      <c r="P527" s="220">
        <f t="shared" ref="P527:P531" si="420">CD499</f>
        <v>0.5510069794</v>
      </c>
      <c r="Q527" s="220">
        <f t="shared" ref="Q527:Q531" si="421">CP499</f>
        <v>0.5510069794</v>
      </c>
      <c r="R527" s="220">
        <f t="shared" ref="R527:R531" si="422">DB499</f>
        <v>0.5510069794</v>
      </c>
      <c r="S527" s="220">
        <f t="shared" ref="S527:S531" si="423">DN499</f>
        <v>0.5510069794</v>
      </c>
      <c r="T527" s="220">
        <f t="shared" ref="T527:T531" si="424">DZ499</f>
        <v>0.5510069794</v>
      </c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89"/>
      <c r="BM527" s="89"/>
      <c r="BN527" s="89"/>
      <c r="BO527" s="89"/>
      <c r="BP527" s="89"/>
      <c r="BQ527" s="89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89"/>
      <c r="CW527" s="89"/>
      <c r="CX527" s="89"/>
      <c r="CY527" s="89"/>
      <c r="CZ527" s="89"/>
      <c r="DA527" s="89"/>
      <c r="DB527" s="89"/>
      <c r="DC527" s="89"/>
      <c r="DD527" s="89"/>
      <c r="DE527" s="89"/>
      <c r="DF527" s="89"/>
      <c r="DG527" s="89"/>
      <c r="DH527" s="89"/>
      <c r="DI527" s="89"/>
      <c r="DJ527" s="89"/>
      <c r="DK527" s="89"/>
      <c r="DL527" s="89"/>
      <c r="DM527" s="89"/>
      <c r="DN527" s="89"/>
      <c r="DO527" s="89"/>
      <c r="DP527" s="89"/>
      <c r="DQ527" s="89"/>
      <c r="DR527" s="89"/>
      <c r="DS527" s="89"/>
      <c r="DT527" s="89"/>
      <c r="DU527" s="89"/>
      <c r="DV527" s="89"/>
      <c r="DW527" s="89"/>
      <c r="DX527" s="89"/>
      <c r="DY527" s="89"/>
      <c r="DZ527" s="89"/>
    </row>
    <row r="528">
      <c r="A528" s="89"/>
      <c r="B528" s="89"/>
      <c r="C528" s="89"/>
      <c r="D528" s="89"/>
      <c r="E528" s="89"/>
      <c r="F528" s="89"/>
      <c r="G528" s="89"/>
      <c r="H528" s="89"/>
      <c r="I528" s="196" t="s">
        <v>166</v>
      </c>
      <c r="J528" s="236">
        <f t="shared" si="414"/>
        <v>0.15</v>
      </c>
      <c r="K528" s="220">
        <f t="shared" si="415"/>
        <v>0.135</v>
      </c>
      <c r="L528" s="220">
        <f t="shared" si="416"/>
        <v>0.1354775487</v>
      </c>
      <c r="M528" s="220">
        <f t="shared" si="417"/>
        <v>0.09723652578</v>
      </c>
      <c r="N528" s="220">
        <f t="shared" si="418"/>
        <v>0.09723652578</v>
      </c>
      <c r="O528" s="220">
        <f t="shared" si="419"/>
        <v>0.09723652578</v>
      </c>
      <c r="P528" s="220">
        <f t="shared" si="420"/>
        <v>0.09723652578</v>
      </c>
      <c r="Q528" s="220">
        <f t="shared" si="421"/>
        <v>0.09723652578</v>
      </c>
      <c r="R528" s="220">
        <f t="shared" si="422"/>
        <v>0.09723652578</v>
      </c>
      <c r="S528" s="220">
        <f t="shared" si="423"/>
        <v>0.09723652578</v>
      </c>
      <c r="T528" s="220">
        <f t="shared" si="424"/>
        <v>0.09723652578</v>
      </c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  <c r="BK528" s="89"/>
      <c r="BL528" s="89"/>
      <c r="BM528" s="89"/>
      <c r="BN528" s="89"/>
      <c r="BO528" s="89"/>
      <c r="BP528" s="89"/>
      <c r="BQ528" s="89"/>
      <c r="BR528" s="89"/>
      <c r="BS528" s="89"/>
      <c r="BT528" s="89"/>
      <c r="BU528" s="89"/>
      <c r="BV528" s="89"/>
      <c r="BW528" s="89"/>
      <c r="BX528" s="89"/>
      <c r="BY528" s="89"/>
      <c r="BZ528" s="89"/>
      <c r="CA528" s="89"/>
      <c r="CB528" s="89"/>
      <c r="CC528" s="89"/>
      <c r="CD528" s="89"/>
      <c r="CE528" s="89"/>
      <c r="CF528" s="89"/>
      <c r="CG528" s="89"/>
      <c r="CH528" s="89"/>
      <c r="CI528" s="89"/>
      <c r="CJ528" s="89"/>
      <c r="CK528" s="89"/>
      <c r="CL528" s="89"/>
      <c r="CM528" s="89"/>
      <c r="CN528" s="89"/>
      <c r="CO528" s="89"/>
      <c r="CP528" s="89"/>
      <c r="CQ528" s="89"/>
      <c r="CR528" s="89"/>
      <c r="CS528" s="89"/>
      <c r="CT528" s="89"/>
      <c r="CU528" s="89"/>
      <c r="CV528" s="89"/>
      <c r="CW528" s="89"/>
      <c r="CX528" s="89"/>
      <c r="CY528" s="89"/>
      <c r="CZ528" s="89"/>
      <c r="DA528" s="89"/>
      <c r="DB528" s="89"/>
      <c r="DC528" s="89"/>
      <c r="DD528" s="89"/>
      <c r="DE528" s="89"/>
      <c r="DF528" s="89"/>
      <c r="DG528" s="89"/>
      <c r="DH528" s="89"/>
      <c r="DI528" s="89"/>
      <c r="DJ528" s="89"/>
      <c r="DK528" s="89"/>
      <c r="DL528" s="89"/>
      <c r="DM528" s="89"/>
      <c r="DN528" s="89"/>
      <c r="DO528" s="89"/>
      <c r="DP528" s="89"/>
      <c r="DQ528" s="89"/>
      <c r="DR528" s="89"/>
      <c r="DS528" s="89"/>
      <c r="DT528" s="89"/>
      <c r="DU528" s="89"/>
      <c r="DV528" s="89"/>
      <c r="DW528" s="89"/>
      <c r="DX528" s="89"/>
      <c r="DY528" s="89"/>
      <c r="DZ528" s="89"/>
    </row>
    <row r="529">
      <c r="A529" s="89"/>
      <c r="B529" s="89"/>
      <c r="C529" s="89"/>
      <c r="D529" s="89"/>
      <c r="E529" s="89"/>
      <c r="F529" s="89"/>
      <c r="G529" s="89"/>
      <c r="H529" s="89"/>
      <c r="I529" s="196" t="s">
        <v>55</v>
      </c>
      <c r="J529" s="236">
        <f t="shared" si="414"/>
        <v>0</v>
      </c>
      <c r="K529" s="220">
        <f t="shared" si="415"/>
        <v>0.1</v>
      </c>
      <c r="L529" s="220">
        <f t="shared" si="416"/>
        <v>0.09681634194</v>
      </c>
      <c r="M529" s="220">
        <f t="shared" si="417"/>
        <v>0.06637435236</v>
      </c>
      <c r="N529" s="220">
        <f t="shared" si="418"/>
        <v>0.06637435236</v>
      </c>
      <c r="O529" s="220">
        <f t="shared" si="419"/>
        <v>0.06637435236</v>
      </c>
      <c r="P529" s="220">
        <f t="shared" si="420"/>
        <v>0.06637435236</v>
      </c>
      <c r="Q529" s="220">
        <f t="shared" si="421"/>
        <v>0.06637435236</v>
      </c>
      <c r="R529" s="220">
        <f t="shared" si="422"/>
        <v>0.06637435236</v>
      </c>
      <c r="S529" s="220">
        <f t="shared" si="423"/>
        <v>0.06637435236</v>
      </c>
      <c r="T529" s="220">
        <f t="shared" si="424"/>
        <v>0.06637435236</v>
      </c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89"/>
      <c r="DB529" s="89"/>
      <c r="DC529" s="89"/>
      <c r="DD529" s="89"/>
      <c r="DE529" s="89"/>
      <c r="DF529" s="89"/>
      <c r="DG529" s="89"/>
      <c r="DH529" s="89"/>
      <c r="DI529" s="89"/>
      <c r="DJ529" s="89"/>
      <c r="DK529" s="89"/>
      <c r="DL529" s="89"/>
      <c r="DM529" s="89"/>
      <c r="DN529" s="89"/>
      <c r="DO529" s="89"/>
      <c r="DP529" s="89"/>
      <c r="DQ529" s="89"/>
      <c r="DR529" s="89"/>
      <c r="DS529" s="89"/>
      <c r="DT529" s="89"/>
      <c r="DU529" s="89"/>
      <c r="DV529" s="89"/>
      <c r="DW529" s="89"/>
      <c r="DX529" s="89"/>
      <c r="DY529" s="89"/>
      <c r="DZ529" s="89"/>
    </row>
    <row r="530">
      <c r="A530" s="89"/>
      <c r="B530" s="89"/>
      <c r="C530" s="89"/>
      <c r="D530" s="89"/>
      <c r="E530" s="89"/>
      <c r="F530" s="89"/>
      <c r="G530" s="89"/>
      <c r="H530" s="89"/>
      <c r="I530" s="88" t="s">
        <v>162</v>
      </c>
      <c r="J530" s="236">
        <f t="shared" si="414"/>
        <v>0</v>
      </c>
      <c r="K530" s="220">
        <f t="shared" si="415"/>
        <v>0</v>
      </c>
      <c r="L530" s="220">
        <f t="shared" si="416"/>
        <v>0</v>
      </c>
      <c r="M530" s="220">
        <f t="shared" si="417"/>
        <v>0.1944730516</v>
      </c>
      <c r="N530" s="220">
        <f t="shared" si="418"/>
        <v>0.1944730516</v>
      </c>
      <c r="O530" s="220">
        <f t="shared" si="419"/>
        <v>0.1944730516</v>
      </c>
      <c r="P530" s="220">
        <f t="shared" si="420"/>
        <v>0.1944730516</v>
      </c>
      <c r="Q530" s="220">
        <f t="shared" si="421"/>
        <v>0.1944730516</v>
      </c>
      <c r="R530" s="220">
        <f t="shared" si="422"/>
        <v>0.1944730516</v>
      </c>
      <c r="S530" s="220">
        <f t="shared" si="423"/>
        <v>0.1944730516</v>
      </c>
      <c r="T530" s="220">
        <f t="shared" si="424"/>
        <v>0.1944730516</v>
      </c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89"/>
      <c r="BM530" s="89"/>
      <c r="BN530" s="89"/>
      <c r="BO530" s="89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89"/>
      <c r="CW530" s="89"/>
      <c r="CX530" s="89"/>
      <c r="CY530" s="89"/>
      <c r="CZ530" s="89"/>
      <c r="DA530" s="89"/>
      <c r="DB530" s="89"/>
      <c r="DC530" s="89"/>
      <c r="DD530" s="89"/>
      <c r="DE530" s="89"/>
      <c r="DF530" s="89"/>
      <c r="DG530" s="89"/>
      <c r="DH530" s="89"/>
      <c r="DI530" s="89"/>
      <c r="DJ530" s="89"/>
      <c r="DK530" s="89"/>
      <c r="DL530" s="89"/>
      <c r="DM530" s="89"/>
      <c r="DN530" s="89"/>
      <c r="DO530" s="89"/>
      <c r="DP530" s="89"/>
      <c r="DQ530" s="89"/>
      <c r="DR530" s="89"/>
      <c r="DS530" s="89"/>
      <c r="DT530" s="89"/>
      <c r="DU530" s="89"/>
      <c r="DV530" s="89"/>
      <c r="DW530" s="89"/>
      <c r="DX530" s="89"/>
      <c r="DY530" s="89"/>
      <c r="DZ530" s="89"/>
    </row>
    <row r="531">
      <c r="A531" s="89"/>
      <c r="B531" s="89"/>
      <c r="C531" s="89"/>
      <c r="D531" s="89"/>
      <c r="E531" s="89"/>
      <c r="F531" s="89"/>
      <c r="G531" s="89"/>
      <c r="H531" s="89"/>
      <c r="I531" s="88" t="s">
        <v>334</v>
      </c>
      <c r="J531" s="236">
        <f t="shared" si="414"/>
        <v>0</v>
      </c>
      <c r="K531" s="220">
        <f t="shared" si="415"/>
        <v>0</v>
      </c>
      <c r="L531" s="220">
        <f t="shared" si="416"/>
        <v>0</v>
      </c>
      <c r="M531" s="220">
        <f t="shared" si="417"/>
        <v>0.09090909091</v>
      </c>
      <c r="N531" s="220">
        <f t="shared" si="418"/>
        <v>0.09090909091</v>
      </c>
      <c r="O531" s="220">
        <f t="shared" si="419"/>
        <v>0.09090909091</v>
      </c>
      <c r="P531" s="220">
        <f t="shared" si="420"/>
        <v>0.09090909091</v>
      </c>
      <c r="Q531" s="220">
        <f t="shared" si="421"/>
        <v>0.09090909091</v>
      </c>
      <c r="R531" s="220">
        <f t="shared" si="422"/>
        <v>0.09090909091</v>
      </c>
      <c r="S531" s="220">
        <f t="shared" si="423"/>
        <v>0.09090909091</v>
      </c>
      <c r="T531" s="220">
        <f t="shared" si="424"/>
        <v>0.09090909091</v>
      </c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89"/>
      <c r="BM531" s="89"/>
      <c r="BN531" s="89"/>
      <c r="BO531" s="89"/>
      <c r="BP531" s="89"/>
      <c r="BQ531" s="89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89"/>
      <c r="CW531" s="89"/>
      <c r="CX531" s="89"/>
      <c r="CY531" s="89"/>
      <c r="CZ531" s="89"/>
      <c r="DA531" s="89"/>
      <c r="DB531" s="89"/>
      <c r="DC531" s="89"/>
      <c r="DD531" s="89"/>
      <c r="DE531" s="89"/>
      <c r="DF531" s="89"/>
      <c r="DG531" s="89"/>
      <c r="DH531" s="89"/>
      <c r="DI531" s="89"/>
      <c r="DJ531" s="89"/>
      <c r="DK531" s="89"/>
      <c r="DL531" s="89"/>
      <c r="DM531" s="89"/>
      <c r="DN531" s="89"/>
      <c r="DO531" s="89"/>
      <c r="DP531" s="89"/>
      <c r="DQ531" s="89"/>
      <c r="DR531" s="89"/>
      <c r="DS531" s="89"/>
      <c r="DT531" s="89"/>
      <c r="DU531" s="89"/>
      <c r="DV531" s="89"/>
      <c r="DW531" s="89"/>
      <c r="DX531" s="89"/>
      <c r="DY531" s="89"/>
      <c r="DZ531" s="89"/>
    </row>
    <row r="532">
      <c r="A532" s="89"/>
      <c r="B532" s="89"/>
      <c r="C532" s="89"/>
      <c r="D532" s="89"/>
      <c r="F532" s="89"/>
      <c r="G532" s="89"/>
      <c r="H532" s="89"/>
      <c r="I532" s="88"/>
      <c r="J532" s="89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89"/>
      <c r="BM532" s="89"/>
      <c r="BN532" s="89"/>
      <c r="BO532" s="89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89"/>
      <c r="CW532" s="89"/>
      <c r="CX532" s="89"/>
      <c r="CY532" s="89"/>
      <c r="CZ532" s="89"/>
      <c r="DA532" s="89"/>
      <c r="DB532" s="89"/>
      <c r="DC532" s="89"/>
      <c r="DD532" s="89"/>
      <c r="DE532" s="89"/>
      <c r="DF532" s="89"/>
      <c r="DG532" s="89"/>
      <c r="DH532" s="89"/>
      <c r="DI532" s="89"/>
      <c r="DJ532" s="89"/>
      <c r="DK532" s="89"/>
      <c r="DL532" s="89"/>
      <c r="DM532" s="89"/>
      <c r="DN532" s="89"/>
      <c r="DO532" s="89"/>
      <c r="DP532" s="89"/>
      <c r="DQ532" s="89"/>
      <c r="DR532" s="89"/>
      <c r="DS532" s="89"/>
      <c r="DT532" s="89"/>
      <c r="DU532" s="89"/>
      <c r="DV532" s="89"/>
      <c r="DW532" s="89"/>
      <c r="DX532" s="89"/>
      <c r="DY532" s="89"/>
      <c r="DZ532" s="89"/>
    </row>
    <row r="533">
      <c r="A533" s="89"/>
      <c r="B533" s="89"/>
      <c r="C533" s="89"/>
      <c r="D533" s="89"/>
      <c r="E533" s="107" t="s">
        <v>337</v>
      </c>
      <c r="F533" s="89"/>
      <c r="G533" s="89"/>
      <c r="H533" s="89"/>
      <c r="I533" s="88" t="s">
        <v>327</v>
      </c>
      <c r="J533" s="89"/>
      <c r="K533" s="217">
        <f t="shared" ref="K533:T533" si="425">sumif($K$1:$DZ$1,K$153,$K505:$DZ505)</f>
        <v>0</v>
      </c>
      <c r="L533" s="217">
        <f t="shared" si="425"/>
        <v>8453.023109</v>
      </c>
      <c r="M533" s="217">
        <f t="shared" si="425"/>
        <v>31906.31915</v>
      </c>
      <c r="N533" s="217">
        <f t="shared" si="425"/>
        <v>60206.24829</v>
      </c>
      <c r="O533" s="217">
        <f t="shared" si="425"/>
        <v>114635.5295</v>
      </c>
      <c r="P533" s="217">
        <f t="shared" si="425"/>
        <v>423962.3898</v>
      </c>
      <c r="Q533" s="217">
        <f t="shared" si="425"/>
        <v>763665.4913</v>
      </c>
      <c r="R533" s="217">
        <f t="shared" si="425"/>
        <v>1353044.638</v>
      </c>
      <c r="S533" s="217">
        <f t="shared" si="425"/>
        <v>2362841.848</v>
      </c>
      <c r="T533" s="217">
        <f t="shared" si="425"/>
        <v>4082799.917</v>
      </c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  <c r="BM533" s="89"/>
      <c r="BN533" s="89"/>
      <c r="BO533" s="89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89"/>
      <c r="CW533" s="89"/>
      <c r="CX533" s="89"/>
      <c r="CY533" s="89"/>
      <c r="CZ533" s="89"/>
      <c r="DA533" s="89"/>
      <c r="DB533" s="89"/>
      <c r="DC533" s="89"/>
      <c r="DD533" s="89"/>
      <c r="DE533" s="89"/>
      <c r="DF533" s="89"/>
      <c r="DG533" s="89"/>
      <c r="DH533" s="89"/>
      <c r="DI533" s="89"/>
      <c r="DJ533" s="89"/>
      <c r="DK533" s="89"/>
      <c r="DL533" s="89"/>
      <c r="DM533" s="89"/>
      <c r="DN533" s="89"/>
      <c r="DO533" s="89"/>
      <c r="DP533" s="89"/>
      <c r="DQ533" s="89"/>
      <c r="DR533" s="89"/>
      <c r="DS533" s="89"/>
      <c r="DT533" s="89"/>
      <c r="DU533" s="89"/>
      <c r="DV533" s="89"/>
      <c r="DW533" s="89"/>
      <c r="DX533" s="89"/>
      <c r="DY533" s="89"/>
      <c r="DZ533" s="89"/>
    </row>
    <row r="534">
      <c r="A534" s="89"/>
      <c r="B534" s="89"/>
      <c r="C534" s="89"/>
      <c r="D534" s="89"/>
      <c r="E534" s="89"/>
      <c r="F534" s="89"/>
      <c r="G534" s="89"/>
      <c r="H534" s="89"/>
      <c r="I534" s="88" t="s">
        <v>338</v>
      </c>
      <c r="K534" s="217">
        <f t="shared" ref="K534:T534" si="426">sumif($K$1:$DZ$1,K$153,$K506:$DZ506)</f>
        <v>0</v>
      </c>
      <c r="L534" s="217">
        <f t="shared" si="426"/>
        <v>7485.554025</v>
      </c>
      <c r="M534" s="217">
        <f t="shared" si="426"/>
        <v>23690.21468</v>
      </c>
      <c r="N534" s="217">
        <f t="shared" si="426"/>
        <v>40862.08524</v>
      </c>
      <c r="O534" s="217">
        <f t="shared" si="426"/>
        <v>77803.33291</v>
      </c>
      <c r="P534" s="217">
        <f t="shared" si="426"/>
        <v>287744.01</v>
      </c>
      <c r="Q534" s="217">
        <f t="shared" si="426"/>
        <v>518301.0948</v>
      </c>
      <c r="R534" s="217">
        <f t="shared" si="426"/>
        <v>918313.7447</v>
      </c>
      <c r="S534" s="217">
        <f t="shared" si="426"/>
        <v>1603664.864</v>
      </c>
      <c r="T534" s="217">
        <f t="shared" si="426"/>
        <v>2771003.392</v>
      </c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  <c r="BM534" s="89"/>
      <c r="BN534" s="89"/>
      <c r="BO534" s="89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89"/>
      <c r="CW534" s="89"/>
      <c r="CX534" s="89"/>
      <c r="CY534" s="89"/>
      <c r="CZ534" s="89"/>
      <c r="DA534" s="89"/>
      <c r="DB534" s="89"/>
      <c r="DC534" s="89"/>
      <c r="DD534" s="89"/>
      <c r="DE534" s="89"/>
      <c r="DF534" s="89"/>
      <c r="DG534" s="89"/>
      <c r="DH534" s="89"/>
      <c r="DI534" s="89"/>
      <c r="DJ534" s="89"/>
      <c r="DK534" s="89"/>
      <c r="DL534" s="89"/>
      <c r="DM534" s="89"/>
      <c r="DN534" s="89"/>
      <c r="DO534" s="89"/>
      <c r="DP534" s="89"/>
      <c r="DQ534" s="89"/>
      <c r="DR534" s="89"/>
      <c r="DS534" s="89"/>
      <c r="DT534" s="89"/>
      <c r="DU534" s="89"/>
      <c r="DV534" s="89"/>
      <c r="DW534" s="89"/>
      <c r="DX534" s="89"/>
      <c r="DY534" s="89"/>
      <c r="DZ534" s="89"/>
    </row>
    <row r="535">
      <c r="A535" s="89"/>
      <c r="B535" s="89"/>
      <c r="C535" s="89"/>
      <c r="D535" s="89"/>
      <c r="E535" s="89"/>
      <c r="F535" s="89"/>
      <c r="G535" s="89"/>
      <c r="H535" s="89"/>
      <c r="I535" s="88" t="s">
        <v>384</v>
      </c>
      <c r="K535" s="217">
        <f t="shared" ref="K535:T535" si="427">sumif($K$1:$DZ$1,K$153,$K507:$DZ507)</f>
        <v>0</v>
      </c>
      <c r="L535" s="217">
        <f t="shared" si="427"/>
        <v>967.4690832</v>
      </c>
      <c r="M535" s="217">
        <f t="shared" si="427"/>
        <v>2878.617601</v>
      </c>
      <c r="N535" s="217">
        <f t="shared" si="427"/>
        <v>4922.250616</v>
      </c>
      <c r="O535" s="217">
        <f t="shared" si="427"/>
        <v>9372.196771</v>
      </c>
      <c r="P535" s="217">
        <f t="shared" si="427"/>
        <v>34661.6704</v>
      </c>
      <c r="Q535" s="217">
        <f t="shared" si="427"/>
        <v>62434.59843</v>
      </c>
      <c r="R535" s="217">
        <f t="shared" si="427"/>
        <v>110620.1597</v>
      </c>
      <c r="S535" s="217">
        <f t="shared" si="427"/>
        <v>193177.6198</v>
      </c>
      <c r="T535" s="217">
        <f t="shared" si="427"/>
        <v>333795.3281</v>
      </c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89"/>
      <c r="BM535" s="89"/>
      <c r="BN535" s="89"/>
      <c r="BO535" s="89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89"/>
      <c r="CW535" s="89"/>
      <c r="CX535" s="89"/>
      <c r="CY535" s="89"/>
      <c r="CZ535" s="89"/>
      <c r="DA535" s="89"/>
      <c r="DB535" s="89"/>
      <c r="DC535" s="89"/>
      <c r="DD535" s="89"/>
      <c r="DE535" s="89"/>
      <c r="DF535" s="89"/>
      <c r="DG535" s="89"/>
      <c r="DH535" s="89"/>
      <c r="DI535" s="89"/>
      <c r="DJ535" s="89"/>
      <c r="DK535" s="89"/>
      <c r="DL535" s="89"/>
      <c r="DM535" s="89"/>
      <c r="DN535" s="89"/>
      <c r="DO535" s="89"/>
      <c r="DP535" s="89"/>
      <c r="DQ535" s="89"/>
      <c r="DR535" s="89"/>
      <c r="DS535" s="89"/>
      <c r="DT535" s="89"/>
      <c r="DU535" s="89"/>
      <c r="DV535" s="89"/>
      <c r="DW535" s="89"/>
      <c r="DX535" s="89"/>
      <c r="DY535" s="89"/>
      <c r="DZ535" s="89"/>
    </row>
    <row r="536">
      <c r="A536" s="89"/>
      <c r="B536" s="89"/>
      <c r="C536" s="89"/>
      <c r="D536" s="89"/>
      <c r="E536" s="89"/>
      <c r="F536" s="89"/>
      <c r="G536" s="89"/>
      <c r="H536" s="89"/>
      <c r="I536" s="88" t="s">
        <v>342</v>
      </c>
      <c r="J536" s="89"/>
      <c r="K536" s="217">
        <f t="shared" ref="K536:T536" si="428">sumif($K$1:$DZ$1,K$153,$K508:$DZ508)</f>
        <v>0</v>
      </c>
      <c r="L536" s="217">
        <f t="shared" si="428"/>
        <v>0</v>
      </c>
      <c r="M536" s="217">
        <f t="shared" si="428"/>
        <v>5337.486871</v>
      </c>
      <c r="N536" s="217">
        <f t="shared" si="428"/>
        <v>14421.91244</v>
      </c>
      <c r="O536" s="217">
        <f t="shared" si="428"/>
        <v>27459.99985</v>
      </c>
      <c r="P536" s="217">
        <f t="shared" si="428"/>
        <v>101556.7094</v>
      </c>
      <c r="Q536" s="217">
        <f t="shared" si="428"/>
        <v>182929.7982</v>
      </c>
      <c r="R536" s="217">
        <f t="shared" si="428"/>
        <v>324110.7334</v>
      </c>
      <c r="S536" s="217">
        <f t="shared" si="428"/>
        <v>565999.3639</v>
      </c>
      <c r="T536" s="217">
        <f t="shared" si="428"/>
        <v>978001.197</v>
      </c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89"/>
      <c r="BM536" s="89"/>
      <c r="BN536" s="89"/>
      <c r="BO536" s="89"/>
      <c r="BP536" s="89"/>
      <c r="BQ536" s="89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89"/>
      <c r="CW536" s="89"/>
      <c r="CX536" s="89"/>
      <c r="CY536" s="89"/>
      <c r="CZ536" s="89"/>
      <c r="DA536" s="89"/>
      <c r="DB536" s="89"/>
      <c r="DC536" s="89"/>
      <c r="DD536" s="89"/>
      <c r="DE536" s="89"/>
      <c r="DF536" s="89"/>
      <c r="DG536" s="89"/>
      <c r="DH536" s="89"/>
      <c r="DI536" s="89"/>
      <c r="DJ536" s="89"/>
      <c r="DK536" s="89"/>
      <c r="DL536" s="89"/>
      <c r="DM536" s="89"/>
      <c r="DN536" s="89"/>
      <c r="DO536" s="89"/>
      <c r="DP536" s="89"/>
      <c r="DQ536" s="89"/>
      <c r="DR536" s="89"/>
      <c r="DS536" s="89"/>
      <c r="DT536" s="89"/>
      <c r="DU536" s="89"/>
      <c r="DV536" s="89"/>
      <c r="DW536" s="89"/>
      <c r="DX536" s="89"/>
      <c r="DY536" s="89"/>
      <c r="DZ536" s="89"/>
    </row>
    <row r="537">
      <c r="A537" s="89"/>
      <c r="B537" s="89"/>
      <c r="C537" s="89"/>
      <c r="D537" s="89"/>
      <c r="E537" s="89"/>
      <c r="F537" s="89"/>
      <c r="G537" s="89"/>
      <c r="H537" s="89"/>
      <c r="I537" s="88" t="s">
        <v>385</v>
      </c>
      <c r="J537" s="89"/>
      <c r="K537" s="217">
        <f t="shared" ref="K537:T537" si="429">sumif($K$1:$DZ$1,K$153,$K509:$DZ509)</f>
        <v>0</v>
      </c>
      <c r="L537" s="217">
        <f t="shared" si="429"/>
        <v>0</v>
      </c>
      <c r="M537" s="217">
        <f t="shared" si="429"/>
        <v>0</v>
      </c>
      <c r="N537" s="217">
        <f t="shared" si="429"/>
        <v>0</v>
      </c>
      <c r="O537" s="217">
        <f t="shared" si="429"/>
        <v>129979.9584</v>
      </c>
      <c r="P537" s="217">
        <f t="shared" si="429"/>
        <v>0</v>
      </c>
      <c r="Q537" s="217">
        <f t="shared" si="429"/>
        <v>0</v>
      </c>
      <c r="R537" s="217">
        <f t="shared" si="429"/>
        <v>0</v>
      </c>
      <c r="S537" s="217">
        <f t="shared" si="429"/>
        <v>0</v>
      </c>
      <c r="T537" s="217">
        <f t="shared" si="429"/>
        <v>0</v>
      </c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89"/>
      <c r="BM537" s="89"/>
      <c r="BN537" s="89"/>
      <c r="BO537" s="89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89"/>
      <c r="DB537" s="89"/>
      <c r="DC537" s="89"/>
      <c r="DD537" s="89"/>
      <c r="DE537" s="89"/>
      <c r="DF537" s="89"/>
      <c r="DG537" s="89"/>
      <c r="DH537" s="89"/>
      <c r="DI537" s="89"/>
      <c r="DJ537" s="89"/>
      <c r="DK537" s="89"/>
      <c r="DL537" s="89"/>
      <c r="DM537" s="89"/>
      <c r="DN537" s="89"/>
      <c r="DO537" s="89"/>
      <c r="DP537" s="89"/>
      <c r="DQ537" s="89"/>
      <c r="DR537" s="89"/>
      <c r="DS537" s="89"/>
      <c r="DT537" s="89"/>
      <c r="DU537" s="89"/>
      <c r="DV537" s="89"/>
      <c r="DW537" s="89"/>
      <c r="DX537" s="89"/>
      <c r="DY537" s="89"/>
      <c r="DZ537" s="89"/>
    </row>
    <row r="538">
      <c r="A538" s="89"/>
      <c r="B538" s="89"/>
      <c r="C538" s="89"/>
      <c r="D538" s="89"/>
      <c r="E538" s="89"/>
      <c r="F538" s="89"/>
      <c r="G538" s="89"/>
      <c r="H538" s="89"/>
      <c r="I538" s="88" t="s">
        <v>344</v>
      </c>
      <c r="J538" s="89"/>
      <c r="K538" s="217">
        <f t="shared" ref="K538:T538" si="430">sumif($K$1:$DZ$1,K$153,$K510:$DZ510)</f>
        <v>0</v>
      </c>
      <c r="L538" s="217">
        <f t="shared" si="430"/>
        <v>0</v>
      </c>
      <c r="M538" s="217">
        <f t="shared" si="430"/>
        <v>0</v>
      </c>
      <c r="N538" s="217">
        <f t="shared" si="430"/>
        <v>0</v>
      </c>
      <c r="O538" s="217">
        <f t="shared" si="430"/>
        <v>3470451.008</v>
      </c>
      <c r="P538" s="217">
        <f t="shared" si="430"/>
        <v>0</v>
      </c>
      <c r="Q538" s="217">
        <f t="shared" si="430"/>
        <v>0</v>
      </c>
      <c r="R538" s="217">
        <f t="shared" si="430"/>
        <v>0</v>
      </c>
      <c r="S538" s="217">
        <f t="shared" si="430"/>
        <v>0</v>
      </c>
      <c r="T538" s="217">
        <f t="shared" si="430"/>
        <v>0</v>
      </c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89"/>
      <c r="BM538" s="89"/>
      <c r="BN538" s="89"/>
      <c r="BO538" s="89"/>
      <c r="BP538" s="89"/>
      <c r="BQ538" s="89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89"/>
      <c r="CW538" s="89"/>
      <c r="CX538" s="89"/>
      <c r="CY538" s="89"/>
      <c r="CZ538" s="89"/>
      <c r="DA538" s="89"/>
      <c r="DB538" s="89"/>
      <c r="DC538" s="89"/>
      <c r="DD538" s="89"/>
      <c r="DE538" s="89"/>
      <c r="DF538" s="89"/>
      <c r="DG538" s="89"/>
      <c r="DH538" s="89"/>
      <c r="DI538" s="89"/>
      <c r="DJ538" s="89"/>
      <c r="DK538" s="89"/>
      <c r="DL538" s="89"/>
      <c r="DM538" s="89"/>
      <c r="DN538" s="89"/>
      <c r="DO538" s="89"/>
      <c r="DP538" s="89"/>
      <c r="DQ538" s="89"/>
      <c r="DR538" s="89"/>
      <c r="DS538" s="89"/>
      <c r="DT538" s="89"/>
      <c r="DU538" s="89"/>
      <c r="DV538" s="89"/>
      <c r="DW538" s="89"/>
      <c r="DX538" s="89"/>
      <c r="DY538" s="89"/>
      <c r="DZ538" s="89"/>
    </row>
    <row r="539">
      <c r="A539" s="89"/>
      <c r="B539" s="89"/>
      <c r="C539" s="89"/>
      <c r="D539" s="89"/>
      <c r="E539" s="89"/>
      <c r="F539" s="89"/>
      <c r="G539" s="89"/>
      <c r="H539" s="89"/>
      <c r="I539" s="196" t="s">
        <v>166</v>
      </c>
      <c r="J539" s="89"/>
      <c r="K539" s="217">
        <f t="shared" ref="K539:T539" si="431">sumif($K$1:$DZ$1,K$153,$K511:$DZ511)</f>
        <v>0</v>
      </c>
      <c r="L539" s="217">
        <f t="shared" si="431"/>
        <v>0</v>
      </c>
      <c r="M539" s="217">
        <f t="shared" si="431"/>
        <v>0</v>
      </c>
      <c r="N539" s="217">
        <f t="shared" si="431"/>
        <v>0</v>
      </c>
      <c r="O539" s="217">
        <f t="shared" si="431"/>
        <v>1204050.862</v>
      </c>
      <c r="P539" s="217">
        <f t="shared" si="431"/>
        <v>0</v>
      </c>
      <c r="Q539" s="217">
        <f t="shared" si="431"/>
        <v>0</v>
      </c>
      <c r="R539" s="217">
        <f t="shared" si="431"/>
        <v>0</v>
      </c>
      <c r="S539" s="217">
        <f t="shared" si="431"/>
        <v>0</v>
      </c>
      <c r="T539" s="217">
        <f t="shared" si="431"/>
        <v>0</v>
      </c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89"/>
      <c r="BM539" s="89"/>
      <c r="BN539" s="89"/>
      <c r="BO539" s="89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89"/>
      <c r="CW539" s="89"/>
      <c r="CX539" s="89"/>
      <c r="CY539" s="89"/>
      <c r="CZ539" s="89"/>
      <c r="DA539" s="89"/>
      <c r="DB539" s="89"/>
      <c r="DC539" s="89"/>
      <c r="DD539" s="89"/>
      <c r="DE539" s="89"/>
      <c r="DF539" s="89"/>
      <c r="DG539" s="89"/>
      <c r="DH539" s="89"/>
      <c r="DI539" s="89"/>
      <c r="DJ539" s="89"/>
      <c r="DK539" s="89"/>
      <c r="DL539" s="89"/>
      <c r="DM539" s="89"/>
      <c r="DN539" s="89"/>
      <c r="DO539" s="89"/>
      <c r="DP539" s="89"/>
      <c r="DQ539" s="89"/>
      <c r="DR539" s="89"/>
      <c r="DS539" s="89"/>
      <c r="DT539" s="89"/>
      <c r="DU539" s="89"/>
      <c r="DV539" s="89"/>
      <c r="DW539" s="89"/>
      <c r="DX539" s="89"/>
      <c r="DY539" s="89"/>
      <c r="DZ539" s="89"/>
    </row>
    <row r="540">
      <c r="A540" s="89"/>
      <c r="B540" s="89"/>
      <c r="C540" s="89"/>
      <c r="D540" s="89"/>
      <c r="E540" s="89"/>
      <c r="F540" s="89"/>
      <c r="G540" s="89"/>
      <c r="H540" s="89"/>
      <c r="I540" s="88" t="s">
        <v>386</v>
      </c>
      <c r="J540" s="89"/>
      <c r="K540" s="217">
        <f t="shared" ref="K540:T540" si="432">sumif($K$1:$DZ$1,K$153,$K512:$DZ512)</f>
        <v>0</v>
      </c>
      <c r="L540" s="217">
        <f t="shared" si="432"/>
        <v>0</v>
      </c>
      <c r="M540" s="217">
        <f t="shared" si="432"/>
        <v>0</v>
      </c>
      <c r="N540" s="217">
        <f t="shared" si="432"/>
        <v>0</v>
      </c>
      <c r="O540" s="217">
        <f t="shared" si="432"/>
        <v>424767.25</v>
      </c>
      <c r="P540" s="217">
        <f t="shared" si="432"/>
        <v>0</v>
      </c>
      <c r="Q540" s="217">
        <f t="shared" si="432"/>
        <v>0</v>
      </c>
      <c r="R540" s="217">
        <f t="shared" si="432"/>
        <v>0</v>
      </c>
      <c r="S540" s="217">
        <f t="shared" si="432"/>
        <v>0</v>
      </c>
      <c r="T540" s="217">
        <f t="shared" si="432"/>
        <v>0</v>
      </c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89"/>
      <c r="BM540" s="89"/>
      <c r="BN540" s="89"/>
      <c r="BO540" s="89"/>
      <c r="BP540" s="89"/>
      <c r="BQ540" s="89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89"/>
      <c r="CW540" s="89"/>
      <c r="CX540" s="89"/>
      <c r="CY540" s="89"/>
      <c r="CZ540" s="89"/>
      <c r="DA540" s="89"/>
      <c r="DB540" s="89"/>
      <c r="DC540" s="89"/>
      <c r="DD540" s="89"/>
      <c r="DE540" s="89"/>
      <c r="DF540" s="89"/>
      <c r="DG540" s="89"/>
      <c r="DH540" s="89"/>
      <c r="DI540" s="89"/>
      <c r="DJ540" s="89"/>
      <c r="DK540" s="89"/>
      <c r="DL540" s="89"/>
      <c r="DM540" s="89"/>
      <c r="DN540" s="89"/>
      <c r="DO540" s="89"/>
      <c r="DP540" s="89"/>
      <c r="DQ540" s="89"/>
      <c r="DR540" s="89"/>
      <c r="DS540" s="89"/>
      <c r="DT540" s="89"/>
      <c r="DU540" s="89"/>
      <c r="DV540" s="89"/>
      <c r="DW540" s="89"/>
      <c r="DX540" s="89"/>
      <c r="DY540" s="89"/>
      <c r="DZ540" s="89"/>
    </row>
    <row r="541">
      <c r="A541" s="89"/>
      <c r="B541" s="89"/>
      <c r="C541" s="89"/>
      <c r="D541" s="89"/>
      <c r="E541" s="89"/>
      <c r="F541" s="89"/>
      <c r="G541" s="89"/>
      <c r="H541" s="89"/>
      <c r="I541" s="88" t="s">
        <v>346</v>
      </c>
      <c r="J541" s="89"/>
      <c r="K541" s="217">
        <f t="shared" ref="K541:T541" si="433">sumif($K$1:$DZ$1,K$153,$K513:$DZ513)</f>
        <v>0</v>
      </c>
      <c r="L541" s="217">
        <f t="shared" si="433"/>
        <v>0</v>
      </c>
      <c r="M541" s="217">
        <f t="shared" si="433"/>
        <v>0</v>
      </c>
      <c r="N541" s="217">
        <f t="shared" si="433"/>
        <v>0</v>
      </c>
      <c r="O541" s="217">
        <f t="shared" si="433"/>
        <v>1244543.719</v>
      </c>
      <c r="P541" s="217">
        <f t="shared" si="433"/>
        <v>0</v>
      </c>
      <c r="Q541" s="217">
        <f t="shared" si="433"/>
        <v>0</v>
      </c>
      <c r="R541" s="217">
        <f t="shared" si="433"/>
        <v>0</v>
      </c>
      <c r="S541" s="217">
        <f t="shared" si="433"/>
        <v>0</v>
      </c>
      <c r="T541" s="217">
        <f t="shared" si="433"/>
        <v>0</v>
      </c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/>
      <c r="CY541" s="89"/>
      <c r="CZ541" s="89"/>
      <c r="DA541" s="89"/>
      <c r="DB541" s="89"/>
      <c r="DC541" s="89"/>
      <c r="DD541" s="89"/>
      <c r="DE541" s="89"/>
      <c r="DF541" s="89"/>
      <c r="DG541" s="89"/>
      <c r="DH541" s="89"/>
      <c r="DI541" s="89"/>
      <c r="DJ541" s="89"/>
      <c r="DK541" s="89"/>
      <c r="DL541" s="89"/>
      <c r="DM541" s="89"/>
      <c r="DN541" s="89"/>
      <c r="DO541" s="89"/>
      <c r="DP541" s="89"/>
      <c r="DQ541" s="89"/>
      <c r="DR541" s="89"/>
      <c r="DS541" s="89"/>
      <c r="DT541" s="89"/>
      <c r="DU541" s="89"/>
      <c r="DV541" s="89"/>
      <c r="DW541" s="89"/>
      <c r="DX541" s="89"/>
      <c r="DY541" s="89"/>
      <c r="DZ541" s="89"/>
    </row>
    <row r="542">
      <c r="A542" s="89"/>
      <c r="B542" s="89"/>
      <c r="C542" s="89"/>
      <c r="D542" s="89"/>
      <c r="E542" s="89"/>
      <c r="F542" s="89"/>
      <c r="G542" s="89"/>
      <c r="H542" s="89"/>
      <c r="I542" s="88" t="s">
        <v>347</v>
      </c>
      <c r="J542" s="89"/>
      <c r="K542" s="217">
        <f t="shared" ref="K542:T542" si="434">sumif($K$1:$DZ$1,K$153,$K514:$DZ514)</f>
        <v>0</v>
      </c>
      <c r="L542" s="217">
        <f t="shared" si="434"/>
        <v>0</v>
      </c>
      <c r="M542" s="217">
        <f t="shared" si="434"/>
        <v>0</v>
      </c>
      <c r="N542" s="217">
        <f t="shared" si="434"/>
        <v>0</v>
      </c>
      <c r="O542" s="217">
        <f t="shared" si="434"/>
        <v>3526207.203</v>
      </c>
      <c r="P542" s="217">
        <f t="shared" si="434"/>
        <v>0</v>
      </c>
      <c r="Q542" s="217">
        <f t="shared" si="434"/>
        <v>0</v>
      </c>
      <c r="R542" s="217">
        <f t="shared" si="434"/>
        <v>0</v>
      </c>
      <c r="S542" s="217">
        <f t="shared" si="434"/>
        <v>0</v>
      </c>
      <c r="T542" s="217">
        <f t="shared" si="434"/>
        <v>0</v>
      </c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89"/>
      <c r="DB542" s="89"/>
      <c r="DC542" s="89"/>
      <c r="DD542" s="89"/>
      <c r="DE542" s="89"/>
      <c r="DF542" s="89"/>
      <c r="DG542" s="89"/>
      <c r="DH542" s="89"/>
      <c r="DI542" s="89"/>
      <c r="DJ542" s="89"/>
      <c r="DK542" s="89"/>
      <c r="DL542" s="89"/>
      <c r="DM542" s="89"/>
      <c r="DN542" s="89"/>
      <c r="DO542" s="89"/>
      <c r="DP542" s="89"/>
      <c r="DQ542" s="89"/>
      <c r="DR542" s="89"/>
      <c r="DS542" s="89"/>
      <c r="DT542" s="89"/>
      <c r="DU542" s="89"/>
      <c r="DV542" s="89"/>
      <c r="DW542" s="89"/>
      <c r="DX542" s="89"/>
      <c r="DY542" s="89"/>
      <c r="DZ542" s="89"/>
    </row>
    <row r="543">
      <c r="A543" s="89"/>
      <c r="B543" s="89"/>
      <c r="C543" s="89"/>
      <c r="D543" s="89"/>
      <c r="E543" s="89"/>
      <c r="F543" s="89"/>
      <c r="G543" s="89"/>
      <c r="H543" s="89"/>
      <c r="I543" s="241" t="s">
        <v>387</v>
      </c>
      <c r="J543" s="89"/>
      <c r="K543" s="217">
        <f t="shared" ref="K543:T543" si="435">sumif($K$1:$DZ$1,K$153,$K515:$DZ515)</f>
        <v>0</v>
      </c>
      <c r="L543" s="217">
        <f t="shared" si="435"/>
        <v>11749.76256</v>
      </c>
      <c r="M543" s="217">
        <f t="shared" si="435"/>
        <v>14410.33189</v>
      </c>
      <c r="N543" s="217">
        <f t="shared" si="435"/>
        <v>0</v>
      </c>
      <c r="O543" s="217">
        <f t="shared" si="435"/>
        <v>0</v>
      </c>
      <c r="P543" s="217">
        <f t="shared" si="435"/>
        <v>0</v>
      </c>
      <c r="Q543" s="217">
        <f t="shared" si="435"/>
        <v>0</v>
      </c>
      <c r="R543" s="217">
        <f t="shared" si="435"/>
        <v>0</v>
      </c>
      <c r="S543" s="217">
        <f t="shared" si="435"/>
        <v>0</v>
      </c>
      <c r="T543" s="217">
        <f t="shared" si="435"/>
        <v>0</v>
      </c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89"/>
      <c r="BM543" s="89"/>
      <c r="BN543" s="89"/>
      <c r="BO543" s="89"/>
      <c r="BP543" s="89"/>
      <c r="BQ543" s="89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89"/>
      <c r="CW543" s="89"/>
      <c r="CX543" s="89"/>
      <c r="CY543" s="89"/>
      <c r="CZ543" s="89"/>
      <c r="DA543" s="89"/>
      <c r="DB543" s="89"/>
      <c r="DC543" s="89"/>
      <c r="DD543" s="89"/>
      <c r="DE543" s="89"/>
      <c r="DF543" s="89"/>
      <c r="DG543" s="89"/>
      <c r="DH543" s="89"/>
      <c r="DI543" s="89"/>
      <c r="DJ543" s="89"/>
      <c r="DK543" s="89"/>
      <c r="DL543" s="89"/>
      <c r="DM543" s="89"/>
      <c r="DN543" s="89"/>
      <c r="DO543" s="89"/>
      <c r="DP543" s="89"/>
      <c r="DQ543" s="89"/>
      <c r="DR543" s="89"/>
      <c r="DS543" s="89"/>
      <c r="DT543" s="89"/>
      <c r="DU543" s="89"/>
      <c r="DV543" s="89"/>
      <c r="DW543" s="89"/>
      <c r="DX543" s="89"/>
      <c r="DY543" s="89"/>
      <c r="DZ543" s="89"/>
    </row>
    <row r="544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89"/>
      <c r="BM544" s="89"/>
      <c r="BN544" s="89"/>
      <c r="BO544" s="89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89"/>
      <c r="CW544" s="89"/>
      <c r="CX544" s="89"/>
      <c r="CY544" s="89"/>
      <c r="CZ544" s="89"/>
      <c r="DA544" s="89"/>
      <c r="DB544" s="89"/>
      <c r="DC544" s="89"/>
      <c r="DD544" s="89"/>
      <c r="DE544" s="89"/>
      <c r="DF544" s="89"/>
      <c r="DG544" s="89"/>
      <c r="DH544" s="89"/>
      <c r="DI544" s="89"/>
      <c r="DJ544" s="89"/>
      <c r="DK544" s="89"/>
      <c r="DL544" s="89"/>
      <c r="DM544" s="89"/>
      <c r="DN544" s="89"/>
      <c r="DO544" s="89"/>
      <c r="DP544" s="89"/>
      <c r="DQ544" s="89"/>
      <c r="DR544" s="89"/>
      <c r="DS544" s="89"/>
      <c r="DT544" s="89"/>
      <c r="DU544" s="89"/>
      <c r="DV544" s="89"/>
      <c r="DW544" s="89"/>
      <c r="DX544" s="89"/>
      <c r="DY544" s="89"/>
      <c r="DZ544" s="89"/>
    </row>
    <row r="545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3" t="s">
        <v>111</v>
      </c>
      <c r="L545" s="83" t="s">
        <v>112</v>
      </c>
      <c r="M545" s="83" t="s">
        <v>113</v>
      </c>
      <c r="N545" s="83" t="s">
        <v>114</v>
      </c>
      <c r="O545" s="83" t="s">
        <v>115</v>
      </c>
      <c r="P545" s="83" t="s">
        <v>116</v>
      </c>
      <c r="Q545" s="83" t="s">
        <v>117</v>
      </c>
      <c r="R545" s="83" t="s">
        <v>118</v>
      </c>
      <c r="S545" s="83" t="s">
        <v>119</v>
      </c>
      <c r="T545" s="83" t="s">
        <v>120</v>
      </c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  <c r="BK545" s="89"/>
      <c r="BL545" s="89"/>
      <c r="BM545" s="89"/>
      <c r="BN545" s="89"/>
      <c r="BO545" s="89"/>
      <c r="BP545" s="89"/>
      <c r="BQ545" s="89"/>
      <c r="BR545" s="89"/>
      <c r="BS545" s="89"/>
      <c r="BT545" s="89"/>
      <c r="BU545" s="89"/>
      <c r="BV545" s="89"/>
      <c r="BW545" s="89"/>
      <c r="BX545" s="89"/>
      <c r="BY545" s="89"/>
      <c r="BZ545" s="89"/>
      <c r="CA545" s="89"/>
      <c r="CB545" s="89"/>
      <c r="CC545" s="89"/>
      <c r="CD545" s="89"/>
      <c r="CE545" s="89"/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/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89"/>
      <c r="DB545" s="89"/>
      <c r="DC545" s="89"/>
      <c r="DD545" s="89"/>
      <c r="DE545" s="89"/>
      <c r="DF545" s="89"/>
      <c r="DG545" s="89"/>
      <c r="DH545" s="89"/>
      <c r="DI545" s="89"/>
      <c r="DJ545" s="89"/>
      <c r="DK545" s="89"/>
      <c r="DL545" s="89"/>
      <c r="DM545" s="89"/>
      <c r="DN545" s="89"/>
      <c r="DO545" s="89"/>
      <c r="DP545" s="89"/>
      <c r="DQ545" s="89"/>
      <c r="DR545" s="89"/>
      <c r="DS545" s="89"/>
      <c r="DT545" s="89"/>
      <c r="DU545" s="89"/>
      <c r="DV545" s="89"/>
      <c r="DW545" s="89"/>
      <c r="DX545" s="89"/>
      <c r="DY545" s="89"/>
      <c r="DZ545" s="89"/>
    </row>
    <row r="546">
      <c r="A546" s="89"/>
      <c r="B546" s="89"/>
      <c r="C546" s="89"/>
      <c r="D546" s="89"/>
      <c r="E546" s="107" t="s">
        <v>350</v>
      </c>
      <c r="F546" s="89"/>
      <c r="G546" s="89"/>
      <c r="H546" s="89"/>
      <c r="I546" s="150" t="s">
        <v>167</v>
      </c>
      <c r="J546" s="89"/>
      <c r="K546" s="237">
        <f t="shared" ref="K546:T546" si="436">sum(K534)</f>
        <v>0</v>
      </c>
      <c r="L546" s="237">
        <f t="shared" si="436"/>
        <v>7485.554025</v>
      </c>
      <c r="M546" s="237">
        <f t="shared" si="436"/>
        <v>23690.21468</v>
      </c>
      <c r="N546" s="237">
        <f t="shared" si="436"/>
        <v>40862.08524</v>
      </c>
      <c r="O546" s="237">
        <f t="shared" si="436"/>
        <v>77803.33291</v>
      </c>
      <c r="P546" s="237">
        <f t="shared" si="436"/>
        <v>287744.01</v>
      </c>
      <c r="Q546" s="237">
        <f t="shared" si="436"/>
        <v>518301.0948</v>
      </c>
      <c r="R546" s="237">
        <f t="shared" si="436"/>
        <v>918313.7447</v>
      </c>
      <c r="S546" s="237">
        <f t="shared" si="436"/>
        <v>1603664.864</v>
      </c>
      <c r="T546" s="237">
        <f t="shared" si="436"/>
        <v>2771003.392</v>
      </c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89"/>
      <c r="BM546" s="89"/>
      <c r="BN546" s="89"/>
      <c r="BO546" s="89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89"/>
      <c r="DB546" s="89"/>
      <c r="DC546" s="89"/>
      <c r="DD546" s="89"/>
      <c r="DE546" s="89"/>
      <c r="DF546" s="89"/>
      <c r="DG546" s="89"/>
      <c r="DH546" s="89"/>
      <c r="DI546" s="89"/>
      <c r="DJ546" s="89"/>
      <c r="DK546" s="89"/>
      <c r="DL546" s="89"/>
      <c r="DM546" s="89"/>
      <c r="DN546" s="89"/>
      <c r="DO546" s="89"/>
      <c r="DP546" s="89"/>
      <c r="DQ546" s="89"/>
      <c r="DR546" s="89"/>
      <c r="DS546" s="89"/>
      <c r="DT546" s="89"/>
      <c r="DU546" s="89"/>
      <c r="DV546" s="89"/>
      <c r="DW546" s="89"/>
      <c r="DX546" s="89"/>
      <c r="DY546" s="89"/>
      <c r="DZ546" s="89"/>
    </row>
    <row r="547">
      <c r="A547" s="89"/>
      <c r="B547" s="89"/>
      <c r="C547" s="89"/>
      <c r="D547" s="89"/>
      <c r="E547" s="89"/>
      <c r="F547" s="89"/>
      <c r="G547" s="89"/>
      <c r="H547" s="89"/>
      <c r="I547" s="150" t="s">
        <v>351</v>
      </c>
      <c r="J547" s="89"/>
      <c r="K547" s="237">
        <f t="shared" ref="K547:T547" si="437">sum(K535,K536)</f>
        <v>0</v>
      </c>
      <c r="L547" s="237">
        <f t="shared" si="437"/>
        <v>967.4690832</v>
      </c>
      <c r="M547" s="237">
        <f t="shared" si="437"/>
        <v>8216.104472</v>
      </c>
      <c r="N547" s="237">
        <f t="shared" si="437"/>
        <v>19344.16305</v>
      </c>
      <c r="O547" s="237">
        <f t="shared" si="437"/>
        <v>36832.19662</v>
      </c>
      <c r="P547" s="237">
        <f t="shared" si="437"/>
        <v>136218.3798</v>
      </c>
      <c r="Q547" s="237">
        <f t="shared" si="437"/>
        <v>245364.3966</v>
      </c>
      <c r="R547" s="237">
        <f t="shared" si="437"/>
        <v>434730.8932</v>
      </c>
      <c r="S547" s="237">
        <f t="shared" si="437"/>
        <v>759176.9837</v>
      </c>
      <c r="T547" s="237">
        <f t="shared" si="437"/>
        <v>1311796.525</v>
      </c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  <c r="BK547" s="89"/>
      <c r="BL547" s="89"/>
      <c r="BM547" s="89"/>
      <c r="BN547" s="89"/>
      <c r="BO547" s="89"/>
      <c r="BP547" s="89"/>
      <c r="BQ547" s="89"/>
      <c r="BR547" s="89"/>
      <c r="BS547" s="89"/>
      <c r="BT547" s="89"/>
      <c r="BU547" s="89"/>
      <c r="BV547" s="89"/>
      <c r="BW547" s="89"/>
      <c r="BX547" s="89"/>
      <c r="BY547" s="89"/>
      <c r="BZ547" s="89"/>
      <c r="CA547" s="89"/>
      <c r="CB547" s="89"/>
      <c r="CC547" s="89"/>
      <c r="CD547" s="89"/>
      <c r="CE547" s="89"/>
      <c r="CF547" s="89"/>
      <c r="CG547" s="89"/>
      <c r="CH547" s="89"/>
      <c r="CI547" s="89"/>
      <c r="CJ547" s="89"/>
      <c r="CK547" s="89"/>
      <c r="CL547" s="89"/>
      <c r="CM547" s="89"/>
      <c r="CN547" s="89"/>
      <c r="CO547" s="89"/>
      <c r="CP547" s="89"/>
      <c r="CQ547" s="89"/>
      <c r="CR547" s="89"/>
      <c r="CS547" s="89"/>
      <c r="CT547" s="89"/>
      <c r="CU547" s="89"/>
      <c r="CV547" s="89"/>
      <c r="CW547" s="89"/>
      <c r="CX547" s="89"/>
      <c r="CY547" s="89"/>
      <c r="CZ547" s="89"/>
      <c r="DA547" s="89"/>
      <c r="DB547" s="89"/>
      <c r="DC547" s="89"/>
      <c r="DD547" s="89"/>
      <c r="DE547" s="89"/>
      <c r="DF547" s="89"/>
      <c r="DG547" s="89"/>
      <c r="DH547" s="89"/>
      <c r="DI547" s="89"/>
      <c r="DJ547" s="89"/>
      <c r="DK547" s="89"/>
      <c r="DL547" s="89"/>
      <c r="DM547" s="89"/>
      <c r="DN547" s="89"/>
      <c r="DO547" s="89"/>
      <c r="DP547" s="89"/>
      <c r="DQ547" s="89"/>
      <c r="DR547" s="89"/>
      <c r="DS547" s="89"/>
      <c r="DT547" s="89"/>
      <c r="DU547" s="89"/>
      <c r="DV547" s="89"/>
      <c r="DW547" s="89"/>
      <c r="DX547" s="89"/>
      <c r="DY547" s="89"/>
      <c r="DZ547" s="89"/>
    </row>
    <row r="548">
      <c r="A548" s="89"/>
      <c r="B548" s="89"/>
      <c r="C548" s="89"/>
      <c r="D548" s="89"/>
      <c r="E548" s="89"/>
      <c r="F548" s="89"/>
      <c r="G548" s="89"/>
      <c r="H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89"/>
      <c r="BL548" s="89"/>
      <c r="BM548" s="89"/>
      <c r="BN548" s="89"/>
      <c r="BO548" s="89"/>
      <c r="BP548" s="89"/>
      <c r="BQ548" s="89"/>
      <c r="BR548" s="89"/>
      <c r="BS548" s="89"/>
      <c r="BT548" s="89"/>
      <c r="BU548" s="89"/>
      <c r="BV548" s="89"/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89"/>
      <c r="CW548" s="89"/>
      <c r="CX548" s="89"/>
      <c r="CY548" s="89"/>
      <c r="CZ548" s="89"/>
      <c r="DA548" s="89"/>
      <c r="DB548" s="89"/>
      <c r="DC548" s="89"/>
      <c r="DD548" s="89"/>
      <c r="DE548" s="89"/>
      <c r="DF548" s="89"/>
      <c r="DG548" s="89"/>
      <c r="DH548" s="89"/>
      <c r="DI548" s="89"/>
      <c r="DJ548" s="89"/>
      <c r="DK548" s="89"/>
      <c r="DL548" s="89"/>
      <c r="DM548" s="89"/>
      <c r="DN548" s="89"/>
      <c r="DO548" s="89"/>
      <c r="DP548" s="89"/>
      <c r="DQ548" s="89"/>
      <c r="DR548" s="89"/>
      <c r="DS548" s="89"/>
      <c r="DT548" s="89"/>
      <c r="DU548" s="89"/>
      <c r="DV548" s="89"/>
      <c r="DW548" s="89"/>
      <c r="DX548" s="89"/>
      <c r="DY548" s="89"/>
      <c r="DZ548" s="89"/>
    </row>
    <row r="549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89"/>
      <c r="BM549" s="89"/>
      <c r="BN549" s="89"/>
      <c r="BO549" s="89"/>
      <c r="BP549" s="89"/>
      <c r="BQ549" s="89"/>
      <c r="BR549" s="89"/>
      <c r="BS549" s="89"/>
      <c r="BT549" s="89"/>
      <c r="BU549" s="89"/>
      <c r="BV549" s="89"/>
      <c r="BW549" s="89"/>
      <c r="BX549" s="89"/>
      <c r="BY549" s="89"/>
      <c r="BZ549" s="89"/>
      <c r="CA549" s="89"/>
      <c r="CB549" s="89"/>
      <c r="CC549" s="89"/>
      <c r="CD549" s="89"/>
      <c r="CE549" s="89"/>
      <c r="CF549" s="89"/>
      <c r="CG549" s="89"/>
      <c r="CH549" s="89"/>
      <c r="CI549" s="89"/>
      <c r="CJ549" s="89"/>
      <c r="CK549" s="89"/>
      <c r="CL549" s="89"/>
      <c r="CM549" s="89"/>
      <c r="CN549" s="89"/>
      <c r="CO549" s="89"/>
      <c r="CP549" s="89"/>
      <c r="CQ549" s="89"/>
      <c r="CR549" s="89"/>
      <c r="CS549" s="89"/>
      <c r="CT549" s="89"/>
      <c r="CU549" s="89"/>
      <c r="CV549" s="89"/>
      <c r="CW549" s="89"/>
      <c r="CX549" s="89"/>
      <c r="CY549" s="89"/>
      <c r="CZ549" s="89"/>
      <c r="DA549" s="89"/>
      <c r="DB549" s="89"/>
      <c r="DC549" s="89"/>
      <c r="DD549" s="89"/>
      <c r="DE549" s="89"/>
      <c r="DF549" s="89"/>
      <c r="DG549" s="89"/>
      <c r="DH549" s="89"/>
      <c r="DI549" s="89"/>
      <c r="DJ549" s="89"/>
      <c r="DK549" s="89"/>
      <c r="DL549" s="89"/>
      <c r="DM549" s="89"/>
      <c r="DN549" s="89"/>
      <c r="DO549" s="89"/>
      <c r="DP549" s="89"/>
      <c r="DQ549" s="89"/>
      <c r="DR549" s="89"/>
      <c r="DS549" s="89"/>
      <c r="DT549" s="89"/>
      <c r="DU549" s="89"/>
      <c r="DV549" s="89"/>
      <c r="DW549" s="89"/>
      <c r="DX549" s="89"/>
      <c r="DY549" s="89"/>
      <c r="DZ549" s="89"/>
    </row>
    <row r="550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189" t="s">
        <v>352</v>
      </c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89"/>
      <c r="BM550" s="89"/>
      <c r="BN550" s="89"/>
      <c r="BO550" s="89"/>
      <c r="BP550" s="89"/>
      <c r="BQ550" s="89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89"/>
      <c r="CW550" s="89"/>
      <c r="CX550" s="89"/>
      <c r="CY550" s="89"/>
      <c r="CZ550" s="89"/>
      <c r="DA550" s="89"/>
      <c r="DB550" s="89"/>
      <c r="DC550" s="89"/>
      <c r="DD550" s="89"/>
      <c r="DE550" s="89"/>
      <c r="DF550" s="89"/>
      <c r="DG550" s="89"/>
      <c r="DH550" s="89"/>
      <c r="DI550" s="89"/>
      <c r="DJ550" s="89"/>
      <c r="DK550" s="89"/>
      <c r="DL550" s="89"/>
      <c r="DM550" s="89"/>
      <c r="DN550" s="89"/>
      <c r="DO550" s="89"/>
      <c r="DP550" s="89"/>
      <c r="DQ550" s="89"/>
      <c r="DR550" s="89"/>
      <c r="DS550" s="89"/>
      <c r="DT550" s="89"/>
      <c r="DU550" s="89"/>
      <c r="DV550" s="89"/>
      <c r="DW550" s="89"/>
      <c r="DX550" s="89"/>
      <c r="DY550" s="89"/>
      <c r="DZ550" s="89"/>
    </row>
    <row r="551">
      <c r="A551" s="89"/>
      <c r="B551" s="89"/>
      <c r="C551" s="89"/>
      <c r="D551" s="89"/>
      <c r="E551" s="107" t="s">
        <v>353</v>
      </c>
      <c r="F551" s="89"/>
      <c r="G551" s="89"/>
      <c r="H551" s="89"/>
      <c r="I551" s="150" t="s">
        <v>167</v>
      </c>
      <c r="J551" s="89"/>
      <c r="K551" s="237">
        <f t="shared" ref="K551:T551" si="438">K542</f>
        <v>0</v>
      </c>
      <c r="L551" s="237">
        <f t="shared" si="438"/>
        <v>0</v>
      </c>
      <c r="M551" s="237">
        <f t="shared" si="438"/>
        <v>0</v>
      </c>
      <c r="N551" s="237">
        <f t="shared" si="438"/>
        <v>0</v>
      </c>
      <c r="O551" s="237">
        <f t="shared" si="438"/>
        <v>3526207.203</v>
      </c>
      <c r="P551" s="237">
        <f t="shared" si="438"/>
        <v>0</v>
      </c>
      <c r="Q551" s="237">
        <f t="shared" si="438"/>
        <v>0</v>
      </c>
      <c r="R551" s="237">
        <f t="shared" si="438"/>
        <v>0</v>
      </c>
      <c r="S551" s="237">
        <f t="shared" si="438"/>
        <v>0</v>
      </c>
      <c r="T551" s="237">
        <f t="shared" si="438"/>
        <v>0</v>
      </c>
      <c r="U551" s="89"/>
      <c r="V551" s="237">
        <f t="shared" ref="V551:V553" si="440">max(K551:T551)</f>
        <v>3526207.203</v>
      </c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89"/>
      <c r="BM551" s="89"/>
      <c r="BN551" s="89"/>
      <c r="BO551" s="89"/>
      <c r="BP551" s="89"/>
      <c r="BQ551" s="89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89"/>
      <c r="CW551" s="89"/>
      <c r="CX551" s="89"/>
      <c r="CY551" s="89"/>
      <c r="CZ551" s="89"/>
      <c r="DA551" s="89"/>
      <c r="DB551" s="89"/>
      <c r="DC551" s="89"/>
      <c r="DD551" s="89"/>
      <c r="DE551" s="89"/>
      <c r="DF551" s="89"/>
      <c r="DG551" s="89"/>
      <c r="DH551" s="89"/>
      <c r="DI551" s="89"/>
      <c r="DJ551" s="89"/>
      <c r="DK551" s="89"/>
      <c r="DL551" s="89"/>
      <c r="DM551" s="89"/>
      <c r="DN551" s="89"/>
      <c r="DO551" s="89"/>
      <c r="DP551" s="89"/>
      <c r="DQ551" s="89"/>
      <c r="DR551" s="89"/>
      <c r="DS551" s="89"/>
      <c r="DT551" s="89"/>
      <c r="DU551" s="89"/>
      <c r="DV551" s="89"/>
      <c r="DW551" s="89"/>
      <c r="DX551" s="89"/>
      <c r="DY551" s="89"/>
      <c r="DZ551" s="89"/>
    </row>
    <row r="552">
      <c r="A552" s="89"/>
      <c r="B552" s="89"/>
      <c r="C552" s="89"/>
      <c r="D552" s="89"/>
      <c r="E552" s="89"/>
      <c r="F552" s="89"/>
      <c r="G552" s="89"/>
      <c r="H552" s="89"/>
      <c r="I552" s="196" t="s">
        <v>166</v>
      </c>
      <c r="J552" s="89"/>
      <c r="K552" s="237">
        <f t="shared" ref="K552:T552" si="439">K539</f>
        <v>0</v>
      </c>
      <c r="L552" s="237">
        <f t="shared" si="439"/>
        <v>0</v>
      </c>
      <c r="M552" s="237">
        <f t="shared" si="439"/>
        <v>0</v>
      </c>
      <c r="N552" s="237">
        <f t="shared" si="439"/>
        <v>0</v>
      </c>
      <c r="O552" s="237">
        <f t="shared" si="439"/>
        <v>1204050.862</v>
      </c>
      <c r="P552" s="237">
        <f t="shared" si="439"/>
        <v>0</v>
      </c>
      <c r="Q552" s="237">
        <f t="shared" si="439"/>
        <v>0</v>
      </c>
      <c r="R552" s="237">
        <f t="shared" si="439"/>
        <v>0</v>
      </c>
      <c r="S552" s="237">
        <f t="shared" si="439"/>
        <v>0</v>
      </c>
      <c r="T552" s="237">
        <f t="shared" si="439"/>
        <v>0</v>
      </c>
      <c r="U552" s="89"/>
      <c r="V552" s="237">
        <f t="shared" si="440"/>
        <v>1204050.862</v>
      </c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89"/>
      <c r="BM552" s="89"/>
      <c r="BN552" s="89"/>
      <c r="BO552" s="89"/>
      <c r="BP552" s="89"/>
      <c r="BQ552" s="89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89"/>
      <c r="CW552" s="89"/>
      <c r="CX552" s="89"/>
      <c r="CY552" s="89"/>
      <c r="CZ552" s="89"/>
      <c r="DA552" s="89"/>
      <c r="DB552" s="89"/>
      <c r="DC552" s="89"/>
      <c r="DD552" s="89"/>
      <c r="DE552" s="89"/>
      <c r="DF552" s="89"/>
      <c r="DG552" s="89"/>
      <c r="DH552" s="89"/>
      <c r="DI552" s="89"/>
      <c r="DJ552" s="89"/>
      <c r="DK552" s="89"/>
      <c r="DL552" s="89"/>
      <c r="DM552" s="89"/>
      <c r="DN552" s="89"/>
      <c r="DO552" s="89"/>
      <c r="DP552" s="89"/>
      <c r="DQ552" s="89"/>
      <c r="DR552" s="89"/>
      <c r="DS552" s="89"/>
      <c r="DT552" s="89"/>
      <c r="DU552" s="89"/>
      <c r="DV552" s="89"/>
      <c r="DW552" s="89"/>
      <c r="DX552" s="89"/>
      <c r="DY552" s="89"/>
      <c r="DZ552" s="89"/>
    </row>
    <row r="553">
      <c r="A553" s="89"/>
      <c r="B553" s="89"/>
      <c r="C553" s="89"/>
      <c r="D553" s="89"/>
      <c r="E553" s="89"/>
      <c r="F553" s="89"/>
      <c r="G553" s="89"/>
      <c r="H553" s="89"/>
      <c r="I553" s="150" t="s">
        <v>351</v>
      </c>
      <c r="J553" s="89"/>
      <c r="K553" s="237">
        <f t="shared" ref="K553:T553" si="441">sum(K537,K538,K540,K541)</f>
        <v>0</v>
      </c>
      <c r="L553" s="237">
        <f t="shared" si="441"/>
        <v>0</v>
      </c>
      <c r="M553" s="237">
        <f t="shared" si="441"/>
        <v>0</v>
      </c>
      <c r="N553" s="237">
        <f t="shared" si="441"/>
        <v>0</v>
      </c>
      <c r="O553" s="237">
        <f t="shared" si="441"/>
        <v>5269741.935</v>
      </c>
      <c r="P553" s="237">
        <f t="shared" si="441"/>
        <v>0</v>
      </c>
      <c r="Q553" s="237">
        <f t="shared" si="441"/>
        <v>0</v>
      </c>
      <c r="R553" s="237">
        <f t="shared" si="441"/>
        <v>0</v>
      </c>
      <c r="S553" s="237">
        <f t="shared" si="441"/>
        <v>0</v>
      </c>
      <c r="T553" s="237">
        <f t="shared" si="441"/>
        <v>0</v>
      </c>
      <c r="U553" s="89"/>
      <c r="V553" s="237">
        <f t="shared" si="440"/>
        <v>5269741.935</v>
      </c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  <c r="BK553" s="89"/>
      <c r="BL553" s="89"/>
      <c r="BM553" s="89"/>
      <c r="BN553" s="89"/>
      <c r="BO553" s="89"/>
      <c r="BP553" s="89"/>
      <c r="BQ553" s="89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89"/>
      <c r="CW553" s="89"/>
      <c r="CX553" s="89"/>
      <c r="CY553" s="89"/>
      <c r="CZ553" s="89"/>
      <c r="DA553" s="89"/>
      <c r="DB553" s="89"/>
      <c r="DC553" s="89"/>
      <c r="DD553" s="89"/>
      <c r="DE553" s="89"/>
      <c r="DF553" s="89"/>
      <c r="DG553" s="89"/>
      <c r="DH553" s="89"/>
      <c r="DI553" s="89"/>
      <c r="DJ553" s="89"/>
      <c r="DK553" s="89"/>
      <c r="DL553" s="89"/>
      <c r="DM553" s="89"/>
      <c r="DN553" s="89"/>
      <c r="DO553" s="89"/>
      <c r="DP553" s="89"/>
      <c r="DQ553" s="89"/>
      <c r="DR553" s="89"/>
      <c r="DS553" s="89"/>
      <c r="DT553" s="89"/>
      <c r="DU553" s="89"/>
      <c r="DV553" s="89"/>
      <c r="DW553" s="89"/>
      <c r="DX553" s="89"/>
      <c r="DY553" s="89"/>
      <c r="DZ553" s="89"/>
    </row>
    <row r="554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  <c r="BK554" s="89"/>
      <c r="BL554" s="89"/>
      <c r="BM554" s="89"/>
      <c r="BN554" s="89"/>
      <c r="BO554" s="89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89"/>
      <c r="DB554" s="89"/>
      <c r="DC554" s="89"/>
      <c r="DD554" s="89"/>
      <c r="DE554" s="89"/>
      <c r="DF554" s="89"/>
      <c r="DG554" s="89"/>
      <c r="DH554" s="89"/>
      <c r="DI554" s="89"/>
      <c r="DJ554" s="89"/>
      <c r="DK554" s="89"/>
      <c r="DL554" s="89"/>
      <c r="DM554" s="89"/>
      <c r="DN554" s="89"/>
      <c r="DO554" s="89"/>
      <c r="DP554" s="89"/>
      <c r="DQ554" s="89"/>
      <c r="DR554" s="89"/>
      <c r="DS554" s="89"/>
      <c r="DT554" s="89"/>
      <c r="DU554" s="89"/>
      <c r="DV554" s="89"/>
      <c r="DW554" s="89"/>
      <c r="DX554" s="89"/>
      <c r="DY554" s="89"/>
      <c r="DZ554" s="89"/>
    </row>
    <row r="555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</row>
    <row r="556">
      <c r="A556" s="89"/>
      <c r="B556" s="89"/>
      <c r="C556" s="189" t="s">
        <v>56</v>
      </c>
      <c r="D556" s="89"/>
      <c r="E556" s="89"/>
      <c r="F556" s="89"/>
      <c r="G556" s="89"/>
      <c r="H556" s="89"/>
      <c r="I556" s="89"/>
      <c r="J556" s="89"/>
      <c r="K556" s="83" t="s">
        <v>99</v>
      </c>
      <c r="L556" s="83" t="s">
        <v>100</v>
      </c>
      <c r="M556" s="83" t="s">
        <v>101</v>
      </c>
      <c r="N556" s="83" t="s">
        <v>102</v>
      </c>
      <c r="O556" s="83" t="s">
        <v>103</v>
      </c>
      <c r="P556" s="83" t="s">
        <v>104</v>
      </c>
      <c r="Q556" s="83" t="s">
        <v>105</v>
      </c>
      <c r="R556" s="83" t="s">
        <v>106</v>
      </c>
      <c r="S556" s="83" t="s">
        <v>107</v>
      </c>
      <c r="T556" s="83" t="s">
        <v>108</v>
      </c>
      <c r="U556" s="83" t="s">
        <v>109</v>
      </c>
      <c r="V556" s="83" t="s">
        <v>110</v>
      </c>
      <c r="W556" s="83" t="s">
        <v>201</v>
      </c>
      <c r="X556" s="83" t="s">
        <v>202</v>
      </c>
      <c r="Y556" s="83" t="s">
        <v>203</v>
      </c>
      <c r="Z556" s="83" t="s">
        <v>204</v>
      </c>
      <c r="AA556" s="83" t="s">
        <v>205</v>
      </c>
      <c r="AB556" s="83" t="s">
        <v>206</v>
      </c>
      <c r="AC556" s="83" t="s">
        <v>207</v>
      </c>
      <c r="AD556" s="83" t="s">
        <v>208</v>
      </c>
      <c r="AE556" s="83" t="s">
        <v>209</v>
      </c>
      <c r="AF556" s="83" t="s">
        <v>210</v>
      </c>
      <c r="AG556" s="83" t="s">
        <v>211</v>
      </c>
      <c r="AH556" s="83" t="s">
        <v>212</v>
      </c>
      <c r="AI556" s="83" t="s">
        <v>213</v>
      </c>
      <c r="AJ556" s="83" t="s">
        <v>214</v>
      </c>
      <c r="AK556" s="83" t="s">
        <v>215</v>
      </c>
      <c r="AL556" s="83" t="s">
        <v>216</v>
      </c>
      <c r="AM556" s="83" t="s">
        <v>217</v>
      </c>
      <c r="AN556" s="83" t="s">
        <v>218</v>
      </c>
      <c r="AO556" s="83" t="s">
        <v>219</v>
      </c>
      <c r="AP556" s="83" t="s">
        <v>220</v>
      </c>
      <c r="AQ556" s="83" t="s">
        <v>221</v>
      </c>
      <c r="AR556" s="83" t="s">
        <v>222</v>
      </c>
      <c r="AS556" s="83" t="s">
        <v>223</v>
      </c>
      <c r="AT556" s="83" t="s">
        <v>224</v>
      </c>
      <c r="AU556" s="83" t="s">
        <v>225</v>
      </c>
      <c r="AV556" s="83" t="s">
        <v>226</v>
      </c>
      <c r="AW556" s="83" t="s">
        <v>227</v>
      </c>
      <c r="AX556" s="83" t="s">
        <v>228</v>
      </c>
      <c r="AY556" s="83" t="s">
        <v>229</v>
      </c>
      <c r="AZ556" s="83" t="s">
        <v>230</v>
      </c>
      <c r="BA556" s="83" t="s">
        <v>231</v>
      </c>
      <c r="BB556" s="83" t="s">
        <v>232</v>
      </c>
      <c r="BC556" s="83" t="s">
        <v>233</v>
      </c>
      <c r="BD556" s="83" t="s">
        <v>234</v>
      </c>
      <c r="BE556" s="83" t="s">
        <v>235</v>
      </c>
      <c r="BF556" s="83" t="s">
        <v>236</v>
      </c>
      <c r="BG556" s="83" t="s">
        <v>237</v>
      </c>
      <c r="BH556" s="83" t="s">
        <v>238</v>
      </c>
      <c r="BI556" s="83" t="s">
        <v>239</v>
      </c>
      <c r="BJ556" s="83" t="s">
        <v>240</v>
      </c>
      <c r="BK556" s="83" t="s">
        <v>241</v>
      </c>
      <c r="BL556" s="83" t="s">
        <v>242</v>
      </c>
      <c r="BM556" s="83" t="s">
        <v>243</v>
      </c>
      <c r="BN556" s="83" t="s">
        <v>244</v>
      </c>
      <c r="BO556" s="83" t="s">
        <v>245</v>
      </c>
      <c r="BP556" s="83" t="s">
        <v>246</v>
      </c>
      <c r="BQ556" s="83" t="s">
        <v>247</v>
      </c>
      <c r="BR556" s="83" t="s">
        <v>248</v>
      </c>
      <c r="BS556" s="83" t="s">
        <v>249</v>
      </c>
      <c r="BT556" s="83" t="s">
        <v>250</v>
      </c>
      <c r="BU556" s="83" t="s">
        <v>251</v>
      </c>
      <c r="BV556" s="83" t="s">
        <v>252</v>
      </c>
      <c r="BW556" s="83" t="s">
        <v>253</v>
      </c>
      <c r="BX556" s="83" t="s">
        <v>254</v>
      </c>
      <c r="BY556" s="83" t="s">
        <v>255</v>
      </c>
      <c r="BZ556" s="83" t="s">
        <v>256</v>
      </c>
      <c r="CA556" s="83" t="s">
        <v>257</v>
      </c>
      <c r="CB556" s="83" t="s">
        <v>258</v>
      </c>
      <c r="CC556" s="83" t="s">
        <v>259</v>
      </c>
      <c r="CD556" s="83" t="s">
        <v>260</v>
      </c>
      <c r="CE556" s="83" t="s">
        <v>261</v>
      </c>
      <c r="CF556" s="83" t="s">
        <v>262</v>
      </c>
      <c r="CG556" s="83" t="s">
        <v>263</v>
      </c>
      <c r="CH556" s="83" t="s">
        <v>264</v>
      </c>
      <c r="CI556" s="83" t="s">
        <v>265</v>
      </c>
      <c r="CJ556" s="83" t="s">
        <v>266</v>
      </c>
      <c r="CK556" s="83" t="s">
        <v>267</v>
      </c>
      <c r="CL556" s="83" t="s">
        <v>268</v>
      </c>
      <c r="CM556" s="83" t="s">
        <v>269</v>
      </c>
      <c r="CN556" s="83" t="s">
        <v>270</v>
      </c>
      <c r="CO556" s="83" t="s">
        <v>271</v>
      </c>
      <c r="CP556" s="83" t="s">
        <v>272</v>
      </c>
      <c r="CQ556" s="83" t="s">
        <v>273</v>
      </c>
      <c r="CR556" s="83" t="s">
        <v>274</v>
      </c>
      <c r="CS556" s="83" t="s">
        <v>275</v>
      </c>
      <c r="CT556" s="83" t="s">
        <v>276</v>
      </c>
      <c r="CU556" s="83" t="s">
        <v>277</v>
      </c>
      <c r="CV556" s="83" t="s">
        <v>278</v>
      </c>
      <c r="CW556" s="83" t="s">
        <v>279</v>
      </c>
      <c r="CX556" s="83" t="s">
        <v>280</v>
      </c>
      <c r="CY556" s="83" t="s">
        <v>281</v>
      </c>
      <c r="CZ556" s="83" t="s">
        <v>282</v>
      </c>
      <c r="DA556" s="83" t="s">
        <v>283</v>
      </c>
      <c r="DB556" s="83" t="s">
        <v>284</v>
      </c>
      <c r="DC556" s="83" t="s">
        <v>285</v>
      </c>
      <c r="DD556" s="83" t="s">
        <v>286</v>
      </c>
      <c r="DE556" s="83" t="s">
        <v>287</v>
      </c>
      <c r="DF556" s="83" t="s">
        <v>288</v>
      </c>
      <c r="DG556" s="83" t="s">
        <v>289</v>
      </c>
      <c r="DH556" s="83" t="s">
        <v>290</v>
      </c>
      <c r="DI556" s="83" t="s">
        <v>291</v>
      </c>
      <c r="DJ556" s="83" t="s">
        <v>292</v>
      </c>
      <c r="DK556" s="83" t="s">
        <v>293</v>
      </c>
      <c r="DL556" s="83" t="s">
        <v>294</v>
      </c>
      <c r="DM556" s="83" t="s">
        <v>295</v>
      </c>
      <c r="DN556" s="83" t="s">
        <v>296</v>
      </c>
      <c r="DO556" s="83" t="s">
        <v>297</v>
      </c>
      <c r="DP556" s="83" t="s">
        <v>298</v>
      </c>
      <c r="DQ556" s="83" t="s">
        <v>299</v>
      </c>
      <c r="DR556" s="83" t="s">
        <v>300</v>
      </c>
      <c r="DS556" s="83" t="s">
        <v>301</v>
      </c>
      <c r="DT556" s="83" t="s">
        <v>302</v>
      </c>
      <c r="DU556" s="83" t="s">
        <v>303</v>
      </c>
      <c r="DV556" s="83" t="s">
        <v>304</v>
      </c>
      <c r="DW556" s="83" t="s">
        <v>305</v>
      </c>
      <c r="DX556" s="83" t="s">
        <v>306</v>
      </c>
      <c r="DY556" s="83" t="s">
        <v>307</v>
      </c>
      <c r="DZ556" s="83" t="s">
        <v>308</v>
      </c>
    </row>
    <row r="557">
      <c r="A557" s="89"/>
      <c r="B557" s="89"/>
      <c r="C557" s="89"/>
      <c r="D557" s="89"/>
      <c r="E557" s="107" t="s">
        <v>168</v>
      </c>
      <c r="F557" s="89"/>
      <c r="G557" s="89"/>
      <c r="H557" s="89"/>
      <c r="I557" s="196" t="s">
        <v>160</v>
      </c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0"/>
      <c r="DB557" s="90"/>
      <c r="DC557" s="90"/>
      <c r="DD557" s="90"/>
      <c r="DE557" s="90"/>
      <c r="DF557" s="90"/>
      <c r="DG557" s="90"/>
      <c r="DH557" s="90"/>
      <c r="DI557" s="90"/>
      <c r="DJ557" s="90"/>
      <c r="DK557" s="90"/>
      <c r="DL557" s="90"/>
      <c r="DM557" s="90"/>
      <c r="DN557" s="90"/>
      <c r="DO557" s="90"/>
      <c r="DP557" s="90"/>
      <c r="DQ557" s="90"/>
      <c r="DR557" s="90"/>
      <c r="DS557" s="90"/>
      <c r="DT557" s="90"/>
      <c r="DU557" s="90"/>
      <c r="DV557" s="90"/>
      <c r="DW557" s="90"/>
      <c r="DX557" s="90"/>
      <c r="DY557" s="90"/>
      <c r="DZ557" s="90"/>
    </row>
    <row r="558">
      <c r="A558" s="89"/>
      <c r="B558" s="89"/>
      <c r="C558" s="89"/>
      <c r="D558" s="89"/>
      <c r="E558" s="150" t="s">
        <v>388</v>
      </c>
      <c r="F558" s="89"/>
      <c r="G558" s="222">
        <f>RedeemableEquityRights!C$8/RedeemableEquityRights!C$9</f>
        <v>1000000</v>
      </c>
      <c r="H558" s="89"/>
      <c r="I558" s="196" t="s">
        <v>177</v>
      </c>
      <c r="J558" s="90" t="str">
        <f>if(RedeemableEquityRights!$C$7=J$2,RedeemableEquityRights!$C$8,"")</f>
        <v/>
      </c>
      <c r="K558" s="89" t="str">
        <f>if(RedeemableEquityRights!$C$7=K$2,RedeemableEquityRights!$C$8,"")</f>
        <v/>
      </c>
      <c r="L558" s="90" t="str">
        <f>if(RedeemableEquityRights!$C$7=L$2,RedeemableEquityRights!$C$8,"")</f>
        <v/>
      </c>
      <c r="M558" s="90" t="str">
        <f>if(RedeemableEquityRights!$C$7=M$2,RedeemableEquityRights!$C$8,"")</f>
        <v/>
      </c>
      <c r="N558" s="90" t="str">
        <f>if(RedeemableEquityRights!$C$7=N$2,RedeemableEquityRights!$C$8,"")</f>
        <v/>
      </c>
      <c r="O558" s="90" t="str">
        <f>if(RedeemableEquityRights!$C$7=O$2,RedeemableEquityRights!$C$8,"")</f>
        <v/>
      </c>
      <c r="P558" s="90">
        <f>if(RedeemableEquityRights!$C$7=P$2,RedeemableEquityRights!$C$8,"")</f>
        <v>100000</v>
      </c>
      <c r="Q558" s="90" t="str">
        <f>if(RedeemableEquityRights!$C$7=Q$2,RedeemableEquityRights!$C$8,"")</f>
        <v/>
      </c>
      <c r="R558" s="90" t="str">
        <f>if(RedeemableEquityRights!$C$7=R$2,RedeemableEquityRights!$C$8,"")</f>
        <v/>
      </c>
      <c r="S558" s="90" t="str">
        <f>if(RedeemableEquityRights!$C$7=S$2,RedeemableEquityRights!$C$8,"")</f>
        <v/>
      </c>
      <c r="T558" s="90" t="str">
        <f>if(RedeemableEquityRights!$C$7=T$2,RedeemableEquityRights!$C$8,"")</f>
        <v/>
      </c>
      <c r="U558" s="90" t="str">
        <f>if(RedeemableEquityRights!$C$7=U$2,RedeemableEquityRights!$C$8,"")</f>
        <v/>
      </c>
      <c r="V558" s="90" t="str">
        <f>if(RedeemableEquityRights!$C$7=V$2,RedeemableEquityRights!$C$8,"")</f>
        <v/>
      </c>
      <c r="W558" s="90" t="str">
        <f>if(RedeemableEquityRights!$C$7=W$2,RedeemableEquityRights!$C$8,"")</f>
        <v/>
      </c>
      <c r="X558" s="90" t="str">
        <f>if(RedeemableEquityRights!$C$7=X$2,RedeemableEquityRights!$C$8,"")</f>
        <v/>
      </c>
      <c r="Y558" s="90" t="str">
        <f>if(RedeemableEquityRights!$C$7=Y$2,RedeemableEquityRights!$C$8,"")</f>
        <v/>
      </c>
      <c r="Z558" s="90" t="str">
        <f>if(RedeemableEquityRights!$C$7=Z$2,RedeemableEquityRights!$C$8,"")</f>
        <v/>
      </c>
      <c r="AA558" s="90" t="str">
        <f>if(RedeemableEquityRights!$C$7=AA$2,RedeemableEquityRights!$C$8,"")</f>
        <v/>
      </c>
      <c r="AB558" s="90" t="str">
        <f>if(RedeemableEquityRights!$C$7=AB$2,RedeemableEquityRights!$C$8,"")</f>
        <v/>
      </c>
      <c r="AC558" s="90" t="str">
        <f>if(RedeemableEquityRights!$C$7=AC$2,RedeemableEquityRights!$C$8,"")</f>
        <v/>
      </c>
      <c r="AD558" s="90" t="str">
        <f>if(RedeemableEquityRights!$C$7=AD$2,RedeemableEquityRights!$C$8,"")</f>
        <v/>
      </c>
      <c r="AE558" s="90" t="str">
        <f>if(RedeemableEquityRights!$C$7=AE$2,RedeemableEquityRights!$C$8,"")</f>
        <v/>
      </c>
      <c r="AF558" s="90" t="str">
        <f>if(RedeemableEquityRights!$C$7=AF$2,RedeemableEquityRights!$C$8,"")</f>
        <v/>
      </c>
      <c r="AG558" s="90" t="str">
        <f>if(RedeemableEquityRights!$C$7=AG$2,RedeemableEquityRights!$C$8,"")</f>
        <v/>
      </c>
      <c r="AH558" s="90" t="str">
        <f>if(RedeemableEquityRights!$C$7=AH$2,RedeemableEquityRights!$C$8,"")</f>
        <v/>
      </c>
      <c r="AI558" s="90" t="str">
        <f>if(RedeemableEquityRights!$C$7=AI$2,RedeemableEquityRights!$C$8,"")</f>
        <v/>
      </c>
      <c r="AJ558" s="90" t="str">
        <f>if(RedeemableEquityRights!$C$7=AJ$2,RedeemableEquityRights!$C$8,"")</f>
        <v/>
      </c>
      <c r="AK558" s="90" t="str">
        <f>if(RedeemableEquityRights!$C$7=AK$2,RedeemableEquityRights!$C$8,"")</f>
        <v/>
      </c>
      <c r="AL558" s="90" t="str">
        <f>if(RedeemableEquityRights!$C$7=AL$2,RedeemableEquityRights!$C$8,"")</f>
        <v/>
      </c>
      <c r="AM558" s="90" t="str">
        <f>if(RedeemableEquityRights!$C$7=AM$2,RedeemableEquityRights!$C$8,"")</f>
        <v/>
      </c>
      <c r="AN558" s="90" t="str">
        <f>if(RedeemableEquityRights!$C$7=AN$2,RedeemableEquityRights!$C$8,"")</f>
        <v/>
      </c>
      <c r="AO558" s="90" t="str">
        <f>if(RedeemableEquityRights!$C$7=AO$2,RedeemableEquityRights!$C$8,"")</f>
        <v/>
      </c>
      <c r="AP558" s="90" t="str">
        <f>if(RedeemableEquityRights!$C$7=AP$2,RedeemableEquityRights!$C$8,"")</f>
        <v/>
      </c>
      <c r="AQ558" s="90" t="str">
        <f>if(RedeemableEquityRights!$C$7=AQ$2,RedeemableEquityRights!$C$8,"")</f>
        <v/>
      </c>
      <c r="AR558" s="90" t="str">
        <f>if(RedeemableEquityRights!$C$7=AR$2,RedeemableEquityRights!$C$8,"")</f>
        <v/>
      </c>
      <c r="AS558" s="90" t="str">
        <f>if(RedeemableEquityRights!$C$7=AS$2,RedeemableEquityRights!$C$8,"")</f>
        <v/>
      </c>
      <c r="AT558" s="90" t="str">
        <f>if(RedeemableEquityRights!$C$7=AT$2,RedeemableEquityRights!$C$8,"")</f>
        <v/>
      </c>
      <c r="AU558" s="90" t="str">
        <f>if(RedeemableEquityRights!$C$7=AU$2,RedeemableEquityRights!$C$8,"")</f>
        <v/>
      </c>
      <c r="AV558" s="90" t="str">
        <f>if(RedeemableEquityRights!$C$7=AV$2,RedeemableEquityRights!$C$8,"")</f>
        <v/>
      </c>
      <c r="AW558" s="90" t="str">
        <f>if(RedeemableEquityRights!$C$7=AW$2,RedeemableEquityRights!$C$8,"")</f>
        <v/>
      </c>
      <c r="AX558" s="90" t="str">
        <f>if(RedeemableEquityRights!$C$7=AX$2,RedeemableEquityRights!$C$8,"")</f>
        <v/>
      </c>
      <c r="AY558" s="90" t="str">
        <f>if(RedeemableEquityRights!$C$7=AY$2,RedeemableEquityRights!$C$8,"")</f>
        <v/>
      </c>
      <c r="AZ558" s="90" t="str">
        <f>if(RedeemableEquityRights!$C$7=AZ$2,RedeemableEquityRights!$C$8,"")</f>
        <v/>
      </c>
      <c r="BA558" s="90" t="str">
        <f>if(RedeemableEquityRights!$C$7=BA$2,RedeemableEquityRights!$C$8,"")</f>
        <v/>
      </c>
      <c r="BB558" s="90" t="str">
        <f>if(RedeemableEquityRights!$C$7=BB$2,RedeemableEquityRights!$C$8,"")</f>
        <v/>
      </c>
      <c r="BC558" s="90" t="str">
        <f>if(RedeemableEquityRights!$C$7=BC$2,RedeemableEquityRights!$C$8,"")</f>
        <v/>
      </c>
      <c r="BD558" s="90" t="str">
        <f>if(RedeemableEquityRights!$C$7=BD$2,RedeemableEquityRights!$C$8,"")</f>
        <v/>
      </c>
      <c r="BE558" s="90" t="str">
        <f>if(RedeemableEquityRights!$C$7=BE$2,RedeemableEquityRights!$C$8,"")</f>
        <v/>
      </c>
      <c r="BF558" s="90" t="str">
        <f>if(RedeemableEquityRights!$C$7=BF$2,RedeemableEquityRights!$C$8,"")</f>
        <v/>
      </c>
      <c r="BG558" s="90" t="str">
        <f>if(RedeemableEquityRights!$C$7=BG$2,RedeemableEquityRights!$C$8,"")</f>
        <v/>
      </c>
      <c r="BH558" s="90" t="str">
        <f>if(RedeemableEquityRights!$C$7=BH$2,RedeemableEquityRights!$C$8,"")</f>
        <v/>
      </c>
      <c r="BI558" s="90" t="str">
        <f>if(RedeemableEquityRights!$C$7=BI$2,RedeemableEquityRights!$C$8,"")</f>
        <v/>
      </c>
      <c r="BJ558" s="90" t="str">
        <f>if(RedeemableEquityRights!$C$7=BJ$2,RedeemableEquityRights!$C$8,"")</f>
        <v/>
      </c>
      <c r="BK558" s="90" t="str">
        <f>if(RedeemableEquityRights!$C$7=BK$2,RedeemableEquityRights!$C$8,"")</f>
        <v/>
      </c>
      <c r="BL558" s="90" t="str">
        <f>if(RedeemableEquityRights!$C$7=BL$2,RedeemableEquityRights!$C$8,"")</f>
        <v/>
      </c>
      <c r="BM558" s="90" t="str">
        <f>if(RedeemableEquityRights!$C$7=BM$2,RedeemableEquityRights!$C$8,"")</f>
        <v/>
      </c>
      <c r="BN558" s="90" t="str">
        <f>if(RedeemableEquityRights!$C$7=BN$2,RedeemableEquityRights!$C$8,"")</f>
        <v/>
      </c>
      <c r="BO558" s="90" t="str">
        <f>if(RedeemableEquityRights!$C$7=BO$2,RedeemableEquityRights!$C$8,"")</f>
        <v/>
      </c>
      <c r="BP558" s="90" t="str">
        <f>if(RedeemableEquityRights!$C$7=BP$2,RedeemableEquityRights!$C$8,"")</f>
        <v/>
      </c>
      <c r="BQ558" s="90" t="str">
        <f>if(RedeemableEquityRights!$C$7=BQ$2,RedeemableEquityRights!$C$8,"")</f>
        <v/>
      </c>
      <c r="BR558" s="90" t="str">
        <f>if(RedeemableEquityRights!$C$7=BR$2,RedeemableEquityRights!$C$8,"")</f>
        <v/>
      </c>
      <c r="BS558" s="90" t="str">
        <f>if(RedeemableEquityRights!$C$7=BS$2,RedeemableEquityRights!$C$8,"")</f>
        <v/>
      </c>
      <c r="BT558" s="90" t="str">
        <f>if(RedeemableEquityRights!$C$7=BT$2,RedeemableEquityRights!$C$8,"")</f>
        <v/>
      </c>
      <c r="BU558" s="90" t="str">
        <f>if(RedeemableEquityRights!$C$7=BU$2,RedeemableEquityRights!$C$8,"")</f>
        <v/>
      </c>
      <c r="BV558" s="90" t="str">
        <f>if(RedeemableEquityRights!$C$7=BV$2,RedeemableEquityRights!$C$8,"")</f>
        <v/>
      </c>
      <c r="BW558" s="90" t="str">
        <f>if(RedeemableEquityRights!$C$7=BW$2,RedeemableEquityRights!$C$8,"")</f>
        <v/>
      </c>
      <c r="BX558" s="90" t="str">
        <f>if(RedeemableEquityRights!$C$7=BX$2,RedeemableEquityRights!$C$8,"")</f>
        <v/>
      </c>
      <c r="BY558" s="90" t="str">
        <f>if(RedeemableEquityRights!$C$7=BY$2,RedeemableEquityRights!$C$8,"")</f>
        <v/>
      </c>
      <c r="BZ558" s="90" t="str">
        <f>if(RedeemableEquityRights!$C$7=BZ$2,RedeemableEquityRights!$C$8,"")</f>
        <v/>
      </c>
      <c r="CA558" s="90" t="str">
        <f>if(RedeemableEquityRights!$C$7=CA$2,RedeemableEquityRights!$C$8,"")</f>
        <v/>
      </c>
      <c r="CB558" s="90" t="str">
        <f>if(RedeemableEquityRights!$C$7=CB$2,RedeemableEquityRights!$C$8,"")</f>
        <v/>
      </c>
      <c r="CC558" s="90" t="str">
        <f>if(RedeemableEquityRights!$C$7=CC$2,RedeemableEquityRights!$C$8,"")</f>
        <v/>
      </c>
      <c r="CD558" s="90" t="str">
        <f>if(RedeemableEquityRights!$C$7=CD$2,RedeemableEquityRights!$C$8,"")</f>
        <v/>
      </c>
      <c r="CE558" s="90" t="str">
        <f>if(RedeemableEquityRights!$C$7=CE$2,RedeemableEquityRights!$C$8,"")</f>
        <v/>
      </c>
      <c r="CF558" s="90" t="str">
        <f>if(RedeemableEquityRights!$C$7=CF$2,RedeemableEquityRights!$C$8,"")</f>
        <v/>
      </c>
      <c r="CG558" s="90" t="str">
        <f>if(RedeemableEquityRights!$C$7=CG$2,RedeemableEquityRights!$C$8,"")</f>
        <v/>
      </c>
      <c r="CH558" s="90" t="str">
        <f>if(RedeemableEquityRights!$C$7=CH$2,RedeemableEquityRights!$C$8,"")</f>
        <v/>
      </c>
      <c r="CI558" s="90" t="str">
        <f>if(RedeemableEquityRights!$C$7=CI$2,RedeemableEquityRights!$C$8,"")</f>
        <v/>
      </c>
      <c r="CJ558" s="90" t="str">
        <f>if(RedeemableEquityRights!$C$7=CJ$2,RedeemableEquityRights!$C$8,"")</f>
        <v/>
      </c>
      <c r="CK558" s="90" t="str">
        <f>if(RedeemableEquityRights!$C$7=CK$2,RedeemableEquityRights!$C$8,"")</f>
        <v/>
      </c>
      <c r="CL558" s="90" t="str">
        <f>if(RedeemableEquityRights!$C$7=CL$2,RedeemableEquityRights!$C$8,"")</f>
        <v/>
      </c>
      <c r="CM558" s="90" t="str">
        <f>if(RedeemableEquityRights!$C$7=CM$2,RedeemableEquityRights!$C$8,"")</f>
        <v/>
      </c>
      <c r="CN558" s="90" t="str">
        <f>if(RedeemableEquityRights!$C$7=CN$2,RedeemableEquityRights!$C$8,"")</f>
        <v/>
      </c>
      <c r="CO558" s="90" t="str">
        <f>if(RedeemableEquityRights!$C$7=CO$2,RedeemableEquityRights!$C$8,"")</f>
        <v/>
      </c>
      <c r="CP558" s="90" t="str">
        <f>if(RedeemableEquityRights!$C$7=CP$2,RedeemableEquityRights!$C$8,"")</f>
        <v/>
      </c>
      <c r="CQ558" s="90" t="str">
        <f>if(RedeemableEquityRights!$C$7=CQ$2,RedeemableEquityRights!$C$8,"")</f>
        <v/>
      </c>
      <c r="CR558" s="90" t="str">
        <f>if(RedeemableEquityRights!$C$7=CR$2,RedeemableEquityRights!$C$8,"")</f>
        <v/>
      </c>
      <c r="CS558" s="90" t="str">
        <f>if(RedeemableEquityRights!$C$7=CS$2,RedeemableEquityRights!$C$8,"")</f>
        <v/>
      </c>
      <c r="CT558" s="90" t="str">
        <f>if(RedeemableEquityRights!$C$7=CT$2,RedeemableEquityRights!$C$8,"")</f>
        <v/>
      </c>
      <c r="CU558" s="90" t="str">
        <f>if(RedeemableEquityRights!$C$7=CU$2,RedeemableEquityRights!$C$8,"")</f>
        <v/>
      </c>
      <c r="CV558" s="90" t="str">
        <f>if(RedeemableEquityRights!$C$7=CV$2,RedeemableEquityRights!$C$8,"")</f>
        <v/>
      </c>
      <c r="CW558" s="90" t="str">
        <f>if(RedeemableEquityRights!$C$7=CW$2,RedeemableEquityRights!$C$8,"")</f>
        <v/>
      </c>
      <c r="CX558" s="90" t="str">
        <f>if(RedeemableEquityRights!$C$7=CX$2,RedeemableEquityRights!$C$8,"")</f>
        <v/>
      </c>
      <c r="CY558" s="90" t="str">
        <f>if(RedeemableEquityRights!$C$7=CY$2,RedeemableEquityRights!$C$8,"")</f>
        <v/>
      </c>
      <c r="CZ558" s="90" t="str">
        <f>if(RedeemableEquityRights!$C$7=CZ$2,RedeemableEquityRights!$C$8,"")</f>
        <v/>
      </c>
      <c r="DA558" s="90" t="str">
        <f>if(RedeemableEquityRights!$C$7=DA$2,RedeemableEquityRights!$C$8,"")</f>
        <v/>
      </c>
      <c r="DB558" s="90" t="str">
        <f>if(RedeemableEquityRights!$C$7=DB$2,RedeemableEquityRights!$C$8,"")</f>
        <v/>
      </c>
      <c r="DC558" s="90" t="str">
        <f>if(RedeemableEquityRights!$C$7=DC$2,RedeemableEquityRights!$C$8,"")</f>
        <v/>
      </c>
      <c r="DD558" s="90" t="str">
        <f>if(RedeemableEquityRights!$C$7=DD$2,RedeemableEquityRights!$C$8,"")</f>
        <v/>
      </c>
      <c r="DE558" s="90" t="str">
        <f>if(RedeemableEquityRights!$C$7=DE$2,RedeemableEquityRights!$C$8,"")</f>
        <v/>
      </c>
      <c r="DF558" s="90" t="str">
        <f>if(RedeemableEquityRights!$C$7=DF$2,RedeemableEquityRights!$C$8,"")</f>
        <v/>
      </c>
      <c r="DG558" s="90" t="str">
        <f>if(RedeemableEquityRights!$C$7=DG$2,RedeemableEquityRights!$C$8,"")</f>
        <v/>
      </c>
      <c r="DH558" s="90" t="str">
        <f>if(RedeemableEquityRights!$C$7=DH$2,RedeemableEquityRights!$C$8,"")</f>
        <v/>
      </c>
      <c r="DI558" s="90" t="str">
        <f>if(RedeemableEquityRights!$C$7=DI$2,RedeemableEquityRights!$C$8,"")</f>
        <v/>
      </c>
      <c r="DJ558" s="90" t="str">
        <f>if(RedeemableEquityRights!$C$7=DJ$2,RedeemableEquityRights!$C$8,"")</f>
        <v/>
      </c>
      <c r="DK558" s="90" t="str">
        <f>if(RedeemableEquityRights!$C$7=DK$2,RedeemableEquityRights!$C$8,"")</f>
        <v/>
      </c>
      <c r="DL558" s="90" t="str">
        <f>if(RedeemableEquityRights!$C$7=DL$2,RedeemableEquityRights!$C$8,"")</f>
        <v/>
      </c>
      <c r="DM558" s="90" t="str">
        <f>if(RedeemableEquityRights!$C$7=DM$2,RedeemableEquityRights!$C$8,"")</f>
        <v/>
      </c>
      <c r="DN558" s="90" t="str">
        <f>if(RedeemableEquityRights!$C$7=DN$2,RedeemableEquityRights!$C$8,"")</f>
        <v/>
      </c>
      <c r="DO558" s="90" t="str">
        <f>if(RedeemableEquityRights!$C$7=DO$2,RedeemableEquityRights!$C$8,"")</f>
        <v/>
      </c>
      <c r="DP558" s="90" t="str">
        <f>if(RedeemableEquityRights!$C$7=DP$2,RedeemableEquityRights!$C$8,"")</f>
        <v/>
      </c>
      <c r="DQ558" s="90" t="str">
        <f>if(RedeemableEquityRights!$C$7=DQ$2,RedeemableEquityRights!$C$8,"")</f>
        <v/>
      </c>
      <c r="DR558" s="90" t="str">
        <f>if(RedeemableEquityRights!$C$7=DR$2,RedeemableEquityRights!$C$8,"")</f>
        <v/>
      </c>
      <c r="DS558" s="90" t="str">
        <f>if(RedeemableEquityRights!$C$7=DS$2,RedeemableEquityRights!$C$8,"")</f>
        <v/>
      </c>
      <c r="DT558" s="90" t="str">
        <f>if(RedeemableEquityRights!$C$7=DT$2,RedeemableEquityRights!$C$8,"")</f>
        <v/>
      </c>
      <c r="DU558" s="90" t="str">
        <f>if(RedeemableEquityRights!$C$7=DU$2,RedeemableEquityRights!$C$8,"")</f>
        <v/>
      </c>
      <c r="DV558" s="90" t="str">
        <f>if(RedeemableEquityRights!$C$7=DV$2,RedeemableEquityRights!$C$8,"")</f>
        <v/>
      </c>
      <c r="DW558" s="90" t="str">
        <f>if(RedeemableEquityRights!$C$7=DW$2,RedeemableEquityRights!$C$8,"")</f>
        <v/>
      </c>
      <c r="DX558" s="90" t="str">
        <f>if(RedeemableEquityRights!$C$7=DX$2,RedeemableEquityRights!$C$8,"")</f>
        <v/>
      </c>
      <c r="DY558" s="90" t="str">
        <f>if(RedeemableEquityRights!$C$7=DY$2,RedeemableEquityRights!$C$8,"")</f>
        <v/>
      </c>
      <c r="DZ558" s="90" t="str">
        <f>if(RedeemableEquityRights!$C$7=DZ$2,RedeemableEquityRights!$C$8,"")</f>
        <v/>
      </c>
    </row>
    <row r="559">
      <c r="A559" s="89"/>
      <c r="B559" s="89"/>
      <c r="C559" s="89"/>
      <c r="D559" s="89"/>
      <c r="E559" s="150" t="s">
        <v>330</v>
      </c>
      <c r="F559" s="89"/>
      <c r="G559" s="222">
        <f>if(RedeemableEquityRights!C$23="Post",(RedeemableEquityRights!C$22-RedeemableEquityRights!C$21),RedeemableEquityRights!C$22)</f>
        <v>10000000</v>
      </c>
      <c r="H559" s="89"/>
      <c r="I559" s="196" t="s">
        <v>162</v>
      </c>
      <c r="J559" s="90" t="str">
        <f>if(RedeemableEquityRights!$C$20=J$2,RedeemableEquityRights!$C$21,"")</f>
        <v/>
      </c>
      <c r="K559" s="90" t="str">
        <f>if(RedeemableEquityRights!$C$20=K$2,RedeemableEquityRights!$C$21,"")</f>
        <v/>
      </c>
      <c r="L559" s="90" t="str">
        <f>if(RedeemableEquityRights!$C$20=L$2,RedeemableEquityRights!$C$21,"")</f>
        <v/>
      </c>
      <c r="M559" s="90" t="str">
        <f>if(RedeemableEquityRights!$C$20=M$2,RedeemableEquityRights!$C$21,"")</f>
        <v/>
      </c>
      <c r="N559" s="90" t="str">
        <f>if(RedeemableEquityRights!$C$20=N$2,RedeemableEquityRights!$C$21,"")</f>
        <v/>
      </c>
      <c r="O559" s="90" t="str">
        <f>if(RedeemableEquityRights!$C$20=O$2,RedeemableEquityRights!$C$21,"")</f>
        <v/>
      </c>
      <c r="P559" s="90" t="str">
        <f>if(RedeemableEquityRights!$C$20=P$2,RedeemableEquityRights!$C$21,"")</f>
        <v/>
      </c>
      <c r="Q559" s="90" t="str">
        <f>if(RedeemableEquityRights!$C$20=Q$2,RedeemableEquityRights!$C$21,"")</f>
        <v/>
      </c>
      <c r="R559" s="90" t="str">
        <f>if(RedeemableEquityRights!$C$20=R$2,RedeemableEquityRights!$C$21,"")</f>
        <v/>
      </c>
      <c r="S559" s="90" t="str">
        <f>if(RedeemableEquityRights!$C$20=S$2,RedeemableEquityRights!$C$21,"")</f>
        <v/>
      </c>
      <c r="T559" s="90" t="str">
        <f>if(RedeemableEquityRights!$C$20=T$2,RedeemableEquityRights!$C$21,"")</f>
        <v/>
      </c>
      <c r="U559" s="90" t="str">
        <f>if(RedeemableEquityRights!$C$20=U$2,RedeemableEquityRights!$C$21,"")</f>
        <v/>
      </c>
      <c r="V559" s="90" t="str">
        <f>if(RedeemableEquityRights!$C$20=V$2,RedeemableEquityRights!$C$21,"")</f>
        <v/>
      </c>
      <c r="W559" s="90" t="str">
        <f>if(RedeemableEquityRights!$C$20=W$2,RedeemableEquityRights!$C$21,"")</f>
        <v/>
      </c>
      <c r="X559" s="90" t="str">
        <f>if(RedeemableEquityRights!$C$20=X$2,RedeemableEquityRights!$C$21,"")</f>
        <v/>
      </c>
      <c r="Y559" s="90" t="str">
        <f>if(RedeemableEquityRights!$C$20=Y$2,RedeemableEquityRights!$C$21,"")</f>
        <v/>
      </c>
      <c r="Z559" s="90" t="str">
        <f>if(RedeemableEquityRights!$C$20=Z$2,RedeemableEquityRights!$C$21,"")</f>
        <v/>
      </c>
      <c r="AA559" s="90" t="str">
        <f>if(RedeemableEquityRights!$C$20=AA$2,RedeemableEquityRights!$C$21,"")</f>
        <v/>
      </c>
      <c r="AB559" s="90" t="str">
        <f>if(RedeemableEquityRights!$C$20=AB$2,RedeemableEquityRights!$C$21,"")</f>
        <v/>
      </c>
      <c r="AC559" s="90" t="str">
        <f>if(RedeemableEquityRights!$C$20=AC$2,RedeemableEquityRights!$C$21,"")</f>
        <v/>
      </c>
      <c r="AD559" s="90" t="str">
        <f>if(RedeemableEquityRights!$C$20=AD$2,RedeemableEquityRights!$C$21,"")</f>
        <v/>
      </c>
      <c r="AE559" s="90" t="str">
        <f>if(RedeemableEquityRights!$C$20=AE$2,RedeemableEquityRights!$C$21,"")</f>
        <v/>
      </c>
      <c r="AF559" s="90" t="str">
        <f>if(RedeemableEquityRights!$C$20=AF$2,RedeemableEquityRights!$C$21,"")</f>
        <v/>
      </c>
      <c r="AG559" s="90" t="str">
        <f>if(RedeemableEquityRights!$C$20=AG$2,RedeemableEquityRights!$C$21,"")</f>
        <v/>
      </c>
      <c r="AH559" s="90" t="str">
        <f>if(RedeemableEquityRights!$C$20=AH$2,RedeemableEquityRights!$C$21,"")</f>
        <v/>
      </c>
      <c r="AI559" s="90" t="str">
        <f>if(RedeemableEquityRights!$C$20=AI$2,RedeemableEquityRights!$C$21,"")</f>
        <v/>
      </c>
      <c r="AJ559" s="90" t="str">
        <f>if(RedeemableEquityRights!$C$20=AJ$2,RedeemableEquityRights!$C$21,"")</f>
        <v/>
      </c>
      <c r="AK559" s="90" t="str">
        <f>if(RedeemableEquityRights!$C$20=AK$2,RedeemableEquityRights!$C$21,"")</f>
        <v/>
      </c>
      <c r="AL559" s="90" t="str">
        <f>if(RedeemableEquityRights!$C$20=AL$2,RedeemableEquityRights!$C$21,"")</f>
        <v/>
      </c>
      <c r="AM559" s="90" t="str">
        <f>if(RedeemableEquityRights!$C$20=AM$2,RedeemableEquityRights!$C$21,"")</f>
        <v/>
      </c>
      <c r="AN559" s="90">
        <f>if(RedeemableEquityRights!$C$20=AN$2,RedeemableEquityRights!$C$21,"")</f>
        <v>3000000</v>
      </c>
      <c r="AO559" s="90" t="str">
        <f>if(RedeemableEquityRights!$C$20=AO$2,RedeemableEquityRights!$C$21,"")</f>
        <v/>
      </c>
      <c r="AP559" s="90" t="str">
        <f>if(RedeemableEquityRights!$C$20=AP$2,RedeemableEquityRights!$C$21,"")</f>
        <v/>
      </c>
      <c r="AQ559" s="90" t="str">
        <f>if(RedeemableEquityRights!$C$20=AQ$2,RedeemableEquityRights!$C$21,"")</f>
        <v/>
      </c>
      <c r="AR559" s="90" t="str">
        <f>if(RedeemableEquityRights!$C$20=AR$2,RedeemableEquityRights!$C$21,"")</f>
        <v/>
      </c>
      <c r="AS559" s="90" t="str">
        <f>if(RedeemableEquityRights!$C$20=AS$2,RedeemableEquityRights!$C$21,"")</f>
        <v/>
      </c>
      <c r="AT559" s="90" t="str">
        <f>if(RedeemableEquityRights!$C$20=AT$2,RedeemableEquityRights!$C$21,"")</f>
        <v/>
      </c>
      <c r="AU559" s="90" t="str">
        <f>if(RedeemableEquityRights!$C$20=AU$2,RedeemableEquityRights!$C$21,"")</f>
        <v/>
      </c>
      <c r="AV559" s="90" t="str">
        <f>if(RedeemableEquityRights!$C$20=AV$2,RedeemableEquityRights!$C$21,"")</f>
        <v/>
      </c>
      <c r="AW559" s="90" t="str">
        <f>if(RedeemableEquityRights!$C$20=AW$2,RedeemableEquityRights!$C$21,"")</f>
        <v/>
      </c>
      <c r="AX559" s="90" t="str">
        <f>if(RedeemableEquityRights!$C$20=AX$2,RedeemableEquityRights!$C$21,"")</f>
        <v/>
      </c>
      <c r="AY559" s="90" t="str">
        <f>if(RedeemableEquityRights!$C$20=AY$2,RedeemableEquityRights!$C$21,"")</f>
        <v/>
      </c>
      <c r="AZ559" s="90" t="str">
        <f>if(RedeemableEquityRights!$C$20=AZ$2,RedeemableEquityRights!$C$21,"")</f>
        <v/>
      </c>
      <c r="BA559" s="90" t="str">
        <f>if(RedeemableEquityRights!$C$20=BA$2,RedeemableEquityRights!$C$21,"")</f>
        <v/>
      </c>
      <c r="BB559" s="90" t="str">
        <f>if(RedeemableEquityRights!$C$20=BB$2,RedeemableEquityRights!$C$21,"")</f>
        <v/>
      </c>
      <c r="BC559" s="90" t="str">
        <f>if(RedeemableEquityRights!$C$20=BC$2,RedeemableEquityRights!$C$21,"")</f>
        <v/>
      </c>
      <c r="BD559" s="90" t="str">
        <f>if(RedeemableEquityRights!$C$20=BD$2,RedeemableEquityRights!$C$21,"")</f>
        <v/>
      </c>
      <c r="BE559" s="90" t="str">
        <f>if(RedeemableEquityRights!$C$20=BE$2,RedeemableEquityRights!$C$21,"")</f>
        <v/>
      </c>
      <c r="BF559" s="90" t="str">
        <f>if(RedeemableEquityRights!$C$20=BF$2,RedeemableEquityRights!$C$21,"")</f>
        <v/>
      </c>
      <c r="BG559" s="90" t="str">
        <f>if(RedeemableEquityRights!$C$20=BG$2,RedeemableEquityRights!$C$21,"")</f>
        <v/>
      </c>
      <c r="BH559" s="90" t="str">
        <f>if(RedeemableEquityRights!$C$20=BH$2,RedeemableEquityRights!$C$21,"")</f>
        <v/>
      </c>
      <c r="BI559" s="90" t="str">
        <f>if(RedeemableEquityRights!$C$20=BI$2,RedeemableEquityRights!$C$21,"")</f>
        <v/>
      </c>
      <c r="BJ559" s="90" t="str">
        <f>if(RedeemableEquityRights!$C$20=BJ$2,RedeemableEquityRights!$C$21,"")</f>
        <v/>
      </c>
      <c r="BK559" s="90" t="str">
        <f>if(RedeemableEquityRights!$C$20=BK$2,RedeemableEquityRights!$C$21,"")</f>
        <v/>
      </c>
      <c r="BL559" s="90" t="str">
        <f>if(RedeemableEquityRights!$C$20=BL$2,RedeemableEquityRights!$C$21,"")</f>
        <v/>
      </c>
      <c r="BM559" s="90" t="str">
        <f>if(RedeemableEquityRights!$C$20=BM$2,RedeemableEquityRights!$C$21,"")</f>
        <v/>
      </c>
      <c r="BN559" s="90" t="str">
        <f>if(RedeemableEquityRights!$C$20=BN$2,RedeemableEquityRights!$C$21,"")</f>
        <v/>
      </c>
      <c r="BO559" s="90" t="str">
        <f>if(RedeemableEquityRights!$C$20=BO$2,RedeemableEquityRights!$C$21,"")</f>
        <v/>
      </c>
      <c r="BP559" s="90" t="str">
        <f>if(RedeemableEquityRights!$C$20=BP$2,RedeemableEquityRights!$C$21,"")</f>
        <v/>
      </c>
      <c r="BQ559" s="90" t="str">
        <f>if(RedeemableEquityRights!$C$20=BQ$2,RedeemableEquityRights!$C$21,"")</f>
        <v/>
      </c>
      <c r="BR559" s="90" t="str">
        <f>if(RedeemableEquityRights!$C$20=BR$2,RedeemableEquityRights!$C$21,"")</f>
        <v/>
      </c>
      <c r="BS559" s="90" t="str">
        <f>if(RedeemableEquityRights!$C$20=BS$2,RedeemableEquityRights!$C$21,"")</f>
        <v/>
      </c>
      <c r="BT559" s="90" t="str">
        <f>if(RedeemableEquityRights!$C$20=BT$2,RedeemableEquityRights!$C$21,"")</f>
        <v/>
      </c>
      <c r="BU559" s="90" t="str">
        <f>if(RedeemableEquityRights!$C$20=BU$2,RedeemableEquityRights!$C$21,"")</f>
        <v/>
      </c>
      <c r="BV559" s="90" t="str">
        <f>if(RedeemableEquityRights!$C$20=BV$2,RedeemableEquityRights!$C$21,"")</f>
        <v/>
      </c>
      <c r="BW559" s="90" t="str">
        <f>if(RedeemableEquityRights!$C$20=BW$2,RedeemableEquityRights!$C$21,"")</f>
        <v/>
      </c>
      <c r="BX559" s="90" t="str">
        <f>if(RedeemableEquityRights!$C$20=BX$2,RedeemableEquityRights!$C$21,"")</f>
        <v/>
      </c>
      <c r="BY559" s="90" t="str">
        <f>if(RedeemableEquityRights!$C$20=BY$2,RedeemableEquityRights!$C$21,"")</f>
        <v/>
      </c>
      <c r="BZ559" s="90" t="str">
        <f>if(RedeemableEquityRights!$C$20=BZ$2,RedeemableEquityRights!$C$21,"")</f>
        <v/>
      </c>
      <c r="CA559" s="90" t="str">
        <f>if(RedeemableEquityRights!$C$20=CA$2,RedeemableEquityRights!$C$21,"")</f>
        <v/>
      </c>
      <c r="CB559" s="90" t="str">
        <f>if(RedeemableEquityRights!$C$20=CB$2,RedeemableEquityRights!$C$21,"")</f>
        <v/>
      </c>
      <c r="CC559" s="90" t="str">
        <f>if(RedeemableEquityRights!$C$20=CC$2,RedeemableEquityRights!$C$21,"")</f>
        <v/>
      </c>
      <c r="CD559" s="90" t="str">
        <f>if(RedeemableEquityRights!$C$20=CD$2,RedeemableEquityRights!$C$21,"")</f>
        <v/>
      </c>
      <c r="CE559" s="90" t="str">
        <f>if(RedeemableEquityRights!$C$20=CE$2,RedeemableEquityRights!$C$21,"")</f>
        <v/>
      </c>
      <c r="CF559" s="90" t="str">
        <f>if(RedeemableEquityRights!$C$20=CF$2,RedeemableEquityRights!$C$21,"")</f>
        <v/>
      </c>
      <c r="CG559" s="90" t="str">
        <f>if(RedeemableEquityRights!$C$20=CG$2,RedeemableEquityRights!$C$21,"")</f>
        <v/>
      </c>
      <c r="CH559" s="90" t="str">
        <f>if(RedeemableEquityRights!$C$20=CH$2,RedeemableEquityRights!$C$21,"")</f>
        <v/>
      </c>
      <c r="CI559" s="90" t="str">
        <f>if(RedeemableEquityRights!$C$20=CI$2,RedeemableEquityRights!$C$21,"")</f>
        <v/>
      </c>
      <c r="CJ559" s="90" t="str">
        <f>if(RedeemableEquityRights!$C$20=CJ$2,RedeemableEquityRights!$C$21,"")</f>
        <v/>
      </c>
      <c r="CK559" s="90" t="str">
        <f>if(RedeemableEquityRights!$C$20=CK$2,RedeemableEquityRights!$C$21,"")</f>
        <v/>
      </c>
      <c r="CL559" s="90" t="str">
        <f>if(RedeemableEquityRights!$C$20=CL$2,RedeemableEquityRights!$C$21,"")</f>
        <v/>
      </c>
      <c r="CM559" s="90" t="str">
        <f>if(RedeemableEquityRights!$C$20=CM$2,RedeemableEquityRights!$C$21,"")</f>
        <v/>
      </c>
      <c r="CN559" s="90" t="str">
        <f>if(RedeemableEquityRights!$C$20=CN$2,RedeemableEquityRights!$C$21,"")</f>
        <v/>
      </c>
      <c r="CO559" s="90" t="str">
        <f>if(RedeemableEquityRights!$C$20=CO$2,RedeemableEquityRights!$C$21,"")</f>
        <v/>
      </c>
      <c r="CP559" s="90" t="str">
        <f>if(RedeemableEquityRights!$C$20=CP$2,RedeemableEquityRights!$C$21,"")</f>
        <v/>
      </c>
      <c r="CQ559" s="90" t="str">
        <f>if(RedeemableEquityRights!$C$20=CQ$2,RedeemableEquityRights!$C$21,"")</f>
        <v/>
      </c>
      <c r="CR559" s="90" t="str">
        <f>if(RedeemableEquityRights!$C$20=CR$2,RedeemableEquityRights!$C$21,"")</f>
        <v/>
      </c>
      <c r="CS559" s="90" t="str">
        <f>if(RedeemableEquityRights!$C$20=CS$2,RedeemableEquityRights!$C$21,"")</f>
        <v/>
      </c>
      <c r="CT559" s="90" t="str">
        <f>if(RedeemableEquityRights!$C$20=CT$2,RedeemableEquityRights!$C$21,"")</f>
        <v/>
      </c>
      <c r="CU559" s="90" t="str">
        <f>if(RedeemableEquityRights!$C$20=CU$2,RedeemableEquityRights!$C$21,"")</f>
        <v/>
      </c>
      <c r="CV559" s="90" t="str">
        <f>if(RedeemableEquityRights!$C$20=CV$2,RedeemableEquityRights!$C$21,"")</f>
        <v/>
      </c>
      <c r="CW559" s="90" t="str">
        <f>if(RedeemableEquityRights!$C$20=CW$2,RedeemableEquityRights!$C$21,"")</f>
        <v/>
      </c>
      <c r="CX559" s="90" t="str">
        <f>if(RedeemableEquityRights!$C$20=CX$2,RedeemableEquityRights!$C$21,"")</f>
        <v/>
      </c>
      <c r="CY559" s="90" t="str">
        <f>if(RedeemableEquityRights!$C$20=CY$2,RedeemableEquityRights!$C$21,"")</f>
        <v/>
      </c>
      <c r="CZ559" s="90" t="str">
        <f>if(RedeemableEquityRights!$C$20=CZ$2,RedeemableEquityRights!$C$21,"")</f>
        <v/>
      </c>
      <c r="DA559" s="90" t="str">
        <f>if(RedeemableEquityRights!$C$20=DA$2,RedeemableEquityRights!$C$21,"")</f>
        <v/>
      </c>
      <c r="DB559" s="90" t="str">
        <f>if(RedeemableEquityRights!$C$20=DB$2,RedeemableEquityRights!$C$21,"")</f>
        <v/>
      </c>
      <c r="DC559" s="90" t="str">
        <f>if(RedeemableEquityRights!$C$20=DC$2,RedeemableEquityRights!$C$21,"")</f>
        <v/>
      </c>
      <c r="DD559" s="90" t="str">
        <f>if(RedeemableEquityRights!$C$20=DD$2,RedeemableEquityRights!$C$21,"")</f>
        <v/>
      </c>
      <c r="DE559" s="90" t="str">
        <f>if(RedeemableEquityRights!$C$20=DE$2,RedeemableEquityRights!$C$21,"")</f>
        <v/>
      </c>
      <c r="DF559" s="90" t="str">
        <f>if(RedeemableEquityRights!$C$20=DF$2,RedeemableEquityRights!$C$21,"")</f>
        <v/>
      </c>
      <c r="DG559" s="90" t="str">
        <f>if(RedeemableEquityRights!$C$20=DG$2,RedeemableEquityRights!$C$21,"")</f>
        <v/>
      </c>
      <c r="DH559" s="90" t="str">
        <f>if(RedeemableEquityRights!$C$20=DH$2,RedeemableEquityRights!$C$21,"")</f>
        <v/>
      </c>
      <c r="DI559" s="90" t="str">
        <f>if(RedeemableEquityRights!$C$20=DI$2,RedeemableEquityRights!$C$21,"")</f>
        <v/>
      </c>
      <c r="DJ559" s="90" t="str">
        <f>if(RedeemableEquityRights!$C$20=DJ$2,RedeemableEquityRights!$C$21,"")</f>
        <v/>
      </c>
      <c r="DK559" s="90" t="str">
        <f>if(RedeemableEquityRights!$C$20=DK$2,RedeemableEquityRights!$C$21,"")</f>
        <v/>
      </c>
      <c r="DL559" s="90" t="str">
        <f>if(RedeemableEquityRights!$C$20=DL$2,RedeemableEquityRights!$C$21,"")</f>
        <v/>
      </c>
      <c r="DM559" s="90" t="str">
        <f>if(RedeemableEquityRights!$C$20=DM$2,RedeemableEquityRights!$C$21,"")</f>
        <v/>
      </c>
      <c r="DN559" s="90" t="str">
        <f>if(RedeemableEquityRights!$C$20=DN$2,RedeemableEquityRights!$C$21,"")</f>
        <v/>
      </c>
      <c r="DO559" s="90" t="str">
        <f>if(RedeemableEquityRights!$C$20=DO$2,RedeemableEquityRights!$C$21,"")</f>
        <v/>
      </c>
      <c r="DP559" s="90" t="str">
        <f>if(RedeemableEquityRights!$C$20=DP$2,RedeemableEquityRights!$C$21,"")</f>
        <v/>
      </c>
      <c r="DQ559" s="90" t="str">
        <f>if(RedeemableEquityRights!$C$20=DQ$2,RedeemableEquityRights!$C$21,"")</f>
        <v/>
      </c>
      <c r="DR559" s="90" t="str">
        <f>if(RedeemableEquityRights!$C$20=DR$2,RedeemableEquityRights!$C$21,"")</f>
        <v/>
      </c>
      <c r="DS559" s="90" t="str">
        <f>if(RedeemableEquityRights!$C$20=DS$2,RedeemableEquityRights!$C$21,"")</f>
        <v/>
      </c>
      <c r="DT559" s="90" t="str">
        <f>if(RedeemableEquityRights!$C$20=DT$2,RedeemableEquityRights!$C$21,"")</f>
        <v/>
      </c>
      <c r="DU559" s="90" t="str">
        <f>if(RedeemableEquityRights!$C$20=DU$2,RedeemableEquityRights!$C$21,"")</f>
        <v/>
      </c>
      <c r="DV559" s="90" t="str">
        <f>if(RedeemableEquityRights!$C$20=DV$2,RedeemableEquityRights!$C$21,"")</f>
        <v/>
      </c>
      <c r="DW559" s="90" t="str">
        <f>if(RedeemableEquityRights!$C$20=DW$2,RedeemableEquityRights!$C$21,"")</f>
        <v/>
      </c>
      <c r="DX559" s="90" t="str">
        <f>if(RedeemableEquityRights!$C$20=DX$2,RedeemableEquityRights!$C$21,"")</f>
        <v/>
      </c>
      <c r="DY559" s="90" t="str">
        <f>if(RedeemableEquityRights!$C$20=DY$2,RedeemableEquityRights!$C$21,"")</f>
        <v/>
      </c>
      <c r="DZ559" s="90" t="str">
        <f>if(RedeemableEquityRights!$C$20=DZ$2,RedeemableEquityRights!$C$21,"")</f>
        <v/>
      </c>
    </row>
    <row r="560">
      <c r="A560" s="89"/>
      <c r="B560" s="89"/>
      <c r="C560" s="89"/>
      <c r="D560" s="89"/>
      <c r="E560" s="89"/>
      <c r="F560" s="89"/>
      <c r="G560" s="146"/>
      <c r="H560" s="89"/>
      <c r="I560" s="88" t="s">
        <v>163</v>
      </c>
      <c r="J560" s="90" t="str">
        <f>if(RedeemableEquityRights!$C$29=J$2,RedeemableEquityRights!$C$30,"")</f>
        <v/>
      </c>
      <c r="K560" s="90" t="str">
        <f>if(RedeemableEquityRights!$C$29=K$2,RedeemableEquityRights!$C$30,"")</f>
        <v/>
      </c>
      <c r="L560" s="90" t="str">
        <f>if(RedeemableEquityRights!$C$29=L$2,RedeemableEquityRights!$C$30,"")</f>
        <v/>
      </c>
      <c r="M560" s="90" t="str">
        <f>if(RedeemableEquityRights!$C$29=M$2,RedeemableEquityRights!$C$30,"")</f>
        <v/>
      </c>
      <c r="N560" s="90" t="str">
        <f>if(RedeemableEquityRights!$C$29=N$2,RedeemableEquityRights!$C$30,"")</f>
        <v/>
      </c>
      <c r="O560" s="90" t="str">
        <f>if(RedeemableEquityRights!$C$29=O$2,RedeemableEquityRights!$C$30,"")</f>
        <v/>
      </c>
      <c r="P560" s="90" t="str">
        <f>if(RedeemableEquityRights!$C$29=P$2,RedeemableEquityRights!$C$30,"")</f>
        <v/>
      </c>
      <c r="Q560" s="90" t="str">
        <f>if(RedeemableEquityRights!$C$29=Q$2,RedeemableEquityRights!$C$30,"")</f>
        <v/>
      </c>
      <c r="R560" s="90" t="str">
        <f>if(RedeemableEquityRights!$C$29=R$2,RedeemableEquityRights!$C$30,"")</f>
        <v/>
      </c>
      <c r="S560" s="90" t="str">
        <f>if(RedeemableEquityRights!$C$29=S$2,RedeemableEquityRights!$C$30,"")</f>
        <v/>
      </c>
      <c r="T560" s="90" t="str">
        <f>if(RedeemableEquityRights!$C$29=T$2,RedeemableEquityRights!$C$30,"")</f>
        <v/>
      </c>
      <c r="U560" s="90" t="str">
        <f>if(RedeemableEquityRights!$C$29=U$2,RedeemableEquityRights!$C$30,"")</f>
        <v/>
      </c>
      <c r="V560" s="90" t="str">
        <f>if(RedeemableEquityRights!$C$29=V$2,RedeemableEquityRights!$C$30,"")</f>
        <v/>
      </c>
      <c r="W560" s="90" t="str">
        <f>if(RedeemableEquityRights!$C$29=W$2,RedeemableEquityRights!$C$30,"")</f>
        <v/>
      </c>
      <c r="X560" s="90" t="str">
        <f>if(RedeemableEquityRights!$C$29=X$2,RedeemableEquityRights!$C$30,"")</f>
        <v/>
      </c>
      <c r="Y560" s="90" t="str">
        <f>if(RedeemableEquityRights!$C$29=Y$2,RedeemableEquityRights!$C$30,"")</f>
        <v/>
      </c>
      <c r="Z560" s="90" t="str">
        <f>if(RedeemableEquityRights!$C$29=Z$2,RedeemableEquityRights!$C$30,"")</f>
        <v/>
      </c>
      <c r="AA560" s="90" t="str">
        <f>if(RedeemableEquityRights!$C$29=AA$2,RedeemableEquityRights!$C$30,"")</f>
        <v/>
      </c>
      <c r="AB560" s="90" t="str">
        <f>if(RedeemableEquityRights!$C$29=AB$2,RedeemableEquityRights!$C$30,"")</f>
        <v/>
      </c>
      <c r="AC560" s="90" t="str">
        <f>if(RedeemableEquityRights!$C$29=AC$2,RedeemableEquityRights!$C$30,"")</f>
        <v/>
      </c>
      <c r="AD560" s="90" t="str">
        <f>if(RedeemableEquityRights!$C$29=AD$2,RedeemableEquityRights!$C$30,"")</f>
        <v/>
      </c>
      <c r="AE560" s="90" t="str">
        <f>if(RedeemableEquityRights!$C$29=AE$2,RedeemableEquityRights!$C$30,"")</f>
        <v/>
      </c>
      <c r="AF560" s="90" t="str">
        <f>if(RedeemableEquityRights!$C$29=AF$2,RedeemableEquityRights!$C$30,"")</f>
        <v/>
      </c>
      <c r="AG560" s="90" t="str">
        <f>if(RedeemableEquityRights!$C$29=AG$2,RedeemableEquityRights!$C$30,"")</f>
        <v/>
      </c>
      <c r="AH560" s="90" t="str">
        <f>if(RedeemableEquityRights!$C$29=AH$2,RedeemableEquityRights!$C$30,"")</f>
        <v/>
      </c>
      <c r="AI560" s="90" t="str">
        <f>if(RedeemableEquityRights!$C$29=AI$2,RedeemableEquityRights!$C$30,"")</f>
        <v/>
      </c>
      <c r="AJ560" s="90" t="str">
        <f>if(RedeemableEquityRights!$C$29=AJ$2,RedeemableEquityRights!$C$30,"")</f>
        <v/>
      </c>
      <c r="AK560" s="90" t="str">
        <f>if(RedeemableEquityRights!$C$29=AK$2,RedeemableEquityRights!$C$30,"")</f>
        <v/>
      </c>
      <c r="AL560" s="90" t="str">
        <f>if(RedeemableEquityRights!$C$29=AL$2,RedeemableEquityRights!$C$30,"")</f>
        <v/>
      </c>
      <c r="AM560" s="90" t="str">
        <f>if(RedeemableEquityRights!$C$29=AM$2,RedeemableEquityRights!$C$30,"")</f>
        <v/>
      </c>
      <c r="AN560" s="90" t="str">
        <f>if(RedeemableEquityRights!$C$29=AN$2,RedeemableEquityRights!$C$30,"")</f>
        <v/>
      </c>
      <c r="AO560" s="90" t="str">
        <f>if(RedeemableEquityRights!$C$29=AO$2,RedeemableEquityRights!$C$30,"")</f>
        <v/>
      </c>
      <c r="AP560" s="90" t="str">
        <f>if(RedeemableEquityRights!$C$29=AP$2,RedeemableEquityRights!$C$30,"")</f>
        <v/>
      </c>
      <c r="AQ560" s="90" t="str">
        <f>if(RedeemableEquityRights!$C$29=AQ$2,RedeemableEquityRights!$C$30,"")</f>
        <v/>
      </c>
      <c r="AR560" s="90" t="str">
        <f>if(RedeemableEquityRights!$C$29=AR$2,RedeemableEquityRights!$C$30,"")</f>
        <v/>
      </c>
      <c r="AS560" s="90" t="str">
        <f>if(RedeemableEquityRights!$C$29=AS$2,RedeemableEquityRights!$C$30,"")</f>
        <v/>
      </c>
      <c r="AT560" s="90" t="str">
        <f>if(RedeemableEquityRights!$C$29=AT$2,RedeemableEquityRights!$C$30,"")</f>
        <v/>
      </c>
      <c r="AU560" s="90" t="str">
        <f>if(RedeemableEquityRights!$C$29=AU$2,RedeemableEquityRights!$C$30,"")</f>
        <v/>
      </c>
      <c r="AV560" s="90" t="str">
        <f>if(RedeemableEquityRights!$C$29=AV$2,RedeemableEquityRights!$C$30,"")</f>
        <v/>
      </c>
      <c r="AW560" s="90" t="str">
        <f>if(RedeemableEquityRights!$C$29=AW$2,RedeemableEquityRights!$C$30,"")</f>
        <v/>
      </c>
      <c r="AX560" s="90" t="str">
        <f>if(RedeemableEquityRights!$C$29=AX$2,RedeemableEquityRights!$C$30,"")</f>
        <v/>
      </c>
      <c r="AY560" s="90" t="str">
        <f>if(RedeemableEquityRights!$C$29=AY$2,RedeemableEquityRights!$C$30,"")</f>
        <v/>
      </c>
      <c r="AZ560" s="90" t="str">
        <f>if(RedeemableEquityRights!$C$29=AZ$2,RedeemableEquityRights!$C$30,"")</f>
        <v/>
      </c>
      <c r="BA560" s="90" t="str">
        <f>if(RedeemableEquityRights!$C$29=BA$2,RedeemableEquityRights!$C$30,"")</f>
        <v/>
      </c>
      <c r="BB560" s="90" t="str">
        <f>if(RedeemableEquityRights!$C$29=BB$2,RedeemableEquityRights!$C$30,"")</f>
        <v/>
      </c>
      <c r="BC560" s="90" t="str">
        <f>if(RedeemableEquityRights!$C$29=BC$2,RedeemableEquityRights!$C$30,"")</f>
        <v/>
      </c>
      <c r="BD560" s="90" t="str">
        <f>if(RedeemableEquityRights!$C$29=BD$2,RedeemableEquityRights!$C$30,"")</f>
        <v/>
      </c>
      <c r="BE560" s="90" t="str">
        <f>if(RedeemableEquityRights!$C$29=BE$2,RedeemableEquityRights!$C$30,"")</f>
        <v/>
      </c>
      <c r="BF560" s="90" t="str">
        <f>if(RedeemableEquityRights!$C$29=BF$2,RedeemableEquityRights!$C$30,"")</f>
        <v/>
      </c>
      <c r="BG560" s="90" t="str">
        <f>if(RedeemableEquityRights!$C$29=BG$2,RedeemableEquityRights!$C$30,"")</f>
        <v/>
      </c>
      <c r="BH560" s="90" t="str">
        <f>if(RedeemableEquityRights!$C$29=BH$2,RedeemableEquityRights!$C$30,"")</f>
        <v/>
      </c>
      <c r="BI560" s="90" t="str">
        <f>if(RedeemableEquityRights!$C$29=BI$2,RedeemableEquityRights!$C$30,"")</f>
        <v/>
      </c>
      <c r="BJ560" s="90" t="str">
        <f>if(RedeemableEquityRights!$C$29=BJ$2,RedeemableEquityRights!$C$30,"")</f>
        <v/>
      </c>
      <c r="BK560" s="90" t="str">
        <f>if(RedeemableEquityRights!$C$29=BK$2,RedeemableEquityRights!$C$30,"")</f>
        <v/>
      </c>
      <c r="BL560" s="90" t="str">
        <f>if(RedeemableEquityRights!$C$29=BL$2,RedeemableEquityRights!$C$30,"")</f>
        <v/>
      </c>
      <c r="BM560" s="90" t="str">
        <f>if(RedeemableEquityRights!$C$29=BM$2,RedeemableEquityRights!$C$30,"")</f>
        <v/>
      </c>
      <c r="BN560" s="90" t="str">
        <f>if(RedeemableEquityRights!$C$29=BN$2,RedeemableEquityRights!$C$30,"")</f>
        <v/>
      </c>
      <c r="BO560" s="90" t="str">
        <f>if(RedeemableEquityRights!$C$29=BO$2,RedeemableEquityRights!$C$30,"")</f>
        <v/>
      </c>
      <c r="BP560" s="90" t="str">
        <f>if(RedeemableEquityRights!$C$29=BP$2,RedeemableEquityRights!$C$30,"")</f>
        <v/>
      </c>
      <c r="BQ560" s="90" t="str">
        <f>if(RedeemableEquityRights!$C$29=BQ$2,RedeemableEquityRights!$C$30,"")</f>
        <v/>
      </c>
      <c r="BR560" s="90">
        <f>if(RedeemableEquityRights!$C$29=BR$2,RedeemableEquityRights!$C$30,"")</f>
        <v>10000000</v>
      </c>
      <c r="BS560" s="90" t="str">
        <f>if(RedeemableEquityRights!$C$29=BS$2,RedeemableEquityRights!$C$30,"")</f>
        <v/>
      </c>
      <c r="BT560" s="90" t="str">
        <f>if(RedeemableEquityRights!$C$29=BT$2,RedeemableEquityRights!$C$30,"")</f>
        <v/>
      </c>
      <c r="BU560" s="90" t="str">
        <f>if(RedeemableEquityRights!$C$29=BU$2,RedeemableEquityRights!$C$30,"")</f>
        <v/>
      </c>
      <c r="BV560" s="90" t="str">
        <f>if(RedeemableEquityRights!$C$29=BV$2,RedeemableEquityRights!$C$30,"")</f>
        <v/>
      </c>
      <c r="BW560" s="90" t="str">
        <f>if(RedeemableEquityRights!$C$29=BW$2,RedeemableEquityRights!$C$30,"")</f>
        <v/>
      </c>
      <c r="BX560" s="90" t="str">
        <f>if(RedeemableEquityRights!$C$29=BX$2,RedeemableEquityRights!$C$30,"")</f>
        <v/>
      </c>
      <c r="BY560" s="90" t="str">
        <f>if(RedeemableEquityRights!$C$29=BY$2,RedeemableEquityRights!$C$30,"")</f>
        <v/>
      </c>
      <c r="BZ560" s="90" t="str">
        <f>if(RedeemableEquityRights!$C$29=BZ$2,RedeemableEquityRights!$C$30,"")</f>
        <v/>
      </c>
      <c r="CA560" s="90" t="str">
        <f>if(RedeemableEquityRights!$C$29=CA$2,RedeemableEquityRights!$C$30,"")</f>
        <v/>
      </c>
      <c r="CB560" s="90" t="str">
        <f>if(RedeemableEquityRights!$C$29=CB$2,RedeemableEquityRights!$C$30,"")</f>
        <v/>
      </c>
      <c r="CC560" s="90" t="str">
        <f>if(RedeemableEquityRights!$C$29=CC$2,RedeemableEquityRights!$C$30,"")</f>
        <v/>
      </c>
      <c r="CD560" s="90" t="str">
        <f>if(RedeemableEquityRights!$C$29=CD$2,RedeemableEquityRights!$C$30,"")</f>
        <v/>
      </c>
      <c r="CE560" s="90" t="str">
        <f>if(RedeemableEquityRights!$C$29=CE$2,RedeemableEquityRights!$C$30,"")</f>
        <v/>
      </c>
      <c r="CF560" s="90" t="str">
        <f>if(RedeemableEquityRights!$C$29=CF$2,RedeemableEquityRights!$C$30,"")</f>
        <v/>
      </c>
      <c r="CG560" s="90" t="str">
        <f>if(RedeemableEquityRights!$C$29=CG$2,RedeemableEquityRights!$C$30,"")</f>
        <v/>
      </c>
      <c r="CH560" s="90" t="str">
        <f>if(RedeemableEquityRights!$C$29=CH$2,RedeemableEquityRights!$C$30,"")</f>
        <v/>
      </c>
      <c r="CI560" s="90" t="str">
        <f>if(RedeemableEquityRights!$C$29=CI$2,RedeemableEquityRights!$C$30,"")</f>
        <v/>
      </c>
      <c r="CJ560" s="90" t="str">
        <f>if(RedeemableEquityRights!$C$29=CJ$2,RedeemableEquityRights!$C$30,"")</f>
        <v/>
      </c>
      <c r="CK560" s="90" t="str">
        <f>if(RedeemableEquityRights!$C$29=CK$2,RedeemableEquityRights!$C$30,"")</f>
        <v/>
      </c>
      <c r="CL560" s="90" t="str">
        <f>if(RedeemableEquityRights!$C$29=CL$2,RedeemableEquityRights!$C$30,"")</f>
        <v/>
      </c>
      <c r="CM560" s="90" t="str">
        <f>if(RedeemableEquityRights!$C$29=CM$2,RedeemableEquityRights!$C$30,"")</f>
        <v/>
      </c>
      <c r="CN560" s="90" t="str">
        <f>if(RedeemableEquityRights!$C$29=CN$2,RedeemableEquityRights!$C$30,"")</f>
        <v/>
      </c>
      <c r="CO560" s="90" t="str">
        <f>if(RedeemableEquityRights!$C$29=CO$2,RedeemableEquityRights!$C$30,"")</f>
        <v/>
      </c>
      <c r="CP560" s="90" t="str">
        <f>if(RedeemableEquityRights!$C$29=CP$2,RedeemableEquityRights!$C$30,"")</f>
        <v/>
      </c>
      <c r="CQ560" s="90" t="str">
        <f>if(RedeemableEquityRights!$C$29=CQ$2,RedeemableEquityRights!$C$30,"")</f>
        <v/>
      </c>
      <c r="CR560" s="90" t="str">
        <f>if(RedeemableEquityRights!$C$29=CR$2,RedeemableEquityRights!$C$30,"")</f>
        <v/>
      </c>
      <c r="CS560" s="90" t="str">
        <f>if(RedeemableEquityRights!$C$29=CS$2,RedeemableEquityRights!$C$30,"")</f>
        <v/>
      </c>
      <c r="CT560" s="90" t="str">
        <f>if(RedeemableEquityRights!$C$29=CT$2,RedeemableEquityRights!$C$30,"")</f>
        <v/>
      </c>
      <c r="CU560" s="90" t="str">
        <f>if(RedeemableEquityRights!$C$29=CU$2,RedeemableEquityRights!$C$30,"")</f>
        <v/>
      </c>
      <c r="CV560" s="90" t="str">
        <f>if(RedeemableEquityRights!$C$29=CV$2,RedeemableEquityRights!$C$30,"")</f>
        <v/>
      </c>
      <c r="CW560" s="90" t="str">
        <f>if(RedeemableEquityRights!$C$29=CW$2,RedeemableEquityRights!$C$30,"")</f>
        <v/>
      </c>
      <c r="CX560" s="90" t="str">
        <f>if(RedeemableEquityRights!$C$29=CX$2,RedeemableEquityRights!$C$30,"")</f>
        <v/>
      </c>
      <c r="CY560" s="90" t="str">
        <f>if(RedeemableEquityRights!$C$29=CY$2,RedeemableEquityRights!$C$30,"")</f>
        <v/>
      </c>
      <c r="CZ560" s="90" t="str">
        <f>if(RedeemableEquityRights!$C$29=CZ$2,RedeemableEquityRights!$C$30,"")</f>
        <v/>
      </c>
      <c r="DA560" s="90" t="str">
        <f>if(RedeemableEquityRights!$C$29=DA$2,RedeemableEquityRights!$C$30,"")</f>
        <v/>
      </c>
      <c r="DB560" s="90" t="str">
        <f>if(RedeemableEquityRights!$C$29=DB$2,RedeemableEquityRights!$C$30,"")</f>
        <v/>
      </c>
      <c r="DC560" s="90" t="str">
        <f>if(RedeemableEquityRights!$C$29=DC$2,RedeemableEquityRights!$C$30,"")</f>
        <v/>
      </c>
      <c r="DD560" s="90" t="str">
        <f>if(RedeemableEquityRights!$C$29=DD$2,RedeemableEquityRights!$C$30,"")</f>
        <v/>
      </c>
      <c r="DE560" s="90" t="str">
        <f>if(RedeemableEquityRights!$C$29=DE$2,RedeemableEquityRights!$C$30,"")</f>
        <v/>
      </c>
      <c r="DF560" s="90" t="str">
        <f>if(RedeemableEquityRights!$C$29=DF$2,RedeemableEquityRights!$C$30,"")</f>
        <v/>
      </c>
      <c r="DG560" s="90" t="str">
        <f>if(RedeemableEquityRights!$C$29=DG$2,RedeemableEquityRights!$C$30,"")</f>
        <v/>
      </c>
      <c r="DH560" s="90" t="str">
        <f>if(RedeemableEquityRights!$C$29=DH$2,RedeemableEquityRights!$C$30,"")</f>
        <v/>
      </c>
      <c r="DI560" s="90" t="str">
        <f>if(RedeemableEquityRights!$C$29=DI$2,RedeemableEquityRights!$C$30,"")</f>
        <v/>
      </c>
      <c r="DJ560" s="90" t="str">
        <f>if(RedeemableEquityRights!$C$29=DJ$2,RedeemableEquityRights!$C$30,"")</f>
        <v/>
      </c>
      <c r="DK560" s="90" t="str">
        <f>if(RedeemableEquityRights!$C$29=DK$2,RedeemableEquityRights!$C$30,"")</f>
        <v/>
      </c>
      <c r="DL560" s="90" t="str">
        <f>if(RedeemableEquityRights!$C$29=DL$2,RedeemableEquityRights!$C$30,"")</f>
        <v/>
      </c>
      <c r="DM560" s="90" t="str">
        <f>if(RedeemableEquityRights!$C$29=DM$2,RedeemableEquityRights!$C$30,"")</f>
        <v/>
      </c>
      <c r="DN560" s="90" t="str">
        <f>if(RedeemableEquityRights!$C$29=DN$2,RedeemableEquityRights!$C$30,"")</f>
        <v/>
      </c>
      <c r="DO560" s="90" t="str">
        <f>if(RedeemableEquityRights!$C$29=DO$2,RedeemableEquityRights!$C$30,"")</f>
        <v/>
      </c>
      <c r="DP560" s="90" t="str">
        <f>if(RedeemableEquityRights!$C$29=DP$2,RedeemableEquityRights!$C$30,"")</f>
        <v/>
      </c>
      <c r="DQ560" s="90" t="str">
        <f>if(RedeemableEquityRights!$C$29=DQ$2,RedeemableEquityRights!$C$30,"")</f>
        <v/>
      </c>
      <c r="DR560" s="90" t="str">
        <f>if(RedeemableEquityRights!$C$29=DR$2,RedeemableEquityRights!$C$30,"")</f>
        <v/>
      </c>
      <c r="DS560" s="90" t="str">
        <f>if(RedeemableEquityRights!$C$29=DS$2,RedeemableEquityRights!$C$30,"")</f>
        <v/>
      </c>
      <c r="DT560" s="90" t="str">
        <f>if(RedeemableEquityRights!$C$29=DT$2,RedeemableEquityRights!$C$30,"")</f>
        <v/>
      </c>
      <c r="DU560" s="90" t="str">
        <f>if(RedeemableEquityRights!$C$29=DU$2,RedeemableEquityRights!$C$30,"")</f>
        <v/>
      </c>
      <c r="DV560" s="90" t="str">
        <f>if(RedeemableEquityRights!$C$29=DV$2,RedeemableEquityRights!$C$30,"")</f>
        <v/>
      </c>
      <c r="DW560" s="90" t="str">
        <f>if(RedeemableEquityRights!$C$29=DW$2,RedeemableEquityRights!$C$30,"")</f>
        <v/>
      </c>
      <c r="DX560" s="90" t="str">
        <f>if(RedeemableEquityRights!$C$29=DX$2,RedeemableEquityRights!$C$30,"")</f>
        <v/>
      </c>
      <c r="DY560" s="90" t="str">
        <f>if(RedeemableEquityRights!$C$29=DY$2,RedeemableEquityRights!$C$30,"")</f>
        <v/>
      </c>
      <c r="DZ560" s="90" t="str">
        <f>if(RedeemableEquityRights!$C$29=DZ$2,RedeemableEquityRights!$C$30,"")</f>
        <v/>
      </c>
    </row>
    <row r="561">
      <c r="A561" s="89"/>
      <c r="B561" s="150"/>
      <c r="C561" s="224">
        <f>RedeemableEquityRights!C$8</f>
        <v>100000</v>
      </c>
      <c r="D561" s="89"/>
      <c r="E561" s="276">
        <f>RedeemableEquityRights!C$10</f>
        <v>0.09</v>
      </c>
      <c r="F561" s="89"/>
      <c r="G561" s="146" t="str">
        <f>RedeemableEquityRights!$G$3</f>
        <v>Base Scenario</v>
      </c>
      <c r="H561" s="89"/>
      <c r="I561" s="150" t="s">
        <v>382</v>
      </c>
      <c r="J561" s="89"/>
      <c r="K561" s="90">
        <f t="shared" ref="K561:DZ561" si="442">if($G561=$B$4,K$99,if($G561=$B$5,K$118,if($G561=$B$6,K$137,"-")))</f>
        <v>0</v>
      </c>
      <c r="L561" s="90">
        <f t="shared" si="442"/>
        <v>0</v>
      </c>
      <c r="M561" s="90">
        <f t="shared" si="442"/>
        <v>0</v>
      </c>
      <c r="N561" s="90">
        <f t="shared" si="442"/>
        <v>10000</v>
      </c>
      <c r="O561" s="90">
        <f t="shared" si="442"/>
        <v>16000</v>
      </c>
      <c r="P561" s="90">
        <f t="shared" si="442"/>
        <v>21600</v>
      </c>
      <c r="Q561" s="90">
        <f t="shared" si="442"/>
        <v>27160</v>
      </c>
      <c r="R561" s="90">
        <f t="shared" si="442"/>
        <v>32716</v>
      </c>
      <c r="S561" s="90">
        <f t="shared" si="442"/>
        <v>38271.6</v>
      </c>
      <c r="T561" s="90">
        <f t="shared" si="442"/>
        <v>43827.16</v>
      </c>
      <c r="U561" s="90">
        <f t="shared" si="442"/>
        <v>49382.716</v>
      </c>
      <c r="V561" s="90">
        <f t="shared" si="442"/>
        <v>54938.2716</v>
      </c>
      <c r="W561" s="90">
        <f t="shared" si="442"/>
        <v>54724.59639</v>
      </c>
      <c r="X561" s="90">
        <f t="shared" si="442"/>
        <v>53933.9981</v>
      </c>
      <c r="Y561" s="90">
        <f t="shared" si="442"/>
        <v>53085.7075</v>
      </c>
      <c r="Z561" s="90">
        <f t="shared" si="442"/>
        <v>52231.64767</v>
      </c>
      <c r="AA561" s="90">
        <f t="shared" si="442"/>
        <v>51377.01092</v>
      </c>
      <c r="AB561" s="90">
        <f t="shared" si="442"/>
        <v>50522.31648</v>
      </c>
      <c r="AC561" s="90">
        <f t="shared" si="442"/>
        <v>49667.61626</v>
      </c>
      <c r="AD561" s="90">
        <f t="shared" si="442"/>
        <v>48812.91547</v>
      </c>
      <c r="AE561" s="90">
        <f t="shared" si="442"/>
        <v>47958.21462</v>
      </c>
      <c r="AF561" s="90">
        <f t="shared" si="442"/>
        <v>47103.51377</v>
      </c>
      <c r="AG561" s="90">
        <f t="shared" si="442"/>
        <v>46248.81292</v>
      </c>
      <c r="AH561" s="90">
        <f t="shared" si="442"/>
        <v>45394.11206</v>
      </c>
      <c r="AI561" s="90">
        <f t="shared" si="442"/>
        <v>51497.99109</v>
      </c>
      <c r="AJ561" s="90">
        <f t="shared" si="442"/>
        <v>58297.7281</v>
      </c>
      <c r="AK561" s="90">
        <f t="shared" si="442"/>
        <v>65167.05092</v>
      </c>
      <c r="AL561" s="90">
        <f t="shared" si="442"/>
        <v>72043.33231</v>
      </c>
      <c r="AM561" s="90">
        <f t="shared" si="442"/>
        <v>78920.30956</v>
      </c>
      <c r="AN561" s="90">
        <f t="shared" si="442"/>
        <v>85797.3564</v>
      </c>
      <c r="AO561" s="90">
        <f t="shared" si="442"/>
        <v>92674.4102</v>
      </c>
      <c r="AP561" s="90">
        <f t="shared" si="442"/>
        <v>99551.46469</v>
      </c>
      <c r="AQ561" s="90">
        <f t="shared" si="442"/>
        <v>106428.5192</v>
      </c>
      <c r="AR561" s="90">
        <f t="shared" si="442"/>
        <v>113305.5738</v>
      </c>
      <c r="AS561" s="90">
        <f t="shared" si="442"/>
        <v>120182.6284</v>
      </c>
      <c r="AT561" s="90">
        <f t="shared" si="442"/>
        <v>127059.683</v>
      </c>
      <c r="AU561" s="90">
        <f t="shared" si="442"/>
        <v>129987.1699</v>
      </c>
      <c r="AV561" s="90">
        <f t="shared" si="442"/>
        <v>132519.7002</v>
      </c>
      <c r="AW561" s="90">
        <f t="shared" si="442"/>
        <v>135012.7347</v>
      </c>
      <c r="AX561" s="90">
        <f t="shared" si="442"/>
        <v>137501.8197</v>
      </c>
      <c r="AY561" s="90">
        <f t="shared" si="442"/>
        <v>139990.5097</v>
      </c>
      <c r="AZ561" s="90">
        <f t="shared" si="442"/>
        <v>142479.1602</v>
      </c>
      <c r="BA561" s="90">
        <f t="shared" si="442"/>
        <v>144967.8068</v>
      </c>
      <c r="BB561" s="90">
        <f t="shared" si="442"/>
        <v>147456.453</v>
      </c>
      <c r="BC561" s="90">
        <f t="shared" si="442"/>
        <v>149945.0991</v>
      </c>
      <c r="BD561" s="90">
        <f t="shared" si="442"/>
        <v>152433.7452</v>
      </c>
      <c r="BE561" s="90">
        <f t="shared" si="442"/>
        <v>154922.3914</v>
      </c>
      <c r="BF561" s="90">
        <f t="shared" si="442"/>
        <v>157411.0375</v>
      </c>
      <c r="BG561" s="90">
        <f t="shared" si="442"/>
        <v>167727.7793</v>
      </c>
      <c r="BH561" s="90">
        <f t="shared" si="442"/>
        <v>178827.3306</v>
      </c>
      <c r="BI561" s="90">
        <f t="shared" si="442"/>
        <v>190005.163</v>
      </c>
      <c r="BJ561" s="90">
        <f t="shared" si="442"/>
        <v>201190.8234</v>
      </c>
      <c r="BK561" s="90">
        <f t="shared" si="442"/>
        <v>212377.2666</v>
      </c>
      <c r="BL561" s="90">
        <f t="shared" si="442"/>
        <v>223563.7881</v>
      </c>
      <c r="BM561" s="90">
        <f t="shared" si="442"/>
        <v>234750.3174</v>
      </c>
      <c r="BN561" s="90">
        <f t="shared" si="442"/>
        <v>245936.8475</v>
      </c>
      <c r="BO561" s="90">
        <f t="shared" si="442"/>
        <v>257123.3777</v>
      </c>
      <c r="BP561" s="90">
        <f t="shared" si="442"/>
        <v>268309.9079</v>
      </c>
      <c r="BQ561" s="90">
        <f t="shared" si="442"/>
        <v>279496.4381</v>
      </c>
      <c r="BR561" s="90">
        <f t="shared" si="442"/>
        <v>290682.9683</v>
      </c>
      <c r="BS561" s="90">
        <f t="shared" si="442"/>
        <v>302423.5714</v>
      </c>
      <c r="BT561" s="90">
        <f t="shared" si="442"/>
        <v>314219.5818</v>
      </c>
      <c r="BU561" s="90">
        <f t="shared" si="442"/>
        <v>326021.1329</v>
      </c>
      <c r="BV561" s="90">
        <f t="shared" si="442"/>
        <v>337823.2381</v>
      </c>
      <c r="BW561" s="90">
        <f t="shared" si="442"/>
        <v>349625.3987</v>
      </c>
      <c r="BX561" s="90">
        <f t="shared" si="442"/>
        <v>361427.5648</v>
      </c>
      <c r="BY561" s="90">
        <f t="shared" si="442"/>
        <v>373229.7315</v>
      </c>
      <c r="BZ561" s="90">
        <f t="shared" si="442"/>
        <v>385031.8983</v>
      </c>
      <c r="CA561" s="90">
        <f t="shared" si="442"/>
        <v>396834.065</v>
      </c>
      <c r="CB561" s="90">
        <f t="shared" si="442"/>
        <v>408636.2318</v>
      </c>
      <c r="CC561" s="90">
        <f t="shared" si="442"/>
        <v>420438.3986</v>
      </c>
      <c r="CD561" s="90">
        <f t="shared" si="442"/>
        <v>432240.5653</v>
      </c>
      <c r="CE561" s="90">
        <f t="shared" si="442"/>
        <v>455058.455</v>
      </c>
      <c r="CF561" s="90">
        <f t="shared" si="442"/>
        <v>478977.917</v>
      </c>
      <c r="CG561" s="90">
        <f t="shared" si="442"/>
        <v>503007.5362</v>
      </c>
      <c r="CH561" s="90">
        <f t="shared" si="442"/>
        <v>527048.1711</v>
      </c>
      <c r="CI561" s="90">
        <f t="shared" si="442"/>
        <v>551089.9076</v>
      </c>
      <c r="CJ561" s="90">
        <f t="shared" si="442"/>
        <v>575131.7543</v>
      </c>
      <c r="CK561" s="90">
        <f t="shared" si="442"/>
        <v>599173.6119</v>
      </c>
      <c r="CL561" s="90">
        <f t="shared" si="442"/>
        <v>623215.4707</v>
      </c>
      <c r="CM561" s="90">
        <f t="shared" si="442"/>
        <v>647257.3296</v>
      </c>
      <c r="CN561" s="90">
        <f t="shared" si="442"/>
        <v>671299.1885</v>
      </c>
      <c r="CO561" s="90">
        <f t="shared" si="442"/>
        <v>695341.0474</v>
      </c>
      <c r="CP561" s="90">
        <f t="shared" si="442"/>
        <v>719382.9063</v>
      </c>
      <c r="CQ561" s="90">
        <f t="shared" si="442"/>
        <v>752479.055</v>
      </c>
      <c r="CR561" s="90">
        <f t="shared" si="442"/>
        <v>786480.6327</v>
      </c>
      <c r="CS561" s="90">
        <f t="shared" si="442"/>
        <v>820572.7533</v>
      </c>
      <c r="CT561" s="90">
        <f t="shared" si="442"/>
        <v>854673.9282</v>
      </c>
      <c r="CU561" s="90">
        <f t="shared" si="442"/>
        <v>888776.0086</v>
      </c>
      <c r="CV561" s="90">
        <f t="shared" si="442"/>
        <v>922878.1794</v>
      </c>
      <c r="CW561" s="90">
        <f t="shared" si="442"/>
        <v>956980.3594</v>
      </c>
      <c r="CX561" s="90">
        <f t="shared" si="442"/>
        <v>991082.5402</v>
      </c>
      <c r="CY561" s="90">
        <f t="shared" si="442"/>
        <v>1025184.721</v>
      </c>
      <c r="CZ561" s="90">
        <f t="shared" si="442"/>
        <v>1059286.902</v>
      </c>
      <c r="DA561" s="90">
        <f t="shared" si="442"/>
        <v>1093389.083</v>
      </c>
      <c r="DB561" s="90">
        <f t="shared" si="442"/>
        <v>1127491.264</v>
      </c>
      <c r="DC561" s="90">
        <f t="shared" si="442"/>
        <v>1183332.581</v>
      </c>
      <c r="DD561" s="90">
        <f t="shared" si="442"/>
        <v>1241347.811</v>
      </c>
      <c r="DE561" s="90">
        <f t="shared" si="442"/>
        <v>1299580.432</v>
      </c>
      <c r="DF561" s="90">
        <f t="shared" si="442"/>
        <v>1357834.793</v>
      </c>
      <c r="DG561" s="90">
        <f t="shared" si="442"/>
        <v>1416091.328</v>
      </c>
      <c r="DH561" s="90">
        <f t="shared" si="442"/>
        <v>1474348.079</v>
      </c>
      <c r="DI561" s="90">
        <f t="shared" si="442"/>
        <v>1532604.853</v>
      </c>
      <c r="DJ561" s="90">
        <f t="shared" si="442"/>
        <v>1590861.629</v>
      </c>
      <c r="DK561" s="90">
        <f t="shared" si="442"/>
        <v>1649118.405</v>
      </c>
      <c r="DL561" s="90">
        <f t="shared" si="442"/>
        <v>1707375.181</v>
      </c>
      <c r="DM561" s="90">
        <f t="shared" si="442"/>
        <v>1765631.957</v>
      </c>
      <c r="DN561" s="90">
        <f t="shared" si="442"/>
        <v>1823888.734</v>
      </c>
      <c r="DO561" s="90">
        <f t="shared" si="442"/>
        <v>1910791.589</v>
      </c>
      <c r="DP561" s="90">
        <f t="shared" si="442"/>
        <v>2000559.052</v>
      </c>
      <c r="DQ561" s="90">
        <f t="shared" si="442"/>
        <v>2090612.977</v>
      </c>
      <c r="DR561" s="90">
        <f t="shared" si="442"/>
        <v>2180695.547</v>
      </c>
      <c r="DS561" s="90">
        <f t="shared" si="442"/>
        <v>2270780.982</v>
      </c>
      <c r="DT561" s="90">
        <f t="shared" si="442"/>
        <v>2360866.703</v>
      </c>
      <c r="DU561" s="90">
        <f t="shared" si="442"/>
        <v>2450952.453</v>
      </c>
      <c r="DV561" s="90">
        <f t="shared" si="442"/>
        <v>2541038.206</v>
      </c>
      <c r="DW561" s="90">
        <f t="shared" si="442"/>
        <v>2631123.959</v>
      </c>
      <c r="DX561" s="90">
        <f t="shared" si="442"/>
        <v>2721209.712</v>
      </c>
      <c r="DY561" s="90">
        <f t="shared" si="442"/>
        <v>2811295.465</v>
      </c>
      <c r="DZ561" s="90">
        <f t="shared" si="442"/>
        <v>2901381.218</v>
      </c>
    </row>
    <row r="562">
      <c r="A562" s="89"/>
      <c r="B562" s="150"/>
      <c r="C562" s="277">
        <f>RedeemableEquityRights!C$12</f>
        <v>3</v>
      </c>
      <c r="D562" s="150"/>
      <c r="E562" s="89">
        <f>RedeemableEquityRights!C$7</f>
        <v>6</v>
      </c>
      <c r="F562" s="146">
        <f>RedeemableEquityRights!C$13</f>
        <v>12</v>
      </c>
      <c r="G562" s="129">
        <f>RedeemableEquityRights!C$11</f>
        <v>0.035</v>
      </c>
      <c r="H562" s="89"/>
      <c r="I562" s="196" t="s">
        <v>174</v>
      </c>
      <c r="J562" s="89"/>
      <c r="K562" s="90">
        <f t="shared" ref="K562:DZ562" si="443">if(K$2&gt;$F563,0,if(K$2&lt;($E562+$F562),0,$G562*K561))</f>
        <v>0</v>
      </c>
      <c r="L562" s="90">
        <f t="shared" si="443"/>
        <v>0</v>
      </c>
      <c r="M562" s="90">
        <f t="shared" si="443"/>
        <v>0</v>
      </c>
      <c r="N562" s="90">
        <f t="shared" si="443"/>
        <v>0</v>
      </c>
      <c r="O562" s="90">
        <f t="shared" si="443"/>
        <v>0</v>
      </c>
      <c r="P562" s="90">
        <f t="shared" si="443"/>
        <v>0</v>
      </c>
      <c r="Q562" s="90">
        <f t="shared" si="443"/>
        <v>0</v>
      </c>
      <c r="R562" s="90">
        <f t="shared" si="443"/>
        <v>0</v>
      </c>
      <c r="S562" s="90">
        <f t="shared" si="443"/>
        <v>0</v>
      </c>
      <c r="T562" s="90">
        <f t="shared" si="443"/>
        <v>0</v>
      </c>
      <c r="U562" s="90">
        <f t="shared" si="443"/>
        <v>0</v>
      </c>
      <c r="V562" s="90">
        <f t="shared" si="443"/>
        <v>0</v>
      </c>
      <c r="W562" s="90">
        <f t="shared" si="443"/>
        <v>0</v>
      </c>
      <c r="X562" s="90">
        <f t="shared" si="443"/>
        <v>0</v>
      </c>
      <c r="Y562" s="90">
        <f t="shared" si="443"/>
        <v>0</v>
      </c>
      <c r="Z562" s="90">
        <f t="shared" si="443"/>
        <v>0</v>
      </c>
      <c r="AA562" s="90">
        <f t="shared" si="443"/>
        <v>0</v>
      </c>
      <c r="AB562" s="90">
        <f t="shared" si="443"/>
        <v>1768.281077</v>
      </c>
      <c r="AC562" s="90">
        <f t="shared" si="443"/>
        <v>1738.366569</v>
      </c>
      <c r="AD562" s="90">
        <f t="shared" si="443"/>
        <v>1708.452042</v>
      </c>
      <c r="AE562" s="90">
        <f t="shared" si="443"/>
        <v>1678.537512</v>
      </c>
      <c r="AF562" s="90">
        <f t="shared" si="443"/>
        <v>1648.622982</v>
      </c>
      <c r="AG562" s="90">
        <f t="shared" si="443"/>
        <v>1618.708452</v>
      </c>
      <c r="AH562" s="90">
        <f t="shared" si="443"/>
        <v>1588.793922</v>
      </c>
      <c r="AI562" s="90">
        <f t="shared" si="443"/>
        <v>1802.429688</v>
      </c>
      <c r="AJ562" s="90">
        <f t="shared" si="443"/>
        <v>2040.420484</v>
      </c>
      <c r="AK562" s="90">
        <f t="shared" si="443"/>
        <v>2280.846782</v>
      </c>
      <c r="AL562" s="90">
        <f t="shared" si="443"/>
        <v>2521.516631</v>
      </c>
      <c r="AM562" s="90">
        <f t="shared" si="443"/>
        <v>2762.210835</v>
      </c>
      <c r="AN562" s="90">
        <f t="shared" si="443"/>
        <v>3002.907474</v>
      </c>
      <c r="AO562" s="90">
        <f t="shared" si="443"/>
        <v>0</v>
      </c>
      <c r="AP562" s="90">
        <f t="shared" si="443"/>
        <v>0</v>
      </c>
      <c r="AQ562" s="90">
        <f t="shared" si="443"/>
        <v>0</v>
      </c>
      <c r="AR562" s="90">
        <f t="shared" si="443"/>
        <v>0</v>
      </c>
      <c r="AS562" s="90">
        <f t="shared" si="443"/>
        <v>0</v>
      </c>
      <c r="AT562" s="90">
        <f t="shared" si="443"/>
        <v>0</v>
      </c>
      <c r="AU562" s="90">
        <f t="shared" si="443"/>
        <v>0</v>
      </c>
      <c r="AV562" s="90">
        <f t="shared" si="443"/>
        <v>0</v>
      </c>
      <c r="AW562" s="90">
        <f t="shared" si="443"/>
        <v>0</v>
      </c>
      <c r="AX562" s="90">
        <f t="shared" si="443"/>
        <v>0</v>
      </c>
      <c r="AY562" s="90">
        <f t="shared" si="443"/>
        <v>0</v>
      </c>
      <c r="AZ562" s="90">
        <f t="shared" si="443"/>
        <v>0</v>
      </c>
      <c r="BA562" s="90">
        <f t="shared" si="443"/>
        <v>0</v>
      </c>
      <c r="BB562" s="90">
        <f t="shared" si="443"/>
        <v>0</v>
      </c>
      <c r="BC562" s="90">
        <f t="shared" si="443"/>
        <v>0</v>
      </c>
      <c r="BD562" s="90">
        <f t="shared" si="443"/>
        <v>0</v>
      </c>
      <c r="BE562" s="90">
        <f t="shared" si="443"/>
        <v>0</v>
      </c>
      <c r="BF562" s="90">
        <f t="shared" si="443"/>
        <v>0</v>
      </c>
      <c r="BG562" s="90">
        <f t="shared" si="443"/>
        <v>0</v>
      </c>
      <c r="BH562" s="90">
        <f t="shared" si="443"/>
        <v>0</v>
      </c>
      <c r="BI562" s="90">
        <f t="shared" si="443"/>
        <v>0</v>
      </c>
      <c r="BJ562" s="90">
        <f t="shared" si="443"/>
        <v>0</v>
      </c>
      <c r="BK562" s="90">
        <f t="shared" si="443"/>
        <v>0</v>
      </c>
      <c r="BL562" s="90">
        <f t="shared" si="443"/>
        <v>0</v>
      </c>
      <c r="BM562" s="90">
        <f t="shared" si="443"/>
        <v>0</v>
      </c>
      <c r="BN562" s="90">
        <f t="shared" si="443"/>
        <v>0</v>
      </c>
      <c r="BO562" s="90">
        <f t="shared" si="443"/>
        <v>0</v>
      </c>
      <c r="BP562" s="90">
        <f t="shared" si="443"/>
        <v>0</v>
      </c>
      <c r="BQ562" s="90">
        <f t="shared" si="443"/>
        <v>0</v>
      </c>
      <c r="BR562" s="90">
        <f t="shared" si="443"/>
        <v>0</v>
      </c>
      <c r="BS562" s="90">
        <f t="shared" si="443"/>
        <v>0</v>
      </c>
      <c r="BT562" s="90">
        <f t="shared" si="443"/>
        <v>0</v>
      </c>
      <c r="BU562" s="90">
        <f t="shared" si="443"/>
        <v>0</v>
      </c>
      <c r="BV562" s="90">
        <f t="shared" si="443"/>
        <v>0</v>
      </c>
      <c r="BW562" s="90">
        <f t="shared" si="443"/>
        <v>0</v>
      </c>
      <c r="BX562" s="90">
        <f t="shared" si="443"/>
        <v>0</v>
      </c>
      <c r="BY562" s="90">
        <f t="shared" si="443"/>
        <v>0</v>
      </c>
      <c r="BZ562" s="90">
        <f t="shared" si="443"/>
        <v>0</v>
      </c>
      <c r="CA562" s="90">
        <f t="shared" si="443"/>
        <v>0</v>
      </c>
      <c r="CB562" s="90">
        <f t="shared" si="443"/>
        <v>0</v>
      </c>
      <c r="CC562" s="90">
        <f t="shared" si="443"/>
        <v>0</v>
      </c>
      <c r="CD562" s="90">
        <f t="shared" si="443"/>
        <v>0</v>
      </c>
      <c r="CE562" s="90">
        <f t="shared" si="443"/>
        <v>0</v>
      </c>
      <c r="CF562" s="90">
        <f t="shared" si="443"/>
        <v>0</v>
      </c>
      <c r="CG562" s="90">
        <f t="shared" si="443"/>
        <v>0</v>
      </c>
      <c r="CH562" s="90">
        <f t="shared" si="443"/>
        <v>0</v>
      </c>
      <c r="CI562" s="90">
        <f t="shared" si="443"/>
        <v>0</v>
      </c>
      <c r="CJ562" s="90">
        <f t="shared" si="443"/>
        <v>0</v>
      </c>
      <c r="CK562" s="90">
        <f t="shared" si="443"/>
        <v>0</v>
      </c>
      <c r="CL562" s="90">
        <f t="shared" si="443"/>
        <v>0</v>
      </c>
      <c r="CM562" s="90">
        <f t="shared" si="443"/>
        <v>0</v>
      </c>
      <c r="CN562" s="90">
        <f t="shared" si="443"/>
        <v>0</v>
      </c>
      <c r="CO562" s="90">
        <f t="shared" si="443"/>
        <v>0</v>
      </c>
      <c r="CP562" s="90">
        <f t="shared" si="443"/>
        <v>0</v>
      </c>
      <c r="CQ562" s="90">
        <f t="shared" si="443"/>
        <v>0</v>
      </c>
      <c r="CR562" s="90">
        <f t="shared" si="443"/>
        <v>0</v>
      </c>
      <c r="CS562" s="90">
        <f t="shared" si="443"/>
        <v>0</v>
      </c>
      <c r="CT562" s="90">
        <f t="shared" si="443"/>
        <v>0</v>
      </c>
      <c r="CU562" s="90">
        <f t="shared" si="443"/>
        <v>0</v>
      </c>
      <c r="CV562" s="90">
        <f t="shared" si="443"/>
        <v>0</v>
      </c>
      <c r="CW562" s="90">
        <f t="shared" si="443"/>
        <v>0</v>
      </c>
      <c r="CX562" s="90">
        <f t="shared" si="443"/>
        <v>0</v>
      </c>
      <c r="CY562" s="90">
        <f t="shared" si="443"/>
        <v>0</v>
      </c>
      <c r="CZ562" s="90">
        <f t="shared" si="443"/>
        <v>0</v>
      </c>
      <c r="DA562" s="90">
        <f t="shared" si="443"/>
        <v>0</v>
      </c>
      <c r="DB562" s="90">
        <f t="shared" si="443"/>
        <v>0</v>
      </c>
      <c r="DC562" s="90">
        <f t="shared" si="443"/>
        <v>0</v>
      </c>
      <c r="DD562" s="90">
        <f t="shared" si="443"/>
        <v>0</v>
      </c>
      <c r="DE562" s="90">
        <f t="shared" si="443"/>
        <v>0</v>
      </c>
      <c r="DF562" s="90">
        <f t="shared" si="443"/>
        <v>0</v>
      </c>
      <c r="DG562" s="90">
        <f t="shared" si="443"/>
        <v>0</v>
      </c>
      <c r="DH562" s="90">
        <f t="shared" si="443"/>
        <v>0</v>
      </c>
      <c r="DI562" s="90">
        <f t="shared" si="443"/>
        <v>0</v>
      </c>
      <c r="DJ562" s="90">
        <f t="shared" si="443"/>
        <v>0</v>
      </c>
      <c r="DK562" s="90">
        <f t="shared" si="443"/>
        <v>0</v>
      </c>
      <c r="DL562" s="90">
        <f t="shared" si="443"/>
        <v>0</v>
      </c>
      <c r="DM562" s="90">
        <f t="shared" si="443"/>
        <v>0</v>
      </c>
      <c r="DN562" s="90">
        <f t="shared" si="443"/>
        <v>0</v>
      </c>
      <c r="DO562" s="90">
        <f t="shared" si="443"/>
        <v>0</v>
      </c>
      <c r="DP562" s="90">
        <f t="shared" si="443"/>
        <v>0</v>
      </c>
      <c r="DQ562" s="90">
        <f t="shared" si="443"/>
        <v>0</v>
      </c>
      <c r="DR562" s="90">
        <f t="shared" si="443"/>
        <v>0</v>
      </c>
      <c r="DS562" s="90">
        <f t="shared" si="443"/>
        <v>0</v>
      </c>
      <c r="DT562" s="90">
        <f t="shared" si="443"/>
        <v>0</v>
      </c>
      <c r="DU562" s="90">
        <f t="shared" si="443"/>
        <v>0</v>
      </c>
      <c r="DV562" s="90">
        <f t="shared" si="443"/>
        <v>0</v>
      </c>
      <c r="DW562" s="90">
        <f t="shared" si="443"/>
        <v>0</v>
      </c>
      <c r="DX562" s="90">
        <f t="shared" si="443"/>
        <v>0</v>
      </c>
      <c r="DY562" s="90">
        <f t="shared" si="443"/>
        <v>0</v>
      </c>
      <c r="DZ562" s="90">
        <f t="shared" si="443"/>
        <v>0</v>
      </c>
    </row>
    <row r="563">
      <c r="A563" s="89"/>
      <c r="B563" s="150"/>
      <c r="C563" s="224">
        <f>C561*C562</f>
        <v>300000</v>
      </c>
      <c r="D563" s="150"/>
      <c r="E563" s="89"/>
      <c r="F563" s="89">
        <f>RedeemableEquityRights!C$20</f>
        <v>30</v>
      </c>
      <c r="G563" s="224"/>
      <c r="H563" s="89"/>
      <c r="I563" s="196" t="s">
        <v>389</v>
      </c>
      <c r="J563" s="89"/>
      <c r="K563" s="90">
        <f t="shared" ref="K563:DZ563" si="444">sum($J562:K562)</f>
        <v>0</v>
      </c>
      <c r="L563" s="90">
        <f t="shared" si="444"/>
        <v>0</v>
      </c>
      <c r="M563" s="90">
        <f t="shared" si="444"/>
        <v>0</v>
      </c>
      <c r="N563" s="90">
        <f t="shared" si="444"/>
        <v>0</v>
      </c>
      <c r="O563" s="90">
        <f t="shared" si="444"/>
        <v>0</v>
      </c>
      <c r="P563" s="90">
        <f t="shared" si="444"/>
        <v>0</v>
      </c>
      <c r="Q563" s="90">
        <f t="shared" si="444"/>
        <v>0</v>
      </c>
      <c r="R563" s="90">
        <f t="shared" si="444"/>
        <v>0</v>
      </c>
      <c r="S563" s="90">
        <f t="shared" si="444"/>
        <v>0</v>
      </c>
      <c r="T563" s="90">
        <f t="shared" si="444"/>
        <v>0</v>
      </c>
      <c r="U563" s="90">
        <f t="shared" si="444"/>
        <v>0</v>
      </c>
      <c r="V563" s="90">
        <f t="shared" si="444"/>
        <v>0</v>
      </c>
      <c r="W563" s="90">
        <f t="shared" si="444"/>
        <v>0</v>
      </c>
      <c r="X563" s="90">
        <f t="shared" si="444"/>
        <v>0</v>
      </c>
      <c r="Y563" s="90">
        <f t="shared" si="444"/>
        <v>0</v>
      </c>
      <c r="Z563" s="90">
        <f t="shared" si="444"/>
        <v>0</v>
      </c>
      <c r="AA563" s="90">
        <f t="shared" si="444"/>
        <v>0</v>
      </c>
      <c r="AB563" s="90">
        <f t="shared" si="444"/>
        <v>1768.281077</v>
      </c>
      <c r="AC563" s="90">
        <f t="shared" si="444"/>
        <v>3506.647646</v>
      </c>
      <c r="AD563" s="90">
        <f t="shared" si="444"/>
        <v>5215.099687</v>
      </c>
      <c r="AE563" s="90">
        <f t="shared" si="444"/>
        <v>6893.637199</v>
      </c>
      <c r="AF563" s="90">
        <f t="shared" si="444"/>
        <v>8542.260181</v>
      </c>
      <c r="AG563" s="90">
        <f t="shared" si="444"/>
        <v>10160.96863</v>
      </c>
      <c r="AH563" s="90">
        <f t="shared" si="444"/>
        <v>11749.76256</v>
      </c>
      <c r="AI563" s="90">
        <f t="shared" si="444"/>
        <v>13552.19224</v>
      </c>
      <c r="AJ563" s="90">
        <f t="shared" si="444"/>
        <v>15592.61273</v>
      </c>
      <c r="AK563" s="90">
        <f t="shared" si="444"/>
        <v>17873.45951</v>
      </c>
      <c r="AL563" s="90">
        <f t="shared" si="444"/>
        <v>20394.97614</v>
      </c>
      <c r="AM563" s="90">
        <f t="shared" si="444"/>
        <v>23157.18697</v>
      </c>
      <c r="AN563" s="90">
        <f t="shared" si="444"/>
        <v>26160.09445</v>
      </c>
      <c r="AO563" s="90">
        <f t="shared" si="444"/>
        <v>26160.09445</v>
      </c>
      <c r="AP563" s="90">
        <f t="shared" si="444"/>
        <v>26160.09445</v>
      </c>
      <c r="AQ563" s="90">
        <f t="shared" si="444"/>
        <v>26160.09445</v>
      </c>
      <c r="AR563" s="90">
        <f t="shared" si="444"/>
        <v>26160.09445</v>
      </c>
      <c r="AS563" s="90">
        <f t="shared" si="444"/>
        <v>26160.09445</v>
      </c>
      <c r="AT563" s="90">
        <f t="shared" si="444"/>
        <v>26160.09445</v>
      </c>
      <c r="AU563" s="90">
        <f t="shared" si="444"/>
        <v>26160.09445</v>
      </c>
      <c r="AV563" s="90">
        <f t="shared" si="444"/>
        <v>26160.09445</v>
      </c>
      <c r="AW563" s="90">
        <f t="shared" si="444"/>
        <v>26160.09445</v>
      </c>
      <c r="AX563" s="90">
        <f t="shared" si="444"/>
        <v>26160.09445</v>
      </c>
      <c r="AY563" s="90">
        <f t="shared" si="444"/>
        <v>26160.09445</v>
      </c>
      <c r="AZ563" s="90">
        <f t="shared" si="444"/>
        <v>26160.09445</v>
      </c>
      <c r="BA563" s="90">
        <f t="shared" si="444"/>
        <v>26160.09445</v>
      </c>
      <c r="BB563" s="90">
        <f t="shared" si="444"/>
        <v>26160.09445</v>
      </c>
      <c r="BC563" s="90">
        <f t="shared" si="444"/>
        <v>26160.09445</v>
      </c>
      <c r="BD563" s="90">
        <f t="shared" si="444"/>
        <v>26160.09445</v>
      </c>
      <c r="BE563" s="90">
        <f t="shared" si="444"/>
        <v>26160.09445</v>
      </c>
      <c r="BF563" s="90">
        <f t="shared" si="444"/>
        <v>26160.09445</v>
      </c>
      <c r="BG563" s="90">
        <f t="shared" si="444"/>
        <v>26160.09445</v>
      </c>
      <c r="BH563" s="90">
        <f t="shared" si="444"/>
        <v>26160.09445</v>
      </c>
      <c r="BI563" s="90">
        <f t="shared" si="444"/>
        <v>26160.09445</v>
      </c>
      <c r="BJ563" s="90">
        <f t="shared" si="444"/>
        <v>26160.09445</v>
      </c>
      <c r="BK563" s="90">
        <f t="shared" si="444"/>
        <v>26160.09445</v>
      </c>
      <c r="BL563" s="90">
        <f t="shared" si="444"/>
        <v>26160.09445</v>
      </c>
      <c r="BM563" s="90">
        <f t="shared" si="444"/>
        <v>26160.09445</v>
      </c>
      <c r="BN563" s="90">
        <f t="shared" si="444"/>
        <v>26160.09445</v>
      </c>
      <c r="BO563" s="90">
        <f t="shared" si="444"/>
        <v>26160.09445</v>
      </c>
      <c r="BP563" s="90">
        <f t="shared" si="444"/>
        <v>26160.09445</v>
      </c>
      <c r="BQ563" s="90">
        <f t="shared" si="444"/>
        <v>26160.09445</v>
      </c>
      <c r="BR563" s="90">
        <f t="shared" si="444"/>
        <v>26160.09445</v>
      </c>
      <c r="BS563" s="90">
        <f t="shared" si="444"/>
        <v>26160.09445</v>
      </c>
      <c r="BT563" s="90">
        <f t="shared" si="444"/>
        <v>26160.09445</v>
      </c>
      <c r="BU563" s="90">
        <f t="shared" si="444"/>
        <v>26160.09445</v>
      </c>
      <c r="BV563" s="90">
        <f t="shared" si="444"/>
        <v>26160.09445</v>
      </c>
      <c r="BW563" s="90">
        <f t="shared" si="444"/>
        <v>26160.09445</v>
      </c>
      <c r="BX563" s="90">
        <f t="shared" si="444"/>
        <v>26160.09445</v>
      </c>
      <c r="BY563" s="90">
        <f t="shared" si="444"/>
        <v>26160.09445</v>
      </c>
      <c r="BZ563" s="90">
        <f t="shared" si="444"/>
        <v>26160.09445</v>
      </c>
      <c r="CA563" s="90">
        <f t="shared" si="444"/>
        <v>26160.09445</v>
      </c>
      <c r="CB563" s="90">
        <f t="shared" si="444"/>
        <v>26160.09445</v>
      </c>
      <c r="CC563" s="90">
        <f t="shared" si="444"/>
        <v>26160.09445</v>
      </c>
      <c r="CD563" s="90">
        <f t="shared" si="444"/>
        <v>26160.09445</v>
      </c>
      <c r="CE563" s="90">
        <f t="shared" si="444"/>
        <v>26160.09445</v>
      </c>
      <c r="CF563" s="90">
        <f t="shared" si="444"/>
        <v>26160.09445</v>
      </c>
      <c r="CG563" s="90">
        <f t="shared" si="444"/>
        <v>26160.09445</v>
      </c>
      <c r="CH563" s="90">
        <f t="shared" si="444"/>
        <v>26160.09445</v>
      </c>
      <c r="CI563" s="90">
        <f t="shared" si="444"/>
        <v>26160.09445</v>
      </c>
      <c r="CJ563" s="90">
        <f t="shared" si="444"/>
        <v>26160.09445</v>
      </c>
      <c r="CK563" s="90">
        <f t="shared" si="444"/>
        <v>26160.09445</v>
      </c>
      <c r="CL563" s="90">
        <f t="shared" si="444"/>
        <v>26160.09445</v>
      </c>
      <c r="CM563" s="90">
        <f t="shared" si="444"/>
        <v>26160.09445</v>
      </c>
      <c r="CN563" s="90">
        <f t="shared" si="444"/>
        <v>26160.09445</v>
      </c>
      <c r="CO563" s="90">
        <f t="shared" si="444"/>
        <v>26160.09445</v>
      </c>
      <c r="CP563" s="90">
        <f t="shared" si="444"/>
        <v>26160.09445</v>
      </c>
      <c r="CQ563" s="90">
        <f t="shared" si="444"/>
        <v>26160.09445</v>
      </c>
      <c r="CR563" s="90">
        <f t="shared" si="444"/>
        <v>26160.09445</v>
      </c>
      <c r="CS563" s="90">
        <f t="shared" si="444"/>
        <v>26160.09445</v>
      </c>
      <c r="CT563" s="90">
        <f t="shared" si="444"/>
        <v>26160.09445</v>
      </c>
      <c r="CU563" s="90">
        <f t="shared" si="444"/>
        <v>26160.09445</v>
      </c>
      <c r="CV563" s="90">
        <f t="shared" si="444"/>
        <v>26160.09445</v>
      </c>
      <c r="CW563" s="90">
        <f t="shared" si="444"/>
        <v>26160.09445</v>
      </c>
      <c r="CX563" s="90">
        <f t="shared" si="444"/>
        <v>26160.09445</v>
      </c>
      <c r="CY563" s="90">
        <f t="shared" si="444"/>
        <v>26160.09445</v>
      </c>
      <c r="CZ563" s="90">
        <f t="shared" si="444"/>
        <v>26160.09445</v>
      </c>
      <c r="DA563" s="90">
        <f t="shared" si="444"/>
        <v>26160.09445</v>
      </c>
      <c r="DB563" s="90">
        <f t="shared" si="444"/>
        <v>26160.09445</v>
      </c>
      <c r="DC563" s="90">
        <f t="shared" si="444"/>
        <v>26160.09445</v>
      </c>
      <c r="DD563" s="90">
        <f t="shared" si="444"/>
        <v>26160.09445</v>
      </c>
      <c r="DE563" s="90">
        <f t="shared" si="444"/>
        <v>26160.09445</v>
      </c>
      <c r="DF563" s="90">
        <f t="shared" si="444"/>
        <v>26160.09445</v>
      </c>
      <c r="DG563" s="90">
        <f t="shared" si="444"/>
        <v>26160.09445</v>
      </c>
      <c r="DH563" s="90">
        <f t="shared" si="444"/>
        <v>26160.09445</v>
      </c>
      <c r="DI563" s="90">
        <f t="shared" si="444"/>
        <v>26160.09445</v>
      </c>
      <c r="DJ563" s="90">
        <f t="shared" si="444"/>
        <v>26160.09445</v>
      </c>
      <c r="DK563" s="90">
        <f t="shared" si="444"/>
        <v>26160.09445</v>
      </c>
      <c r="DL563" s="90">
        <f t="shared" si="444"/>
        <v>26160.09445</v>
      </c>
      <c r="DM563" s="90">
        <f t="shared" si="444"/>
        <v>26160.09445</v>
      </c>
      <c r="DN563" s="90">
        <f t="shared" si="444"/>
        <v>26160.09445</v>
      </c>
      <c r="DO563" s="90">
        <f t="shared" si="444"/>
        <v>26160.09445</v>
      </c>
      <c r="DP563" s="90">
        <f t="shared" si="444"/>
        <v>26160.09445</v>
      </c>
      <c r="DQ563" s="90">
        <f t="shared" si="444"/>
        <v>26160.09445</v>
      </c>
      <c r="DR563" s="90">
        <f t="shared" si="444"/>
        <v>26160.09445</v>
      </c>
      <c r="DS563" s="90">
        <f t="shared" si="444"/>
        <v>26160.09445</v>
      </c>
      <c r="DT563" s="90">
        <f t="shared" si="444"/>
        <v>26160.09445</v>
      </c>
      <c r="DU563" s="90">
        <f t="shared" si="444"/>
        <v>26160.09445</v>
      </c>
      <c r="DV563" s="90">
        <f t="shared" si="444"/>
        <v>26160.09445</v>
      </c>
      <c r="DW563" s="90">
        <f t="shared" si="444"/>
        <v>26160.09445</v>
      </c>
      <c r="DX563" s="90">
        <f t="shared" si="444"/>
        <v>26160.09445</v>
      </c>
      <c r="DY563" s="90">
        <f t="shared" si="444"/>
        <v>26160.09445</v>
      </c>
      <c r="DZ563" s="90">
        <f t="shared" si="444"/>
        <v>26160.09445</v>
      </c>
    </row>
    <row r="564">
      <c r="A564" s="89"/>
      <c r="B564" s="150"/>
      <c r="C564" s="150"/>
      <c r="D564" s="150"/>
      <c r="E564" s="89"/>
      <c r="F564" s="89">
        <f>RedeemableEquityRights!C$29</f>
        <v>60</v>
      </c>
      <c r="G564" s="130">
        <f>RedeemableEquityRights!C$9</f>
        <v>0.1</v>
      </c>
      <c r="H564" s="89"/>
      <c r="I564" s="150" t="s">
        <v>390</v>
      </c>
      <c r="J564" s="223"/>
      <c r="K564" s="226">
        <f t="shared" ref="K564:DZ564" si="445">min(($E561*$G564),($E561*K563)/$C563)</f>
        <v>0</v>
      </c>
      <c r="L564" s="226">
        <f t="shared" si="445"/>
        <v>0</v>
      </c>
      <c r="M564" s="226">
        <f t="shared" si="445"/>
        <v>0</v>
      </c>
      <c r="N564" s="226">
        <f t="shared" si="445"/>
        <v>0</v>
      </c>
      <c r="O564" s="226">
        <f t="shared" si="445"/>
        <v>0</v>
      </c>
      <c r="P564" s="226">
        <f t="shared" si="445"/>
        <v>0</v>
      </c>
      <c r="Q564" s="226">
        <f t="shared" si="445"/>
        <v>0</v>
      </c>
      <c r="R564" s="226">
        <f t="shared" si="445"/>
        <v>0</v>
      </c>
      <c r="S564" s="226">
        <f t="shared" si="445"/>
        <v>0</v>
      </c>
      <c r="T564" s="226">
        <f t="shared" si="445"/>
        <v>0</v>
      </c>
      <c r="U564" s="226">
        <f t="shared" si="445"/>
        <v>0</v>
      </c>
      <c r="V564" s="226">
        <f t="shared" si="445"/>
        <v>0</v>
      </c>
      <c r="W564" s="226">
        <f t="shared" si="445"/>
        <v>0</v>
      </c>
      <c r="X564" s="226">
        <f t="shared" si="445"/>
        <v>0</v>
      </c>
      <c r="Y564" s="226">
        <f t="shared" si="445"/>
        <v>0</v>
      </c>
      <c r="Z564" s="226">
        <f t="shared" si="445"/>
        <v>0</v>
      </c>
      <c r="AA564" s="226">
        <f t="shared" si="445"/>
        <v>0</v>
      </c>
      <c r="AB564" s="226">
        <f t="shared" si="445"/>
        <v>0.000530484323</v>
      </c>
      <c r="AC564" s="226">
        <f t="shared" si="445"/>
        <v>0.001051994294</v>
      </c>
      <c r="AD564" s="226">
        <f t="shared" si="445"/>
        <v>0.001564529906</v>
      </c>
      <c r="AE564" s="226">
        <f t="shared" si="445"/>
        <v>0.00206809116</v>
      </c>
      <c r="AF564" s="226">
        <f t="shared" si="445"/>
        <v>0.002562678054</v>
      </c>
      <c r="AG564" s="226">
        <f t="shared" si="445"/>
        <v>0.00304829059</v>
      </c>
      <c r="AH564" s="226">
        <f t="shared" si="445"/>
        <v>0.003524928767</v>
      </c>
      <c r="AI564" s="226">
        <f t="shared" si="445"/>
        <v>0.004065657673</v>
      </c>
      <c r="AJ564" s="226">
        <f t="shared" si="445"/>
        <v>0.004677783818</v>
      </c>
      <c r="AK564" s="226">
        <f t="shared" si="445"/>
        <v>0.005362037853</v>
      </c>
      <c r="AL564" s="226">
        <f t="shared" si="445"/>
        <v>0.006118492842</v>
      </c>
      <c r="AM564" s="226">
        <f t="shared" si="445"/>
        <v>0.006947156092</v>
      </c>
      <c r="AN564" s="226">
        <f t="shared" si="445"/>
        <v>0.007848028335</v>
      </c>
      <c r="AO564" s="226">
        <f t="shared" si="445"/>
        <v>0.007848028335</v>
      </c>
      <c r="AP564" s="226">
        <f t="shared" si="445"/>
        <v>0.007848028335</v>
      </c>
      <c r="AQ564" s="226">
        <f t="shared" si="445"/>
        <v>0.007848028335</v>
      </c>
      <c r="AR564" s="226">
        <f t="shared" si="445"/>
        <v>0.007848028335</v>
      </c>
      <c r="AS564" s="226">
        <f t="shared" si="445"/>
        <v>0.007848028335</v>
      </c>
      <c r="AT564" s="226">
        <f t="shared" si="445"/>
        <v>0.007848028335</v>
      </c>
      <c r="AU564" s="226">
        <f t="shared" si="445"/>
        <v>0.007848028335</v>
      </c>
      <c r="AV564" s="226">
        <f t="shared" si="445"/>
        <v>0.007848028335</v>
      </c>
      <c r="AW564" s="226">
        <f t="shared" si="445"/>
        <v>0.007848028335</v>
      </c>
      <c r="AX564" s="226">
        <f t="shared" si="445"/>
        <v>0.007848028335</v>
      </c>
      <c r="AY564" s="226">
        <f t="shared" si="445"/>
        <v>0.007848028335</v>
      </c>
      <c r="AZ564" s="226">
        <f t="shared" si="445"/>
        <v>0.007848028335</v>
      </c>
      <c r="BA564" s="226">
        <f t="shared" si="445"/>
        <v>0.007848028335</v>
      </c>
      <c r="BB564" s="226">
        <f t="shared" si="445"/>
        <v>0.007848028335</v>
      </c>
      <c r="BC564" s="226">
        <f t="shared" si="445"/>
        <v>0.007848028335</v>
      </c>
      <c r="BD564" s="226">
        <f t="shared" si="445"/>
        <v>0.007848028335</v>
      </c>
      <c r="BE564" s="226">
        <f t="shared" si="445"/>
        <v>0.007848028335</v>
      </c>
      <c r="BF564" s="226">
        <f t="shared" si="445"/>
        <v>0.007848028335</v>
      </c>
      <c r="BG564" s="226">
        <f t="shared" si="445"/>
        <v>0.007848028335</v>
      </c>
      <c r="BH564" s="226">
        <f t="shared" si="445"/>
        <v>0.007848028335</v>
      </c>
      <c r="BI564" s="226">
        <f t="shared" si="445"/>
        <v>0.007848028335</v>
      </c>
      <c r="BJ564" s="226">
        <f t="shared" si="445"/>
        <v>0.007848028335</v>
      </c>
      <c r="BK564" s="226">
        <f t="shared" si="445"/>
        <v>0.007848028335</v>
      </c>
      <c r="BL564" s="226">
        <f t="shared" si="445"/>
        <v>0.007848028335</v>
      </c>
      <c r="BM564" s="226">
        <f t="shared" si="445"/>
        <v>0.007848028335</v>
      </c>
      <c r="BN564" s="226">
        <f t="shared" si="445"/>
        <v>0.007848028335</v>
      </c>
      <c r="BO564" s="226">
        <f t="shared" si="445"/>
        <v>0.007848028335</v>
      </c>
      <c r="BP564" s="226">
        <f t="shared" si="445"/>
        <v>0.007848028335</v>
      </c>
      <c r="BQ564" s="226">
        <f t="shared" si="445"/>
        <v>0.007848028335</v>
      </c>
      <c r="BR564" s="226">
        <f t="shared" si="445"/>
        <v>0.007848028335</v>
      </c>
      <c r="BS564" s="226">
        <f t="shared" si="445"/>
        <v>0.007848028335</v>
      </c>
      <c r="BT564" s="226">
        <f t="shared" si="445"/>
        <v>0.007848028335</v>
      </c>
      <c r="BU564" s="226">
        <f t="shared" si="445"/>
        <v>0.007848028335</v>
      </c>
      <c r="BV564" s="226">
        <f t="shared" si="445"/>
        <v>0.007848028335</v>
      </c>
      <c r="BW564" s="226">
        <f t="shared" si="445"/>
        <v>0.007848028335</v>
      </c>
      <c r="BX564" s="226">
        <f t="shared" si="445"/>
        <v>0.007848028335</v>
      </c>
      <c r="BY564" s="226">
        <f t="shared" si="445"/>
        <v>0.007848028335</v>
      </c>
      <c r="BZ564" s="226">
        <f t="shared" si="445"/>
        <v>0.007848028335</v>
      </c>
      <c r="CA564" s="226">
        <f t="shared" si="445"/>
        <v>0.007848028335</v>
      </c>
      <c r="CB564" s="226">
        <f t="shared" si="445"/>
        <v>0.007848028335</v>
      </c>
      <c r="CC564" s="226">
        <f t="shared" si="445"/>
        <v>0.007848028335</v>
      </c>
      <c r="CD564" s="226">
        <f t="shared" si="445"/>
        <v>0.007848028335</v>
      </c>
      <c r="CE564" s="226">
        <f t="shared" si="445"/>
        <v>0.007848028335</v>
      </c>
      <c r="CF564" s="226">
        <f t="shared" si="445"/>
        <v>0.007848028335</v>
      </c>
      <c r="CG564" s="226">
        <f t="shared" si="445"/>
        <v>0.007848028335</v>
      </c>
      <c r="CH564" s="226">
        <f t="shared" si="445"/>
        <v>0.007848028335</v>
      </c>
      <c r="CI564" s="226">
        <f t="shared" si="445"/>
        <v>0.007848028335</v>
      </c>
      <c r="CJ564" s="226">
        <f t="shared" si="445"/>
        <v>0.007848028335</v>
      </c>
      <c r="CK564" s="226">
        <f t="shared" si="445"/>
        <v>0.007848028335</v>
      </c>
      <c r="CL564" s="226">
        <f t="shared" si="445"/>
        <v>0.007848028335</v>
      </c>
      <c r="CM564" s="226">
        <f t="shared" si="445"/>
        <v>0.007848028335</v>
      </c>
      <c r="CN564" s="226">
        <f t="shared" si="445"/>
        <v>0.007848028335</v>
      </c>
      <c r="CO564" s="226">
        <f t="shared" si="445"/>
        <v>0.007848028335</v>
      </c>
      <c r="CP564" s="226">
        <f t="shared" si="445"/>
        <v>0.007848028335</v>
      </c>
      <c r="CQ564" s="226">
        <f t="shared" si="445"/>
        <v>0.007848028335</v>
      </c>
      <c r="CR564" s="226">
        <f t="shared" si="445"/>
        <v>0.007848028335</v>
      </c>
      <c r="CS564" s="226">
        <f t="shared" si="445"/>
        <v>0.007848028335</v>
      </c>
      <c r="CT564" s="226">
        <f t="shared" si="445"/>
        <v>0.007848028335</v>
      </c>
      <c r="CU564" s="226">
        <f t="shared" si="445"/>
        <v>0.007848028335</v>
      </c>
      <c r="CV564" s="226">
        <f t="shared" si="445"/>
        <v>0.007848028335</v>
      </c>
      <c r="CW564" s="226">
        <f t="shared" si="445"/>
        <v>0.007848028335</v>
      </c>
      <c r="CX564" s="226">
        <f t="shared" si="445"/>
        <v>0.007848028335</v>
      </c>
      <c r="CY564" s="226">
        <f t="shared" si="445"/>
        <v>0.007848028335</v>
      </c>
      <c r="CZ564" s="226">
        <f t="shared" si="445"/>
        <v>0.007848028335</v>
      </c>
      <c r="DA564" s="226">
        <f t="shared" si="445"/>
        <v>0.007848028335</v>
      </c>
      <c r="DB564" s="226">
        <f t="shared" si="445"/>
        <v>0.007848028335</v>
      </c>
      <c r="DC564" s="226">
        <f t="shared" si="445"/>
        <v>0.007848028335</v>
      </c>
      <c r="DD564" s="226">
        <f t="shared" si="445"/>
        <v>0.007848028335</v>
      </c>
      <c r="DE564" s="226">
        <f t="shared" si="445"/>
        <v>0.007848028335</v>
      </c>
      <c r="DF564" s="226">
        <f t="shared" si="445"/>
        <v>0.007848028335</v>
      </c>
      <c r="DG564" s="226">
        <f t="shared" si="445"/>
        <v>0.007848028335</v>
      </c>
      <c r="DH564" s="226">
        <f t="shared" si="445"/>
        <v>0.007848028335</v>
      </c>
      <c r="DI564" s="226">
        <f t="shared" si="445"/>
        <v>0.007848028335</v>
      </c>
      <c r="DJ564" s="226">
        <f t="shared" si="445"/>
        <v>0.007848028335</v>
      </c>
      <c r="DK564" s="226">
        <f t="shared" si="445"/>
        <v>0.007848028335</v>
      </c>
      <c r="DL564" s="226">
        <f t="shared" si="445"/>
        <v>0.007848028335</v>
      </c>
      <c r="DM564" s="226">
        <f t="shared" si="445"/>
        <v>0.007848028335</v>
      </c>
      <c r="DN564" s="226">
        <f t="shared" si="445"/>
        <v>0.007848028335</v>
      </c>
      <c r="DO564" s="226">
        <f t="shared" si="445"/>
        <v>0.007848028335</v>
      </c>
      <c r="DP564" s="226">
        <f t="shared" si="445"/>
        <v>0.007848028335</v>
      </c>
      <c r="DQ564" s="226">
        <f t="shared" si="445"/>
        <v>0.007848028335</v>
      </c>
      <c r="DR564" s="226">
        <f t="shared" si="445"/>
        <v>0.007848028335</v>
      </c>
      <c r="DS564" s="226">
        <f t="shared" si="445"/>
        <v>0.007848028335</v>
      </c>
      <c r="DT564" s="226">
        <f t="shared" si="445"/>
        <v>0.007848028335</v>
      </c>
      <c r="DU564" s="226">
        <f t="shared" si="445"/>
        <v>0.007848028335</v>
      </c>
      <c r="DV564" s="226">
        <f t="shared" si="445"/>
        <v>0.007848028335</v>
      </c>
      <c r="DW564" s="226">
        <f t="shared" si="445"/>
        <v>0.007848028335</v>
      </c>
      <c r="DX564" s="226">
        <f t="shared" si="445"/>
        <v>0.007848028335</v>
      </c>
      <c r="DY564" s="226">
        <f t="shared" si="445"/>
        <v>0.007848028335</v>
      </c>
      <c r="DZ564" s="226">
        <f t="shared" si="445"/>
        <v>0.007848028335</v>
      </c>
    </row>
    <row r="565">
      <c r="A565" s="89"/>
      <c r="B565" s="150"/>
      <c r="C565" s="150"/>
      <c r="D565" s="150"/>
      <c r="E565" s="189"/>
      <c r="F565" s="89"/>
      <c r="G565" s="146"/>
      <c r="H565" s="89"/>
      <c r="I565" s="150" t="s">
        <v>391</v>
      </c>
      <c r="J565" s="223"/>
      <c r="K565" s="90">
        <f t="shared" ref="K565:DZ565" si="446">if(K2&lt;=$F563,$G569*($G564-K564)/(1-($G564-K564)),J565)</f>
        <v>1111.111111</v>
      </c>
      <c r="L565" s="90">
        <f t="shared" si="446"/>
        <v>1111.111111</v>
      </c>
      <c r="M565" s="90">
        <f t="shared" si="446"/>
        <v>1111.111111</v>
      </c>
      <c r="N565" s="90">
        <f t="shared" si="446"/>
        <v>1111.111111</v>
      </c>
      <c r="O565" s="90">
        <f t="shared" si="446"/>
        <v>1111.111111</v>
      </c>
      <c r="P565" s="90">
        <f t="shared" si="446"/>
        <v>1111.111111</v>
      </c>
      <c r="Q565" s="90">
        <f t="shared" si="446"/>
        <v>1111.111111</v>
      </c>
      <c r="R565" s="90">
        <f t="shared" si="446"/>
        <v>1111.111111</v>
      </c>
      <c r="S565" s="90">
        <f t="shared" si="446"/>
        <v>1111.111111</v>
      </c>
      <c r="T565" s="90">
        <f t="shared" si="446"/>
        <v>1111.111111</v>
      </c>
      <c r="U565" s="90">
        <f t="shared" si="446"/>
        <v>1111.111111</v>
      </c>
      <c r="V565" s="90">
        <f t="shared" si="446"/>
        <v>1111.111111</v>
      </c>
      <c r="W565" s="90">
        <f t="shared" si="446"/>
        <v>1111.111111</v>
      </c>
      <c r="X565" s="90">
        <f t="shared" si="446"/>
        <v>1111.111111</v>
      </c>
      <c r="Y565" s="90">
        <f t="shared" si="446"/>
        <v>1111.111111</v>
      </c>
      <c r="Z565" s="90">
        <f t="shared" si="446"/>
        <v>1111.111111</v>
      </c>
      <c r="AA565" s="90">
        <f t="shared" si="446"/>
        <v>1111.111111</v>
      </c>
      <c r="AB565" s="90">
        <f t="shared" si="446"/>
        <v>1104.56578</v>
      </c>
      <c r="AC565" s="90">
        <f t="shared" si="446"/>
        <v>1098.13869</v>
      </c>
      <c r="AD565" s="90">
        <f t="shared" si="446"/>
        <v>1091.829446</v>
      </c>
      <c r="AE565" s="90">
        <f t="shared" si="446"/>
        <v>1085.637656</v>
      </c>
      <c r="AF565" s="90">
        <f t="shared" si="446"/>
        <v>1079.562941</v>
      </c>
      <c r="AG565" s="90">
        <f t="shared" si="446"/>
        <v>1073.604927</v>
      </c>
      <c r="AH565" s="90">
        <f t="shared" si="446"/>
        <v>1067.763248</v>
      </c>
      <c r="AI565" s="90">
        <f t="shared" si="446"/>
        <v>1061.14353</v>
      </c>
      <c r="AJ565" s="90">
        <f t="shared" si="446"/>
        <v>1053.659302</v>
      </c>
      <c r="AK565" s="90">
        <f t="shared" si="446"/>
        <v>1045.305173</v>
      </c>
      <c r="AL565" s="90">
        <f t="shared" si="446"/>
        <v>1036.08422</v>
      </c>
      <c r="AM565" s="90">
        <f t="shared" si="446"/>
        <v>1026.000724</v>
      </c>
      <c r="AN565" s="90">
        <f t="shared" si="446"/>
        <v>1015.059446</v>
      </c>
      <c r="AO565" s="90">
        <f t="shared" si="446"/>
        <v>1015.059446</v>
      </c>
      <c r="AP565" s="90">
        <f t="shared" si="446"/>
        <v>1015.059446</v>
      </c>
      <c r="AQ565" s="90">
        <f t="shared" si="446"/>
        <v>1015.059446</v>
      </c>
      <c r="AR565" s="90">
        <f t="shared" si="446"/>
        <v>1015.059446</v>
      </c>
      <c r="AS565" s="90">
        <f t="shared" si="446"/>
        <v>1015.059446</v>
      </c>
      <c r="AT565" s="90">
        <f t="shared" si="446"/>
        <v>1015.059446</v>
      </c>
      <c r="AU565" s="90">
        <f t="shared" si="446"/>
        <v>1015.059446</v>
      </c>
      <c r="AV565" s="90">
        <f t="shared" si="446"/>
        <v>1015.059446</v>
      </c>
      <c r="AW565" s="90">
        <f t="shared" si="446"/>
        <v>1015.059446</v>
      </c>
      <c r="AX565" s="90">
        <f t="shared" si="446"/>
        <v>1015.059446</v>
      </c>
      <c r="AY565" s="90">
        <f t="shared" si="446"/>
        <v>1015.059446</v>
      </c>
      <c r="AZ565" s="90">
        <f t="shared" si="446"/>
        <v>1015.059446</v>
      </c>
      <c r="BA565" s="90">
        <f t="shared" si="446"/>
        <v>1015.059446</v>
      </c>
      <c r="BB565" s="90">
        <f t="shared" si="446"/>
        <v>1015.059446</v>
      </c>
      <c r="BC565" s="90">
        <f t="shared" si="446"/>
        <v>1015.059446</v>
      </c>
      <c r="BD565" s="90">
        <f t="shared" si="446"/>
        <v>1015.059446</v>
      </c>
      <c r="BE565" s="90">
        <f t="shared" si="446"/>
        <v>1015.059446</v>
      </c>
      <c r="BF565" s="90">
        <f t="shared" si="446"/>
        <v>1015.059446</v>
      </c>
      <c r="BG565" s="90">
        <f t="shared" si="446"/>
        <v>1015.059446</v>
      </c>
      <c r="BH565" s="90">
        <f t="shared" si="446"/>
        <v>1015.059446</v>
      </c>
      <c r="BI565" s="90">
        <f t="shared" si="446"/>
        <v>1015.059446</v>
      </c>
      <c r="BJ565" s="90">
        <f t="shared" si="446"/>
        <v>1015.059446</v>
      </c>
      <c r="BK565" s="90">
        <f t="shared" si="446"/>
        <v>1015.059446</v>
      </c>
      <c r="BL565" s="90">
        <f t="shared" si="446"/>
        <v>1015.059446</v>
      </c>
      <c r="BM565" s="90">
        <f t="shared" si="446"/>
        <v>1015.059446</v>
      </c>
      <c r="BN565" s="90">
        <f t="shared" si="446"/>
        <v>1015.059446</v>
      </c>
      <c r="BO565" s="90">
        <f t="shared" si="446"/>
        <v>1015.059446</v>
      </c>
      <c r="BP565" s="90">
        <f t="shared" si="446"/>
        <v>1015.059446</v>
      </c>
      <c r="BQ565" s="90">
        <f t="shared" si="446"/>
        <v>1015.059446</v>
      </c>
      <c r="BR565" s="90">
        <f t="shared" si="446"/>
        <v>1015.059446</v>
      </c>
      <c r="BS565" s="90">
        <f t="shared" si="446"/>
        <v>1015.059446</v>
      </c>
      <c r="BT565" s="90">
        <f t="shared" si="446"/>
        <v>1015.059446</v>
      </c>
      <c r="BU565" s="90">
        <f t="shared" si="446"/>
        <v>1015.059446</v>
      </c>
      <c r="BV565" s="90">
        <f t="shared" si="446"/>
        <v>1015.059446</v>
      </c>
      <c r="BW565" s="90">
        <f t="shared" si="446"/>
        <v>1015.059446</v>
      </c>
      <c r="BX565" s="90">
        <f t="shared" si="446"/>
        <v>1015.059446</v>
      </c>
      <c r="BY565" s="90">
        <f t="shared" si="446"/>
        <v>1015.059446</v>
      </c>
      <c r="BZ565" s="90">
        <f t="shared" si="446"/>
        <v>1015.059446</v>
      </c>
      <c r="CA565" s="90">
        <f t="shared" si="446"/>
        <v>1015.059446</v>
      </c>
      <c r="CB565" s="90">
        <f t="shared" si="446"/>
        <v>1015.059446</v>
      </c>
      <c r="CC565" s="90">
        <f t="shared" si="446"/>
        <v>1015.059446</v>
      </c>
      <c r="CD565" s="90">
        <f t="shared" si="446"/>
        <v>1015.059446</v>
      </c>
      <c r="CE565" s="90">
        <f t="shared" si="446"/>
        <v>1015.059446</v>
      </c>
      <c r="CF565" s="90">
        <f t="shared" si="446"/>
        <v>1015.059446</v>
      </c>
      <c r="CG565" s="90">
        <f t="shared" si="446"/>
        <v>1015.059446</v>
      </c>
      <c r="CH565" s="90">
        <f t="shared" si="446"/>
        <v>1015.059446</v>
      </c>
      <c r="CI565" s="90">
        <f t="shared" si="446"/>
        <v>1015.059446</v>
      </c>
      <c r="CJ565" s="90">
        <f t="shared" si="446"/>
        <v>1015.059446</v>
      </c>
      <c r="CK565" s="90">
        <f t="shared" si="446"/>
        <v>1015.059446</v>
      </c>
      <c r="CL565" s="90">
        <f t="shared" si="446"/>
        <v>1015.059446</v>
      </c>
      <c r="CM565" s="90">
        <f t="shared" si="446"/>
        <v>1015.059446</v>
      </c>
      <c r="CN565" s="90">
        <f t="shared" si="446"/>
        <v>1015.059446</v>
      </c>
      <c r="CO565" s="90">
        <f t="shared" si="446"/>
        <v>1015.059446</v>
      </c>
      <c r="CP565" s="90">
        <f t="shared" si="446"/>
        <v>1015.059446</v>
      </c>
      <c r="CQ565" s="90">
        <f t="shared" si="446"/>
        <v>1015.059446</v>
      </c>
      <c r="CR565" s="90">
        <f t="shared" si="446"/>
        <v>1015.059446</v>
      </c>
      <c r="CS565" s="90">
        <f t="shared" si="446"/>
        <v>1015.059446</v>
      </c>
      <c r="CT565" s="90">
        <f t="shared" si="446"/>
        <v>1015.059446</v>
      </c>
      <c r="CU565" s="90">
        <f t="shared" si="446"/>
        <v>1015.059446</v>
      </c>
      <c r="CV565" s="90">
        <f t="shared" si="446"/>
        <v>1015.059446</v>
      </c>
      <c r="CW565" s="90">
        <f t="shared" si="446"/>
        <v>1015.059446</v>
      </c>
      <c r="CX565" s="90">
        <f t="shared" si="446"/>
        <v>1015.059446</v>
      </c>
      <c r="CY565" s="90">
        <f t="shared" si="446"/>
        <v>1015.059446</v>
      </c>
      <c r="CZ565" s="90">
        <f t="shared" si="446"/>
        <v>1015.059446</v>
      </c>
      <c r="DA565" s="90">
        <f t="shared" si="446"/>
        <v>1015.059446</v>
      </c>
      <c r="DB565" s="90">
        <f t="shared" si="446"/>
        <v>1015.059446</v>
      </c>
      <c r="DC565" s="90">
        <f t="shared" si="446"/>
        <v>1015.059446</v>
      </c>
      <c r="DD565" s="90">
        <f t="shared" si="446"/>
        <v>1015.059446</v>
      </c>
      <c r="DE565" s="90">
        <f t="shared" si="446"/>
        <v>1015.059446</v>
      </c>
      <c r="DF565" s="90">
        <f t="shared" si="446"/>
        <v>1015.059446</v>
      </c>
      <c r="DG565" s="90">
        <f t="shared" si="446"/>
        <v>1015.059446</v>
      </c>
      <c r="DH565" s="90">
        <f t="shared" si="446"/>
        <v>1015.059446</v>
      </c>
      <c r="DI565" s="90">
        <f t="shared" si="446"/>
        <v>1015.059446</v>
      </c>
      <c r="DJ565" s="90">
        <f t="shared" si="446"/>
        <v>1015.059446</v>
      </c>
      <c r="DK565" s="90">
        <f t="shared" si="446"/>
        <v>1015.059446</v>
      </c>
      <c r="DL565" s="90">
        <f t="shared" si="446"/>
        <v>1015.059446</v>
      </c>
      <c r="DM565" s="90">
        <f t="shared" si="446"/>
        <v>1015.059446</v>
      </c>
      <c r="DN565" s="90">
        <f t="shared" si="446"/>
        <v>1015.059446</v>
      </c>
      <c r="DO565" s="90">
        <f t="shared" si="446"/>
        <v>1015.059446</v>
      </c>
      <c r="DP565" s="90">
        <f t="shared" si="446"/>
        <v>1015.059446</v>
      </c>
      <c r="DQ565" s="90">
        <f t="shared" si="446"/>
        <v>1015.059446</v>
      </c>
      <c r="DR565" s="90">
        <f t="shared" si="446"/>
        <v>1015.059446</v>
      </c>
      <c r="DS565" s="90">
        <f t="shared" si="446"/>
        <v>1015.059446</v>
      </c>
      <c r="DT565" s="90">
        <f t="shared" si="446"/>
        <v>1015.059446</v>
      </c>
      <c r="DU565" s="90">
        <f t="shared" si="446"/>
        <v>1015.059446</v>
      </c>
      <c r="DV565" s="90">
        <f t="shared" si="446"/>
        <v>1015.059446</v>
      </c>
      <c r="DW565" s="90">
        <f t="shared" si="446"/>
        <v>1015.059446</v>
      </c>
      <c r="DX565" s="90">
        <f t="shared" si="446"/>
        <v>1015.059446</v>
      </c>
      <c r="DY565" s="90">
        <f t="shared" si="446"/>
        <v>1015.059446</v>
      </c>
      <c r="DZ565" s="90">
        <f t="shared" si="446"/>
        <v>1015.059446</v>
      </c>
    </row>
    <row r="566">
      <c r="A566" s="89"/>
      <c r="B566" s="150"/>
      <c r="C566" s="150"/>
      <c r="D566" s="150"/>
      <c r="E566" s="189" t="s">
        <v>331</v>
      </c>
      <c r="F566" s="89"/>
      <c r="G566" s="146"/>
      <c r="H566" s="89"/>
      <c r="I566" s="89"/>
      <c r="J566" s="223">
        <f>max(if(J558="",0,$G558/sum(J569:J570)),if(J559="",0,$G559/sum(J569:J570)))</f>
        <v>0</v>
      </c>
      <c r="K566" s="223">
        <f t="shared" ref="K566:DZ566" si="447">max(if(K558="",0,$G558/sum(K569:K570)),if(K559="",0,$G559/sum(K569:K570)),J566)</f>
        <v>0</v>
      </c>
      <c r="L566" s="223">
        <f t="shared" si="447"/>
        <v>0</v>
      </c>
      <c r="M566" s="223">
        <f t="shared" si="447"/>
        <v>0</v>
      </c>
      <c r="N566" s="223">
        <f t="shared" si="447"/>
        <v>0</v>
      </c>
      <c r="O566" s="223">
        <f t="shared" si="447"/>
        <v>0</v>
      </c>
      <c r="P566" s="223">
        <f t="shared" si="447"/>
        <v>100</v>
      </c>
      <c r="Q566" s="223">
        <f t="shared" si="447"/>
        <v>100</v>
      </c>
      <c r="R566" s="223">
        <f t="shared" si="447"/>
        <v>100</v>
      </c>
      <c r="S566" s="223">
        <f t="shared" si="447"/>
        <v>100</v>
      </c>
      <c r="T566" s="223">
        <f t="shared" si="447"/>
        <v>100</v>
      </c>
      <c r="U566" s="223">
        <f t="shared" si="447"/>
        <v>100</v>
      </c>
      <c r="V566" s="223">
        <f t="shared" si="447"/>
        <v>100</v>
      </c>
      <c r="W566" s="223">
        <f t="shared" si="447"/>
        <v>100</v>
      </c>
      <c r="X566" s="223">
        <f t="shared" si="447"/>
        <v>100</v>
      </c>
      <c r="Y566" s="223">
        <f t="shared" si="447"/>
        <v>100</v>
      </c>
      <c r="Z566" s="223">
        <f t="shared" si="447"/>
        <v>100</v>
      </c>
      <c r="AA566" s="223">
        <f t="shared" si="447"/>
        <v>100</v>
      </c>
      <c r="AB566" s="223">
        <f t="shared" si="447"/>
        <v>100</v>
      </c>
      <c r="AC566" s="223">
        <f t="shared" si="447"/>
        <v>100</v>
      </c>
      <c r="AD566" s="223">
        <f t="shared" si="447"/>
        <v>100</v>
      </c>
      <c r="AE566" s="223">
        <f t="shared" si="447"/>
        <v>100</v>
      </c>
      <c r="AF566" s="223">
        <f t="shared" si="447"/>
        <v>100</v>
      </c>
      <c r="AG566" s="223">
        <f t="shared" si="447"/>
        <v>100</v>
      </c>
      <c r="AH566" s="223">
        <f t="shared" si="447"/>
        <v>100</v>
      </c>
      <c r="AI566" s="223">
        <f t="shared" si="447"/>
        <v>100</v>
      </c>
      <c r="AJ566" s="223">
        <f t="shared" si="447"/>
        <v>100</v>
      </c>
      <c r="AK566" s="223">
        <f t="shared" si="447"/>
        <v>100</v>
      </c>
      <c r="AL566" s="223">
        <f t="shared" si="447"/>
        <v>100</v>
      </c>
      <c r="AM566" s="223">
        <f t="shared" si="447"/>
        <v>100</v>
      </c>
      <c r="AN566" s="223">
        <f t="shared" si="447"/>
        <v>1000</v>
      </c>
      <c r="AO566" s="223">
        <f t="shared" si="447"/>
        <v>1000</v>
      </c>
      <c r="AP566" s="223">
        <f t="shared" si="447"/>
        <v>1000</v>
      </c>
      <c r="AQ566" s="223">
        <f t="shared" si="447"/>
        <v>1000</v>
      </c>
      <c r="AR566" s="223">
        <f t="shared" si="447"/>
        <v>1000</v>
      </c>
      <c r="AS566" s="223">
        <f t="shared" si="447"/>
        <v>1000</v>
      </c>
      <c r="AT566" s="223">
        <f t="shared" si="447"/>
        <v>1000</v>
      </c>
      <c r="AU566" s="223">
        <f t="shared" si="447"/>
        <v>1000</v>
      </c>
      <c r="AV566" s="223">
        <f t="shared" si="447"/>
        <v>1000</v>
      </c>
      <c r="AW566" s="223">
        <f t="shared" si="447"/>
        <v>1000</v>
      </c>
      <c r="AX566" s="223">
        <f t="shared" si="447"/>
        <v>1000</v>
      </c>
      <c r="AY566" s="223">
        <f t="shared" si="447"/>
        <v>1000</v>
      </c>
      <c r="AZ566" s="223">
        <f t="shared" si="447"/>
        <v>1000</v>
      </c>
      <c r="BA566" s="223">
        <f t="shared" si="447"/>
        <v>1000</v>
      </c>
      <c r="BB566" s="223">
        <f t="shared" si="447"/>
        <v>1000</v>
      </c>
      <c r="BC566" s="223">
        <f t="shared" si="447"/>
        <v>1000</v>
      </c>
      <c r="BD566" s="223">
        <f t="shared" si="447"/>
        <v>1000</v>
      </c>
      <c r="BE566" s="223">
        <f t="shared" si="447"/>
        <v>1000</v>
      </c>
      <c r="BF566" s="223">
        <f t="shared" si="447"/>
        <v>1000</v>
      </c>
      <c r="BG566" s="223">
        <f t="shared" si="447"/>
        <v>1000</v>
      </c>
      <c r="BH566" s="223">
        <f t="shared" si="447"/>
        <v>1000</v>
      </c>
      <c r="BI566" s="223">
        <f t="shared" si="447"/>
        <v>1000</v>
      </c>
      <c r="BJ566" s="223">
        <f t="shared" si="447"/>
        <v>1000</v>
      </c>
      <c r="BK566" s="223">
        <f t="shared" si="447"/>
        <v>1000</v>
      </c>
      <c r="BL566" s="223">
        <f t="shared" si="447"/>
        <v>1000</v>
      </c>
      <c r="BM566" s="223">
        <f t="shared" si="447"/>
        <v>1000</v>
      </c>
      <c r="BN566" s="223">
        <f t="shared" si="447"/>
        <v>1000</v>
      </c>
      <c r="BO566" s="223">
        <f t="shared" si="447"/>
        <v>1000</v>
      </c>
      <c r="BP566" s="223">
        <f t="shared" si="447"/>
        <v>1000</v>
      </c>
      <c r="BQ566" s="223">
        <f t="shared" si="447"/>
        <v>1000</v>
      </c>
      <c r="BR566" s="223">
        <f t="shared" si="447"/>
        <v>1000</v>
      </c>
      <c r="BS566" s="223">
        <f t="shared" si="447"/>
        <v>1000</v>
      </c>
      <c r="BT566" s="223">
        <f t="shared" si="447"/>
        <v>1000</v>
      </c>
      <c r="BU566" s="223">
        <f t="shared" si="447"/>
        <v>1000</v>
      </c>
      <c r="BV566" s="223">
        <f t="shared" si="447"/>
        <v>1000</v>
      </c>
      <c r="BW566" s="223">
        <f t="shared" si="447"/>
        <v>1000</v>
      </c>
      <c r="BX566" s="223">
        <f t="shared" si="447"/>
        <v>1000</v>
      </c>
      <c r="BY566" s="223">
        <f t="shared" si="447"/>
        <v>1000</v>
      </c>
      <c r="BZ566" s="223">
        <f t="shared" si="447"/>
        <v>1000</v>
      </c>
      <c r="CA566" s="223">
        <f t="shared" si="447"/>
        <v>1000</v>
      </c>
      <c r="CB566" s="223">
        <f t="shared" si="447"/>
        <v>1000</v>
      </c>
      <c r="CC566" s="223">
        <f t="shared" si="447"/>
        <v>1000</v>
      </c>
      <c r="CD566" s="223">
        <f t="shared" si="447"/>
        <v>1000</v>
      </c>
      <c r="CE566" s="223">
        <f t="shared" si="447"/>
        <v>1000</v>
      </c>
      <c r="CF566" s="223">
        <f t="shared" si="447"/>
        <v>1000</v>
      </c>
      <c r="CG566" s="223">
        <f t="shared" si="447"/>
        <v>1000</v>
      </c>
      <c r="CH566" s="223">
        <f t="shared" si="447"/>
        <v>1000</v>
      </c>
      <c r="CI566" s="223">
        <f t="shared" si="447"/>
        <v>1000</v>
      </c>
      <c r="CJ566" s="223">
        <f t="shared" si="447"/>
        <v>1000</v>
      </c>
      <c r="CK566" s="223">
        <f t="shared" si="447"/>
        <v>1000</v>
      </c>
      <c r="CL566" s="223">
        <f t="shared" si="447"/>
        <v>1000</v>
      </c>
      <c r="CM566" s="223">
        <f t="shared" si="447"/>
        <v>1000</v>
      </c>
      <c r="CN566" s="223">
        <f t="shared" si="447"/>
        <v>1000</v>
      </c>
      <c r="CO566" s="223">
        <f t="shared" si="447"/>
        <v>1000</v>
      </c>
      <c r="CP566" s="223">
        <f t="shared" si="447"/>
        <v>1000</v>
      </c>
      <c r="CQ566" s="223">
        <f t="shared" si="447"/>
        <v>1000</v>
      </c>
      <c r="CR566" s="223">
        <f t="shared" si="447"/>
        <v>1000</v>
      </c>
      <c r="CS566" s="223">
        <f t="shared" si="447"/>
        <v>1000</v>
      </c>
      <c r="CT566" s="223">
        <f t="shared" si="447"/>
        <v>1000</v>
      </c>
      <c r="CU566" s="223">
        <f t="shared" si="447"/>
        <v>1000</v>
      </c>
      <c r="CV566" s="223">
        <f t="shared" si="447"/>
        <v>1000</v>
      </c>
      <c r="CW566" s="223">
        <f t="shared" si="447"/>
        <v>1000</v>
      </c>
      <c r="CX566" s="223">
        <f t="shared" si="447"/>
        <v>1000</v>
      </c>
      <c r="CY566" s="223">
        <f t="shared" si="447"/>
        <v>1000</v>
      </c>
      <c r="CZ566" s="223">
        <f t="shared" si="447"/>
        <v>1000</v>
      </c>
      <c r="DA566" s="223">
        <f t="shared" si="447"/>
        <v>1000</v>
      </c>
      <c r="DB566" s="223">
        <f t="shared" si="447"/>
        <v>1000</v>
      </c>
      <c r="DC566" s="223">
        <f t="shared" si="447"/>
        <v>1000</v>
      </c>
      <c r="DD566" s="223">
        <f t="shared" si="447"/>
        <v>1000</v>
      </c>
      <c r="DE566" s="223">
        <f t="shared" si="447"/>
        <v>1000</v>
      </c>
      <c r="DF566" s="223">
        <f t="shared" si="447"/>
        <v>1000</v>
      </c>
      <c r="DG566" s="223">
        <f t="shared" si="447"/>
        <v>1000</v>
      </c>
      <c r="DH566" s="223">
        <f t="shared" si="447"/>
        <v>1000</v>
      </c>
      <c r="DI566" s="223">
        <f t="shared" si="447"/>
        <v>1000</v>
      </c>
      <c r="DJ566" s="223">
        <f t="shared" si="447"/>
        <v>1000</v>
      </c>
      <c r="DK566" s="223">
        <f t="shared" si="447"/>
        <v>1000</v>
      </c>
      <c r="DL566" s="223">
        <f t="shared" si="447"/>
        <v>1000</v>
      </c>
      <c r="DM566" s="223">
        <f t="shared" si="447"/>
        <v>1000</v>
      </c>
      <c r="DN566" s="223">
        <f t="shared" si="447"/>
        <v>1000</v>
      </c>
      <c r="DO566" s="223">
        <f t="shared" si="447"/>
        <v>1000</v>
      </c>
      <c r="DP566" s="223">
        <f t="shared" si="447"/>
        <v>1000</v>
      </c>
      <c r="DQ566" s="223">
        <f t="shared" si="447"/>
        <v>1000</v>
      </c>
      <c r="DR566" s="223">
        <f t="shared" si="447"/>
        <v>1000</v>
      </c>
      <c r="DS566" s="223">
        <f t="shared" si="447"/>
        <v>1000</v>
      </c>
      <c r="DT566" s="223">
        <f t="shared" si="447"/>
        <v>1000</v>
      </c>
      <c r="DU566" s="223">
        <f t="shared" si="447"/>
        <v>1000</v>
      </c>
      <c r="DV566" s="223">
        <f t="shared" si="447"/>
        <v>1000</v>
      </c>
      <c r="DW566" s="223">
        <f t="shared" si="447"/>
        <v>1000</v>
      </c>
      <c r="DX566" s="223">
        <f t="shared" si="447"/>
        <v>1000</v>
      </c>
      <c r="DY566" s="223">
        <f t="shared" si="447"/>
        <v>1000</v>
      </c>
      <c r="DZ566" s="223">
        <f t="shared" si="447"/>
        <v>1000</v>
      </c>
    </row>
    <row r="567">
      <c r="A567" s="89"/>
      <c r="B567" s="285">
        <v>0.1</v>
      </c>
      <c r="C567" s="150"/>
      <c r="D567" s="150"/>
      <c r="E567" s="189"/>
      <c r="F567" s="89"/>
      <c r="G567" s="146"/>
      <c r="H567" s="89"/>
      <c r="I567" s="150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89"/>
      <c r="BM567" s="89"/>
      <c r="BN567" s="89"/>
      <c r="BO567" s="89"/>
      <c r="BP567" s="89"/>
      <c r="BQ567" s="89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89"/>
      <c r="CW567" s="89"/>
      <c r="CX567" s="89"/>
      <c r="CY567" s="89"/>
      <c r="CZ567" s="89"/>
      <c r="DA567" s="89"/>
      <c r="DB567" s="89"/>
      <c r="DC567" s="89"/>
      <c r="DD567" s="89"/>
      <c r="DE567" s="89"/>
      <c r="DF567" s="89"/>
      <c r="DG567" s="89"/>
      <c r="DH567" s="89"/>
      <c r="DI567" s="89"/>
      <c r="DJ567" s="89"/>
      <c r="DK567" s="89"/>
      <c r="DL567" s="89"/>
      <c r="DM567" s="89"/>
      <c r="DN567" s="89"/>
      <c r="DO567" s="89"/>
      <c r="DP567" s="89"/>
      <c r="DQ567" s="89"/>
      <c r="DR567" s="89"/>
      <c r="DS567" s="89"/>
      <c r="DT567" s="89"/>
      <c r="DU567" s="89"/>
      <c r="DV567" s="89"/>
      <c r="DW567" s="89"/>
      <c r="DX567" s="89"/>
      <c r="DY567" s="89"/>
      <c r="DZ567" s="89"/>
    </row>
    <row r="568">
      <c r="A568" s="89"/>
      <c r="B568" s="285">
        <v>0.9</v>
      </c>
      <c r="C568" s="150"/>
      <c r="D568" s="150"/>
      <c r="E568" s="189" t="s">
        <v>332</v>
      </c>
      <c r="F568" s="89"/>
      <c r="G568" s="146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89"/>
      <c r="BM568" s="89"/>
      <c r="BN568" s="89"/>
      <c r="BO568" s="89"/>
      <c r="BP568" s="89"/>
      <c r="BQ568" s="89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89"/>
      <c r="CW568" s="89"/>
      <c r="CX568" s="89"/>
      <c r="CY568" s="89"/>
      <c r="CZ568" s="89"/>
      <c r="DA568" s="89"/>
      <c r="DB568" s="89"/>
      <c r="DC568" s="89"/>
      <c r="DD568" s="89"/>
      <c r="DE568" s="89"/>
      <c r="DF568" s="89"/>
      <c r="DG568" s="89"/>
      <c r="DH568" s="89"/>
      <c r="DI568" s="89"/>
      <c r="DJ568" s="89"/>
      <c r="DK568" s="89"/>
      <c r="DL568" s="89"/>
      <c r="DM568" s="89"/>
      <c r="DN568" s="89"/>
      <c r="DO568" s="89"/>
      <c r="DP568" s="89"/>
      <c r="DQ568" s="89"/>
      <c r="DR568" s="89"/>
      <c r="DS568" s="89"/>
      <c r="DT568" s="89"/>
      <c r="DU568" s="89"/>
      <c r="DV568" s="89"/>
      <c r="DW568" s="89"/>
      <c r="DX568" s="89"/>
      <c r="DY568" s="89"/>
      <c r="DZ568" s="89"/>
    </row>
    <row r="569">
      <c r="A569" s="89"/>
      <c r="B569" s="286">
        <f>B568*B567</f>
        <v>0.09</v>
      </c>
      <c r="C569" s="150"/>
      <c r="D569" s="150"/>
      <c r="E569" s="89"/>
      <c r="F569" s="150"/>
      <c r="G569" s="224">
        <f>RedeemableEquityRights!C$3</f>
        <v>10000</v>
      </c>
      <c r="H569" s="89"/>
      <c r="I569" s="150" t="s">
        <v>167</v>
      </c>
      <c r="J569" s="90">
        <f>G569-J570</f>
        <v>8500</v>
      </c>
      <c r="K569" s="90">
        <f t="shared" ref="K569:DZ569" si="448">J569</f>
        <v>8500</v>
      </c>
      <c r="L569" s="90">
        <f t="shared" si="448"/>
        <v>8500</v>
      </c>
      <c r="M569" s="90">
        <f t="shared" si="448"/>
        <v>8500</v>
      </c>
      <c r="N569" s="90">
        <f t="shared" si="448"/>
        <v>8500</v>
      </c>
      <c r="O569" s="90">
        <f t="shared" si="448"/>
        <v>8500</v>
      </c>
      <c r="P569" s="90">
        <f t="shared" si="448"/>
        <v>8500</v>
      </c>
      <c r="Q569" s="90">
        <f t="shared" si="448"/>
        <v>8500</v>
      </c>
      <c r="R569" s="90">
        <f t="shared" si="448"/>
        <v>8500</v>
      </c>
      <c r="S569" s="90">
        <f t="shared" si="448"/>
        <v>8500</v>
      </c>
      <c r="T569" s="90">
        <f t="shared" si="448"/>
        <v>8500</v>
      </c>
      <c r="U569" s="90">
        <f t="shared" si="448"/>
        <v>8500</v>
      </c>
      <c r="V569" s="90">
        <f t="shared" si="448"/>
        <v>8500</v>
      </c>
      <c r="W569" s="90">
        <f t="shared" si="448"/>
        <v>8500</v>
      </c>
      <c r="X569" s="90">
        <f t="shared" si="448"/>
        <v>8500</v>
      </c>
      <c r="Y569" s="90">
        <f t="shared" si="448"/>
        <v>8500</v>
      </c>
      <c r="Z569" s="90">
        <f t="shared" si="448"/>
        <v>8500</v>
      </c>
      <c r="AA569" s="90">
        <f t="shared" si="448"/>
        <v>8500</v>
      </c>
      <c r="AB569" s="90">
        <f t="shared" si="448"/>
        <v>8500</v>
      </c>
      <c r="AC569" s="90">
        <f t="shared" si="448"/>
        <v>8500</v>
      </c>
      <c r="AD569" s="90">
        <f t="shared" si="448"/>
        <v>8500</v>
      </c>
      <c r="AE569" s="90">
        <f t="shared" si="448"/>
        <v>8500</v>
      </c>
      <c r="AF569" s="90">
        <f t="shared" si="448"/>
        <v>8500</v>
      </c>
      <c r="AG569" s="90">
        <f t="shared" si="448"/>
        <v>8500</v>
      </c>
      <c r="AH569" s="90">
        <f t="shared" si="448"/>
        <v>8500</v>
      </c>
      <c r="AI569" s="90">
        <f t="shared" si="448"/>
        <v>8500</v>
      </c>
      <c r="AJ569" s="90">
        <f t="shared" si="448"/>
        <v>8500</v>
      </c>
      <c r="AK569" s="90">
        <f t="shared" si="448"/>
        <v>8500</v>
      </c>
      <c r="AL569" s="90">
        <f t="shared" si="448"/>
        <v>8500</v>
      </c>
      <c r="AM569" s="90">
        <f t="shared" si="448"/>
        <v>8500</v>
      </c>
      <c r="AN569" s="90">
        <f t="shared" si="448"/>
        <v>8500</v>
      </c>
      <c r="AO569" s="90">
        <f t="shared" si="448"/>
        <v>8500</v>
      </c>
      <c r="AP569" s="90">
        <f t="shared" si="448"/>
        <v>8500</v>
      </c>
      <c r="AQ569" s="90">
        <f t="shared" si="448"/>
        <v>8500</v>
      </c>
      <c r="AR569" s="90">
        <f t="shared" si="448"/>
        <v>8500</v>
      </c>
      <c r="AS569" s="90">
        <f t="shared" si="448"/>
        <v>8500</v>
      </c>
      <c r="AT569" s="90">
        <f t="shared" si="448"/>
        <v>8500</v>
      </c>
      <c r="AU569" s="90">
        <f t="shared" si="448"/>
        <v>8500</v>
      </c>
      <c r="AV569" s="90">
        <f t="shared" si="448"/>
        <v>8500</v>
      </c>
      <c r="AW569" s="90">
        <f t="shared" si="448"/>
        <v>8500</v>
      </c>
      <c r="AX569" s="90">
        <f t="shared" si="448"/>
        <v>8500</v>
      </c>
      <c r="AY569" s="90">
        <f t="shared" si="448"/>
        <v>8500</v>
      </c>
      <c r="AZ569" s="90">
        <f t="shared" si="448"/>
        <v>8500</v>
      </c>
      <c r="BA569" s="90">
        <f t="shared" si="448"/>
        <v>8500</v>
      </c>
      <c r="BB569" s="90">
        <f t="shared" si="448"/>
        <v>8500</v>
      </c>
      <c r="BC569" s="90">
        <f t="shared" si="448"/>
        <v>8500</v>
      </c>
      <c r="BD569" s="90">
        <f t="shared" si="448"/>
        <v>8500</v>
      </c>
      <c r="BE569" s="90">
        <f t="shared" si="448"/>
        <v>8500</v>
      </c>
      <c r="BF569" s="90">
        <f t="shared" si="448"/>
        <v>8500</v>
      </c>
      <c r="BG569" s="90">
        <f t="shared" si="448"/>
        <v>8500</v>
      </c>
      <c r="BH569" s="90">
        <f t="shared" si="448"/>
        <v>8500</v>
      </c>
      <c r="BI569" s="90">
        <f t="shared" si="448"/>
        <v>8500</v>
      </c>
      <c r="BJ569" s="90">
        <f t="shared" si="448"/>
        <v>8500</v>
      </c>
      <c r="BK569" s="90">
        <f t="shared" si="448"/>
        <v>8500</v>
      </c>
      <c r="BL569" s="90">
        <f t="shared" si="448"/>
        <v>8500</v>
      </c>
      <c r="BM569" s="90">
        <f t="shared" si="448"/>
        <v>8500</v>
      </c>
      <c r="BN569" s="90">
        <f t="shared" si="448"/>
        <v>8500</v>
      </c>
      <c r="BO569" s="90">
        <f t="shared" si="448"/>
        <v>8500</v>
      </c>
      <c r="BP569" s="90">
        <f t="shared" si="448"/>
        <v>8500</v>
      </c>
      <c r="BQ569" s="90">
        <f t="shared" si="448"/>
        <v>8500</v>
      </c>
      <c r="BR569" s="90">
        <f t="shared" si="448"/>
        <v>8500</v>
      </c>
      <c r="BS569" s="90">
        <f t="shared" si="448"/>
        <v>8500</v>
      </c>
      <c r="BT569" s="90">
        <f t="shared" si="448"/>
        <v>8500</v>
      </c>
      <c r="BU569" s="90">
        <f t="shared" si="448"/>
        <v>8500</v>
      </c>
      <c r="BV569" s="90">
        <f t="shared" si="448"/>
        <v>8500</v>
      </c>
      <c r="BW569" s="90">
        <f t="shared" si="448"/>
        <v>8500</v>
      </c>
      <c r="BX569" s="90">
        <f t="shared" si="448"/>
        <v>8500</v>
      </c>
      <c r="BY569" s="90">
        <f t="shared" si="448"/>
        <v>8500</v>
      </c>
      <c r="BZ569" s="90">
        <f t="shared" si="448"/>
        <v>8500</v>
      </c>
      <c r="CA569" s="90">
        <f t="shared" si="448"/>
        <v>8500</v>
      </c>
      <c r="CB569" s="90">
        <f t="shared" si="448"/>
        <v>8500</v>
      </c>
      <c r="CC569" s="90">
        <f t="shared" si="448"/>
        <v>8500</v>
      </c>
      <c r="CD569" s="90">
        <f t="shared" si="448"/>
        <v>8500</v>
      </c>
      <c r="CE569" s="90">
        <f t="shared" si="448"/>
        <v>8500</v>
      </c>
      <c r="CF569" s="90">
        <f t="shared" si="448"/>
        <v>8500</v>
      </c>
      <c r="CG569" s="90">
        <f t="shared" si="448"/>
        <v>8500</v>
      </c>
      <c r="CH569" s="90">
        <f t="shared" si="448"/>
        <v>8500</v>
      </c>
      <c r="CI569" s="90">
        <f t="shared" si="448"/>
        <v>8500</v>
      </c>
      <c r="CJ569" s="90">
        <f t="shared" si="448"/>
        <v>8500</v>
      </c>
      <c r="CK569" s="90">
        <f t="shared" si="448"/>
        <v>8500</v>
      </c>
      <c r="CL569" s="90">
        <f t="shared" si="448"/>
        <v>8500</v>
      </c>
      <c r="CM569" s="90">
        <f t="shared" si="448"/>
        <v>8500</v>
      </c>
      <c r="CN569" s="90">
        <f t="shared" si="448"/>
        <v>8500</v>
      </c>
      <c r="CO569" s="90">
        <f t="shared" si="448"/>
        <v>8500</v>
      </c>
      <c r="CP569" s="90">
        <f t="shared" si="448"/>
        <v>8500</v>
      </c>
      <c r="CQ569" s="90">
        <f t="shared" si="448"/>
        <v>8500</v>
      </c>
      <c r="CR569" s="90">
        <f t="shared" si="448"/>
        <v>8500</v>
      </c>
      <c r="CS569" s="90">
        <f t="shared" si="448"/>
        <v>8500</v>
      </c>
      <c r="CT569" s="90">
        <f t="shared" si="448"/>
        <v>8500</v>
      </c>
      <c r="CU569" s="90">
        <f t="shared" si="448"/>
        <v>8500</v>
      </c>
      <c r="CV569" s="90">
        <f t="shared" si="448"/>
        <v>8500</v>
      </c>
      <c r="CW569" s="90">
        <f t="shared" si="448"/>
        <v>8500</v>
      </c>
      <c r="CX569" s="90">
        <f t="shared" si="448"/>
        <v>8500</v>
      </c>
      <c r="CY569" s="90">
        <f t="shared" si="448"/>
        <v>8500</v>
      </c>
      <c r="CZ569" s="90">
        <f t="shared" si="448"/>
        <v>8500</v>
      </c>
      <c r="DA569" s="90">
        <f t="shared" si="448"/>
        <v>8500</v>
      </c>
      <c r="DB569" s="90">
        <f t="shared" si="448"/>
        <v>8500</v>
      </c>
      <c r="DC569" s="90">
        <f t="shared" si="448"/>
        <v>8500</v>
      </c>
      <c r="DD569" s="90">
        <f t="shared" si="448"/>
        <v>8500</v>
      </c>
      <c r="DE569" s="90">
        <f t="shared" si="448"/>
        <v>8500</v>
      </c>
      <c r="DF569" s="90">
        <f t="shared" si="448"/>
        <v>8500</v>
      </c>
      <c r="DG569" s="90">
        <f t="shared" si="448"/>
        <v>8500</v>
      </c>
      <c r="DH569" s="90">
        <f t="shared" si="448"/>
        <v>8500</v>
      </c>
      <c r="DI569" s="90">
        <f t="shared" si="448"/>
        <v>8500</v>
      </c>
      <c r="DJ569" s="90">
        <f t="shared" si="448"/>
        <v>8500</v>
      </c>
      <c r="DK569" s="90">
        <f t="shared" si="448"/>
        <v>8500</v>
      </c>
      <c r="DL569" s="90">
        <f t="shared" si="448"/>
        <v>8500</v>
      </c>
      <c r="DM569" s="90">
        <f t="shared" si="448"/>
        <v>8500</v>
      </c>
      <c r="DN569" s="90">
        <f t="shared" si="448"/>
        <v>8500</v>
      </c>
      <c r="DO569" s="90">
        <f t="shared" si="448"/>
        <v>8500</v>
      </c>
      <c r="DP569" s="90">
        <f t="shared" si="448"/>
        <v>8500</v>
      </c>
      <c r="DQ569" s="90">
        <f t="shared" si="448"/>
        <v>8500</v>
      </c>
      <c r="DR569" s="90">
        <f t="shared" si="448"/>
        <v>8500</v>
      </c>
      <c r="DS569" s="90">
        <f t="shared" si="448"/>
        <v>8500</v>
      </c>
      <c r="DT569" s="90">
        <f t="shared" si="448"/>
        <v>8500</v>
      </c>
      <c r="DU569" s="90">
        <f t="shared" si="448"/>
        <v>8500</v>
      </c>
      <c r="DV569" s="90">
        <f t="shared" si="448"/>
        <v>8500</v>
      </c>
      <c r="DW569" s="90">
        <f t="shared" si="448"/>
        <v>8500</v>
      </c>
      <c r="DX569" s="90">
        <f t="shared" si="448"/>
        <v>8500</v>
      </c>
      <c r="DY569" s="90">
        <f t="shared" si="448"/>
        <v>8500</v>
      </c>
      <c r="DZ569" s="90">
        <f t="shared" si="448"/>
        <v>8500</v>
      </c>
    </row>
    <row r="570">
      <c r="A570" s="89"/>
      <c r="C570" s="150"/>
      <c r="D570" s="150"/>
      <c r="E570" s="89"/>
      <c r="F570" s="89"/>
      <c r="G570" s="192">
        <f>RedeemableEquityRights!C$4</f>
        <v>0.15</v>
      </c>
      <c r="H570" s="89"/>
      <c r="I570" s="150" t="s">
        <v>166</v>
      </c>
      <c r="J570" s="90">
        <f>G569*G570</f>
        <v>1500</v>
      </c>
      <c r="K570" s="90">
        <f t="shared" ref="K570:DZ570" si="449">J570</f>
        <v>1500</v>
      </c>
      <c r="L570" s="90">
        <f t="shared" si="449"/>
        <v>1500</v>
      </c>
      <c r="M570" s="90">
        <f t="shared" si="449"/>
        <v>1500</v>
      </c>
      <c r="N570" s="90">
        <f t="shared" si="449"/>
        <v>1500</v>
      </c>
      <c r="O570" s="90">
        <f t="shared" si="449"/>
        <v>1500</v>
      </c>
      <c r="P570" s="90">
        <f t="shared" si="449"/>
        <v>1500</v>
      </c>
      <c r="Q570" s="90">
        <f t="shared" si="449"/>
        <v>1500</v>
      </c>
      <c r="R570" s="90">
        <f t="shared" si="449"/>
        <v>1500</v>
      </c>
      <c r="S570" s="90">
        <f t="shared" si="449"/>
        <v>1500</v>
      </c>
      <c r="T570" s="90">
        <f t="shared" si="449"/>
        <v>1500</v>
      </c>
      <c r="U570" s="90">
        <f t="shared" si="449"/>
        <v>1500</v>
      </c>
      <c r="V570" s="90">
        <f t="shared" si="449"/>
        <v>1500</v>
      </c>
      <c r="W570" s="90">
        <f t="shared" si="449"/>
        <v>1500</v>
      </c>
      <c r="X570" s="90">
        <f t="shared" si="449"/>
        <v>1500</v>
      </c>
      <c r="Y570" s="90">
        <f t="shared" si="449"/>
        <v>1500</v>
      </c>
      <c r="Z570" s="90">
        <f t="shared" si="449"/>
        <v>1500</v>
      </c>
      <c r="AA570" s="90">
        <f t="shared" si="449"/>
        <v>1500</v>
      </c>
      <c r="AB570" s="90">
        <f t="shared" si="449"/>
        <v>1500</v>
      </c>
      <c r="AC570" s="90">
        <f t="shared" si="449"/>
        <v>1500</v>
      </c>
      <c r="AD570" s="90">
        <f t="shared" si="449"/>
        <v>1500</v>
      </c>
      <c r="AE570" s="90">
        <f t="shared" si="449"/>
        <v>1500</v>
      </c>
      <c r="AF570" s="90">
        <f t="shared" si="449"/>
        <v>1500</v>
      </c>
      <c r="AG570" s="90">
        <f t="shared" si="449"/>
        <v>1500</v>
      </c>
      <c r="AH570" s="90">
        <f t="shared" si="449"/>
        <v>1500</v>
      </c>
      <c r="AI570" s="90">
        <f t="shared" si="449"/>
        <v>1500</v>
      </c>
      <c r="AJ570" s="90">
        <f t="shared" si="449"/>
        <v>1500</v>
      </c>
      <c r="AK570" s="90">
        <f t="shared" si="449"/>
        <v>1500</v>
      </c>
      <c r="AL570" s="90">
        <f t="shared" si="449"/>
        <v>1500</v>
      </c>
      <c r="AM570" s="90">
        <f t="shared" si="449"/>
        <v>1500</v>
      </c>
      <c r="AN570" s="90">
        <f t="shared" si="449"/>
        <v>1500</v>
      </c>
      <c r="AO570" s="90">
        <f t="shared" si="449"/>
        <v>1500</v>
      </c>
      <c r="AP570" s="90">
        <f t="shared" si="449"/>
        <v>1500</v>
      </c>
      <c r="AQ570" s="90">
        <f t="shared" si="449"/>
        <v>1500</v>
      </c>
      <c r="AR570" s="90">
        <f t="shared" si="449"/>
        <v>1500</v>
      </c>
      <c r="AS570" s="90">
        <f t="shared" si="449"/>
        <v>1500</v>
      </c>
      <c r="AT570" s="90">
        <f t="shared" si="449"/>
        <v>1500</v>
      </c>
      <c r="AU570" s="90">
        <f t="shared" si="449"/>
        <v>1500</v>
      </c>
      <c r="AV570" s="90">
        <f t="shared" si="449"/>
        <v>1500</v>
      </c>
      <c r="AW570" s="90">
        <f t="shared" si="449"/>
        <v>1500</v>
      </c>
      <c r="AX570" s="90">
        <f t="shared" si="449"/>
        <v>1500</v>
      </c>
      <c r="AY570" s="90">
        <f t="shared" si="449"/>
        <v>1500</v>
      </c>
      <c r="AZ570" s="90">
        <f t="shared" si="449"/>
        <v>1500</v>
      </c>
      <c r="BA570" s="90">
        <f t="shared" si="449"/>
        <v>1500</v>
      </c>
      <c r="BB570" s="90">
        <f t="shared" si="449"/>
        <v>1500</v>
      </c>
      <c r="BC570" s="90">
        <f t="shared" si="449"/>
        <v>1500</v>
      </c>
      <c r="BD570" s="90">
        <f t="shared" si="449"/>
        <v>1500</v>
      </c>
      <c r="BE570" s="90">
        <f t="shared" si="449"/>
        <v>1500</v>
      </c>
      <c r="BF570" s="90">
        <f t="shared" si="449"/>
        <v>1500</v>
      </c>
      <c r="BG570" s="90">
        <f t="shared" si="449"/>
        <v>1500</v>
      </c>
      <c r="BH570" s="90">
        <f t="shared" si="449"/>
        <v>1500</v>
      </c>
      <c r="BI570" s="90">
        <f t="shared" si="449"/>
        <v>1500</v>
      </c>
      <c r="BJ570" s="90">
        <f t="shared" si="449"/>
        <v>1500</v>
      </c>
      <c r="BK570" s="90">
        <f t="shared" si="449"/>
        <v>1500</v>
      </c>
      <c r="BL570" s="90">
        <f t="shared" si="449"/>
        <v>1500</v>
      </c>
      <c r="BM570" s="90">
        <f t="shared" si="449"/>
        <v>1500</v>
      </c>
      <c r="BN570" s="90">
        <f t="shared" si="449"/>
        <v>1500</v>
      </c>
      <c r="BO570" s="90">
        <f t="shared" si="449"/>
        <v>1500</v>
      </c>
      <c r="BP570" s="90">
        <f t="shared" si="449"/>
        <v>1500</v>
      </c>
      <c r="BQ570" s="90">
        <f t="shared" si="449"/>
        <v>1500</v>
      </c>
      <c r="BR570" s="90">
        <f t="shared" si="449"/>
        <v>1500</v>
      </c>
      <c r="BS570" s="90">
        <f t="shared" si="449"/>
        <v>1500</v>
      </c>
      <c r="BT570" s="90">
        <f t="shared" si="449"/>
        <v>1500</v>
      </c>
      <c r="BU570" s="90">
        <f t="shared" si="449"/>
        <v>1500</v>
      </c>
      <c r="BV570" s="90">
        <f t="shared" si="449"/>
        <v>1500</v>
      </c>
      <c r="BW570" s="90">
        <f t="shared" si="449"/>
        <v>1500</v>
      </c>
      <c r="BX570" s="90">
        <f t="shared" si="449"/>
        <v>1500</v>
      </c>
      <c r="BY570" s="90">
        <f t="shared" si="449"/>
        <v>1500</v>
      </c>
      <c r="BZ570" s="90">
        <f t="shared" si="449"/>
        <v>1500</v>
      </c>
      <c r="CA570" s="90">
        <f t="shared" si="449"/>
        <v>1500</v>
      </c>
      <c r="CB570" s="90">
        <f t="shared" si="449"/>
        <v>1500</v>
      </c>
      <c r="CC570" s="90">
        <f t="shared" si="449"/>
        <v>1500</v>
      </c>
      <c r="CD570" s="90">
        <f t="shared" si="449"/>
        <v>1500</v>
      </c>
      <c r="CE570" s="90">
        <f t="shared" si="449"/>
        <v>1500</v>
      </c>
      <c r="CF570" s="90">
        <f t="shared" si="449"/>
        <v>1500</v>
      </c>
      <c r="CG570" s="90">
        <f t="shared" si="449"/>
        <v>1500</v>
      </c>
      <c r="CH570" s="90">
        <f t="shared" si="449"/>
        <v>1500</v>
      </c>
      <c r="CI570" s="90">
        <f t="shared" si="449"/>
        <v>1500</v>
      </c>
      <c r="CJ570" s="90">
        <f t="shared" si="449"/>
        <v>1500</v>
      </c>
      <c r="CK570" s="90">
        <f t="shared" si="449"/>
        <v>1500</v>
      </c>
      <c r="CL570" s="90">
        <f t="shared" si="449"/>
        <v>1500</v>
      </c>
      <c r="CM570" s="90">
        <f t="shared" si="449"/>
        <v>1500</v>
      </c>
      <c r="CN570" s="90">
        <f t="shared" si="449"/>
        <v>1500</v>
      </c>
      <c r="CO570" s="90">
        <f t="shared" si="449"/>
        <v>1500</v>
      </c>
      <c r="CP570" s="90">
        <f t="shared" si="449"/>
        <v>1500</v>
      </c>
      <c r="CQ570" s="90">
        <f t="shared" si="449"/>
        <v>1500</v>
      </c>
      <c r="CR570" s="90">
        <f t="shared" si="449"/>
        <v>1500</v>
      </c>
      <c r="CS570" s="90">
        <f t="shared" si="449"/>
        <v>1500</v>
      </c>
      <c r="CT570" s="90">
        <f t="shared" si="449"/>
        <v>1500</v>
      </c>
      <c r="CU570" s="90">
        <f t="shared" si="449"/>
        <v>1500</v>
      </c>
      <c r="CV570" s="90">
        <f t="shared" si="449"/>
        <v>1500</v>
      </c>
      <c r="CW570" s="90">
        <f t="shared" si="449"/>
        <v>1500</v>
      </c>
      <c r="CX570" s="90">
        <f t="shared" si="449"/>
        <v>1500</v>
      </c>
      <c r="CY570" s="90">
        <f t="shared" si="449"/>
        <v>1500</v>
      </c>
      <c r="CZ570" s="90">
        <f t="shared" si="449"/>
        <v>1500</v>
      </c>
      <c r="DA570" s="90">
        <f t="shared" si="449"/>
        <v>1500</v>
      </c>
      <c r="DB570" s="90">
        <f t="shared" si="449"/>
        <v>1500</v>
      </c>
      <c r="DC570" s="90">
        <f t="shared" si="449"/>
        <v>1500</v>
      </c>
      <c r="DD570" s="90">
        <f t="shared" si="449"/>
        <v>1500</v>
      </c>
      <c r="DE570" s="90">
        <f t="shared" si="449"/>
        <v>1500</v>
      </c>
      <c r="DF570" s="90">
        <f t="shared" si="449"/>
        <v>1500</v>
      </c>
      <c r="DG570" s="90">
        <f t="shared" si="449"/>
        <v>1500</v>
      </c>
      <c r="DH570" s="90">
        <f t="shared" si="449"/>
        <v>1500</v>
      </c>
      <c r="DI570" s="90">
        <f t="shared" si="449"/>
        <v>1500</v>
      </c>
      <c r="DJ570" s="90">
        <f t="shared" si="449"/>
        <v>1500</v>
      </c>
      <c r="DK570" s="90">
        <f t="shared" si="449"/>
        <v>1500</v>
      </c>
      <c r="DL570" s="90">
        <f t="shared" si="449"/>
        <v>1500</v>
      </c>
      <c r="DM570" s="90">
        <f t="shared" si="449"/>
        <v>1500</v>
      </c>
      <c r="DN570" s="90">
        <f t="shared" si="449"/>
        <v>1500</v>
      </c>
      <c r="DO570" s="90">
        <f t="shared" si="449"/>
        <v>1500</v>
      </c>
      <c r="DP570" s="90">
        <f t="shared" si="449"/>
        <v>1500</v>
      </c>
      <c r="DQ570" s="90">
        <f t="shared" si="449"/>
        <v>1500</v>
      </c>
      <c r="DR570" s="90">
        <f t="shared" si="449"/>
        <v>1500</v>
      </c>
      <c r="DS570" s="90">
        <f t="shared" si="449"/>
        <v>1500</v>
      </c>
      <c r="DT570" s="90">
        <f t="shared" si="449"/>
        <v>1500</v>
      </c>
      <c r="DU570" s="90">
        <f t="shared" si="449"/>
        <v>1500</v>
      </c>
      <c r="DV570" s="90">
        <f t="shared" si="449"/>
        <v>1500</v>
      </c>
      <c r="DW570" s="90">
        <f t="shared" si="449"/>
        <v>1500</v>
      </c>
      <c r="DX570" s="90">
        <f t="shared" si="449"/>
        <v>1500</v>
      </c>
      <c r="DY570" s="90">
        <f t="shared" si="449"/>
        <v>1500</v>
      </c>
      <c r="DZ570" s="90">
        <f t="shared" si="449"/>
        <v>1500</v>
      </c>
    </row>
    <row r="571">
      <c r="A571" s="89"/>
      <c r="C571" s="150"/>
      <c r="D571" s="150"/>
      <c r="E571" s="89"/>
      <c r="F571" s="89"/>
      <c r="H571" s="89"/>
      <c r="I571" s="196" t="s">
        <v>177</v>
      </c>
      <c r="J571" s="90">
        <v>0.0</v>
      </c>
      <c r="K571" s="90">
        <f t="shared" ref="K571:DZ571" si="450">if(K2&lt;$F563,0,K565)</f>
        <v>0</v>
      </c>
      <c r="L571" s="90">
        <f t="shared" si="450"/>
        <v>0</v>
      </c>
      <c r="M571" s="90">
        <f t="shared" si="450"/>
        <v>0</v>
      </c>
      <c r="N571" s="90">
        <f t="shared" si="450"/>
        <v>0</v>
      </c>
      <c r="O571" s="90">
        <f t="shared" si="450"/>
        <v>0</v>
      </c>
      <c r="P571" s="90">
        <f t="shared" si="450"/>
        <v>0</v>
      </c>
      <c r="Q571" s="90">
        <f t="shared" si="450"/>
        <v>0</v>
      </c>
      <c r="R571" s="90">
        <f t="shared" si="450"/>
        <v>0</v>
      </c>
      <c r="S571" s="90">
        <f t="shared" si="450"/>
        <v>0</v>
      </c>
      <c r="T571" s="90">
        <f t="shared" si="450"/>
        <v>0</v>
      </c>
      <c r="U571" s="90">
        <f t="shared" si="450"/>
        <v>0</v>
      </c>
      <c r="V571" s="90">
        <f t="shared" si="450"/>
        <v>0</v>
      </c>
      <c r="W571" s="90">
        <f t="shared" si="450"/>
        <v>0</v>
      </c>
      <c r="X571" s="90">
        <f t="shared" si="450"/>
        <v>0</v>
      </c>
      <c r="Y571" s="90">
        <f t="shared" si="450"/>
        <v>0</v>
      </c>
      <c r="Z571" s="90">
        <f t="shared" si="450"/>
        <v>0</v>
      </c>
      <c r="AA571" s="90">
        <f t="shared" si="450"/>
        <v>0</v>
      </c>
      <c r="AB571" s="90">
        <f t="shared" si="450"/>
        <v>0</v>
      </c>
      <c r="AC571" s="90">
        <f t="shared" si="450"/>
        <v>0</v>
      </c>
      <c r="AD571" s="90">
        <f t="shared" si="450"/>
        <v>0</v>
      </c>
      <c r="AE571" s="90">
        <f t="shared" si="450"/>
        <v>0</v>
      </c>
      <c r="AF571" s="90">
        <f t="shared" si="450"/>
        <v>0</v>
      </c>
      <c r="AG571" s="90">
        <f t="shared" si="450"/>
        <v>0</v>
      </c>
      <c r="AH571" s="90">
        <f t="shared" si="450"/>
        <v>0</v>
      </c>
      <c r="AI571" s="90">
        <f t="shared" si="450"/>
        <v>0</v>
      </c>
      <c r="AJ571" s="90">
        <f t="shared" si="450"/>
        <v>0</v>
      </c>
      <c r="AK571" s="90">
        <f t="shared" si="450"/>
        <v>0</v>
      </c>
      <c r="AL571" s="90">
        <f t="shared" si="450"/>
        <v>0</v>
      </c>
      <c r="AM571" s="90">
        <f t="shared" si="450"/>
        <v>0</v>
      </c>
      <c r="AN571" s="90">
        <f t="shared" si="450"/>
        <v>1015.059446</v>
      </c>
      <c r="AO571" s="90">
        <f t="shared" si="450"/>
        <v>1015.059446</v>
      </c>
      <c r="AP571" s="90">
        <f t="shared" si="450"/>
        <v>1015.059446</v>
      </c>
      <c r="AQ571" s="90">
        <f t="shared" si="450"/>
        <v>1015.059446</v>
      </c>
      <c r="AR571" s="90">
        <f t="shared" si="450"/>
        <v>1015.059446</v>
      </c>
      <c r="AS571" s="90">
        <f t="shared" si="450"/>
        <v>1015.059446</v>
      </c>
      <c r="AT571" s="90">
        <f t="shared" si="450"/>
        <v>1015.059446</v>
      </c>
      <c r="AU571" s="90">
        <f t="shared" si="450"/>
        <v>1015.059446</v>
      </c>
      <c r="AV571" s="90">
        <f t="shared" si="450"/>
        <v>1015.059446</v>
      </c>
      <c r="AW571" s="90">
        <f t="shared" si="450"/>
        <v>1015.059446</v>
      </c>
      <c r="AX571" s="90">
        <f t="shared" si="450"/>
        <v>1015.059446</v>
      </c>
      <c r="AY571" s="90">
        <f t="shared" si="450"/>
        <v>1015.059446</v>
      </c>
      <c r="AZ571" s="90">
        <f t="shared" si="450"/>
        <v>1015.059446</v>
      </c>
      <c r="BA571" s="90">
        <f t="shared" si="450"/>
        <v>1015.059446</v>
      </c>
      <c r="BB571" s="90">
        <f t="shared" si="450"/>
        <v>1015.059446</v>
      </c>
      <c r="BC571" s="90">
        <f t="shared" si="450"/>
        <v>1015.059446</v>
      </c>
      <c r="BD571" s="90">
        <f t="shared" si="450"/>
        <v>1015.059446</v>
      </c>
      <c r="BE571" s="90">
        <f t="shared" si="450"/>
        <v>1015.059446</v>
      </c>
      <c r="BF571" s="90">
        <f t="shared" si="450"/>
        <v>1015.059446</v>
      </c>
      <c r="BG571" s="90">
        <f t="shared" si="450"/>
        <v>1015.059446</v>
      </c>
      <c r="BH571" s="90">
        <f t="shared" si="450"/>
        <v>1015.059446</v>
      </c>
      <c r="BI571" s="90">
        <f t="shared" si="450"/>
        <v>1015.059446</v>
      </c>
      <c r="BJ571" s="90">
        <f t="shared" si="450"/>
        <v>1015.059446</v>
      </c>
      <c r="BK571" s="90">
        <f t="shared" si="450"/>
        <v>1015.059446</v>
      </c>
      <c r="BL571" s="90">
        <f t="shared" si="450"/>
        <v>1015.059446</v>
      </c>
      <c r="BM571" s="90">
        <f t="shared" si="450"/>
        <v>1015.059446</v>
      </c>
      <c r="BN571" s="90">
        <f t="shared" si="450"/>
        <v>1015.059446</v>
      </c>
      <c r="BO571" s="90">
        <f t="shared" si="450"/>
        <v>1015.059446</v>
      </c>
      <c r="BP571" s="90">
        <f t="shared" si="450"/>
        <v>1015.059446</v>
      </c>
      <c r="BQ571" s="90">
        <f t="shared" si="450"/>
        <v>1015.059446</v>
      </c>
      <c r="BR571" s="90">
        <f t="shared" si="450"/>
        <v>1015.059446</v>
      </c>
      <c r="BS571" s="90">
        <f t="shared" si="450"/>
        <v>1015.059446</v>
      </c>
      <c r="BT571" s="90">
        <f t="shared" si="450"/>
        <v>1015.059446</v>
      </c>
      <c r="BU571" s="90">
        <f t="shared" si="450"/>
        <v>1015.059446</v>
      </c>
      <c r="BV571" s="90">
        <f t="shared" si="450"/>
        <v>1015.059446</v>
      </c>
      <c r="BW571" s="90">
        <f t="shared" si="450"/>
        <v>1015.059446</v>
      </c>
      <c r="BX571" s="90">
        <f t="shared" si="450"/>
        <v>1015.059446</v>
      </c>
      <c r="BY571" s="90">
        <f t="shared" si="450"/>
        <v>1015.059446</v>
      </c>
      <c r="BZ571" s="90">
        <f t="shared" si="450"/>
        <v>1015.059446</v>
      </c>
      <c r="CA571" s="90">
        <f t="shared" si="450"/>
        <v>1015.059446</v>
      </c>
      <c r="CB571" s="90">
        <f t="shared" si="450"/>
        <v>1015.059446</v>
      </c>
      <c r="CC571" s="90">
        <f t="shared" si="450"/>
        <v>1015.059446</v>
      </c>
      <c r="CD571" s="90">
        <f t="shared" si="450"/>
        <v>1015.059446</v>
      </c>
      <c r="CE571" s="90">
        <f t="shared" si="450"/>
        <v>1015.059446</v>
      </c>
      <c r="CF571" s="90">
        <f t="shared" si="450"/>
        <v>1015.059446</v>
      </c>
      <c r="CG571" s="90">
        <f t="shared" si="450"/>
        <v>1015.059446</v>
      </c>
      <c r="CH571" s="90">
        <f t="shared" si="450"/>
        <v>1015.059446</v>
      </c>
      <c r="CI571" s="90">
        <f t="shared" si="450"/>
        <v>1015.059446</v>
      </c>
      <c r="CJ571" s="90">
        <f t="shared" si="450"/>
        <v>1015.059446</v>
      </c>
      <c r="CK571" s="90">
        <f t="shared" si="450"/>
        <v>1015.059446</v>
      </c>
      <c r="CL571" s="90">
        <f t="shared" si="450"/>
        <v>1015.059446</v>
      </c>
      <c r="CM571" s="90">
        <f t="shared" si="450"/>
        <v>1015.059446</v>
      </c>
      <c r="CN571" s="90">
        <f t="shared" si="450"/>
        <v>1015.059446</v>
      </c>
      <c r="CO571" s="90">
        <f t="shared" si="450"/>
        <v>1015.059446</v>
      </c>
      <c r="CP571" s="90">
        <f t="shared" si="450"/>
        <v>1015.059446</v>
      </c>
      <c r="CQ571" s="90">
        <f t="shared" si="450"/>
        <v>1015.059446</v>
      </c>
      <c r="CR571" s="90">
        <f t="shared" si="450"/>
        <v>1015.059446</v>
      </c>
      <c r="CS571" s="90">
        <f t="shared" si="450"/>
        <v>1015.059446</v>
      </c>
      <c r="CT571" s="90">
        <f t="shared" si="450"/>
        <v>1015.059446</v>
      </c>
      <c r="CU571" s="90">
        <f t="shared" si="450"/>
        <v>1015.059446</v>
      </c>
      <c r="CV571" s="90">
        <f t="shared" si="450"/>
        <v>1015.059446</v>
      </c>
      <c r="CW571" s="90">
        <f t="shared" si="450"/>
        <v>1015.059446</v>
      </c>
      <c r="CX571" s="90">
        <f t="shared" si="450"/>
        <v>1015.059446</v>
      </c>
      <c r="CY571" s="90">
        <f t="shared" si="450"/>
        <v>1015.059446</v>
      </c>
      <c r="CZ571" s="90">
        <f t="shared" si="450"/>
        <v>1015.059446</v>
      </c>
      <c r="DA571" s="90">
        <f t="shared" si="450"/>
        <v>1015.059446</v>
      </c>
      <c r="DB571" s="90">
        <f t="shared" si="450"/>
        <v>1015.059446</v>
      </c>
      <c r="DC571" s="90">
        <f t="shared" si="450"/>
        <v>1015.059446</v>
      </c>
      <c r="DD571" s="90">
        <f t="shared" si="450"/>
        <v>1015.059446</v>
      </c>
      <c r="DE571" s="90">
        <f t="shared" si="450"/>
        <v>1015.059446</v>
      </c>
      <c r="DF571" s="90">
        <f t="shared" si="450"/>
        <v>1015.059446</v>
      </c>
      <c r="DG571" s="90">
        <f t="shared" si="450"/>
        <v>1015.059446</v>
      </c>
      <c r="DH571" s="90">
        <f t="shared" si="450"/>
        <v>1015.059446</v>
      </c>
      <c r="DI571" s="90">
        <f t="shared" si="450"/>
        <v>1015.059446</v>
      </c>
      <c r="DJ571" s="90">
        <f t="shared" si="450"/>
        <v>1015.059446</v>
      </c>
      <c r="DK571" s="90">
        <f t="shared" si="450"/>
        <v>1015.059446</v>
      </c>
      <c r="DL571" s="90">
        <f t="shared" si="450"/>
        <v>1015.059446</v>
      </c>
      <c r="DM571" s="90">
        <f t="shared" si="450"/>
        <v>1015.059446</v>
      </c>
      <c r="DN571" s="90">
        <f t="shared" si="450"/>
        <v>1015.059446</v>
      </c>
      <c r="DO571" s="90">
        <f t="shared" si="450"/>
        <v>1015.059446</v>
      </c>
      <c r="DP571" s="90">
        <f t="shared" si="450"/>
        <v>1015.059446</v>
      </c>
      <c r="DQ571" s="90">
        <f t="shared" si="450"/>
        <v>1015.059446</v>
      </c>
      <c r="DR571" s="90">
        <f t="shared" si="450"/>
        <v>1015.059446</v>
      </c>
      <c r="DS571" s="90">
        <f t="shared" si="450"/>
        <v>1015.059446</v>
      </c>
      <c r="DT571" s="90">
        <f t="shared" si="450"/>
        <v>1015.059446</v>
      </c>
      <c r="DU571" s="90">
        <f t="shared" si="450"/>
        <v>1015.059446</v>
      </c>
      <c r="DV571" s="90">
        <f t="shared" si="450"/>
        <v>1015.059446</v>
      </c>
      <c r="DW571" s="90">
        <f t="shared" si="450"/>
        <v>1015.059446</v>
      </c>
      <c r="DX571" s="90">
        <f t="shared" si="450"/>
        <v>1015.059446</v>
      </c>
      <c r="DY571" s="90">
        <f t="shared" si="450"/>
        <v>1015.059446</v>
      </c>
      <c r="DZ571" s="90">
        <f t="shared" si="450"/>
        <v>1015.059446</v>
      </c>
    </row>
    <row r="572">
      <c r="A572" s="89"/>
      <c r="C572" s="150"/>
      <c r="D572" s="150"/>
      <c r="E572" s="89"/>
      <c r="F572" s="89"/>
      <c r="G572" s="146"/>
      <c r="H572" s="89"/>
      <c r="I572" s="150" t="s">
        <v>162</v>
      </c>
      <c r="J572" s="90">
        <f>if(J559="",0,$N$646)</f>
        <v>0</v>
      </c>
      <c r="K572" s="90">
        <f t="shared" ref="K572:DZ572" si="451">if(K559="",J572,$N$646)</f>
        <v>0</v>
      </c>
      <c r="L572" s="90">
        <f t="shared" si="451"/>
        <v>0</v>
      </c>
      <c r="M572" s="90">
        <f t="shared" si="451"/>
        <v>0</v>
      </c>
      <c r="N572" s="90">
        <f t="shared" si="451"/>
        <v>0</v>
      </c>
      <c r="O572" s="90">
        <f t="shared" si="451"/>
        <v>0</v>
      </c>
      <c r="P572" s="90">
        <f t="shared" si="451"/>
        <v>0</v>
      </c>
      <c r="Q572" s="90">
        <f t="shared" si="451"/>
        <v>0</v>
      </c>
      <c r="R572" s="90">
        <f t="shared" si="451"/>
        <v>0</v>
      </c>
      <c r="S572" s="90">
        <f t="shared" si="451"/>
        <v>0</v>
      </c>
      <c r="T572" s="90">
        <f t="shared" si="451"/>
        <v>0</v>
      </c>
      <c r="U572" s="90">
        <f t="shared" si="451"/>
        <v>0</v>
      </c>
      <c r="V572" s="90">
        <f t="shared" si="451"/>
        <v>0</v>
      </c>
      <c r="W572" s="90">
        <f t="shared" si="451"/>
        <v>0</v>
      </c>
      <c r="X572" s="90">
        <f t="shared" si="451"/>
        <v>0</v>
      </c>
      <c r="Y572" s="90">
        <f t="shared" si="451"/>
        <v>0</v>
      </c>
      <c r="Z572" s="90">
        <f t="shared" si="451"/>
        <v>0</v>
      </c>
      <c r="AA572" s="90">
        <f t="shared" si="451"/>
        <v>0</v>
      </c>
      <c r="AB572" s="90">
        <f t="shared" si="451"/>
        <v>0</v>
      </c>
      <c r="AC572" s="90">
        <f t="shared" si="451"/>
        <v>0</v>
      </c>
      <c r="AD572" s="90">
        <f t="shared" si="451"/>
        <v>0</v>
      </c>
      <c r="AE572" s="90">
        <f t="shared" si="451"/>
        <v>0</v>
      </c>
      <c r="AF572" s="90">
        <f t="shared" si="451"/>
        <v>0</v>
      </c>
      <c r="AG572" s="90">
        <f t="shared" si="451"/>
        <v>0</v>
      </c>
      <c r="AH572" s="90">
        <f t="shared" si="451"/>
        <v>0</v>
      </c>
      <c r="AI572" s="90">
        <f t="shared" si="451"/>
        <v>0</v>
      </c>
      <c r="AJ572" s="90">
        <f t="shared" si="451"/>
        <v>0</v>
      </c>
      <c r="AK572" s="90">
        <f t="shared" si="451"/>
        <v>0</v>
      </c>
      <c r="AL572" s="90">
        <f t="shared" si="451"/>
        <v>0</v>
      </c>
      <c r="AM572" s="90">
        <f t="shared" si="451"/>
        <v>0</v>
      </c>
      <c r="AN572" s="90">
        <f t="shared" si="451"/>
        <v>5556</v>
      </c>
      <c r="AO572" s="90">
        <f t="shared" si="451"/>
        <v>5556</v>
      </c>
      <c r="AP572" s="90">
        <f t="shared" si="451"/>
        <v>5556</v>
      </c>
      <c r="AQ572" s="90">
        <f t="shared" si="451"/>
        <v>5556</v>
      </c>
      <c r="AR572" s="90">
        <f t="shared" si="451"/>
        <v>5556</v>
      </c>
      <c r="AS572" s="90">
        <f t="shared" si="451"/>
        <v>5556</v>
      </c>
      <c r="AT572" s="90">
        <f t="shared" si="451"/>
        <v>5556</v>
      </c>
      <c r="AU572" s="90">
        <f t="shared" si="451"/>
        <v>5556</v>
      </c>
      <c r="AV572" s="90">
        <f t="shared" si="451"/>
        <v>5556</v>
      </c>
      <c r="AW572" s="90">
        <f t="shared" si="451"/>
        <v>5556</v>
      </c>
      <c r="AX572" s="90">
        <f t="shared" si="451"/>
        <v>5556</v>
      </c>
      <c r="AY572" s="90">
        <f t="shared" si="451"/>
        <v>5556</v>
      </c>
      <c r="AZ572" s="90">
        <f t="shared" si="451"/>
        <v>5556</v>
      </c>
      <c r="BA572" s="90">
        <f t="shared" si="451"/>
        <v>5556</v>
      </c>
      <c r="BB572" s="90">
        <f t="shared" si="451"/>
        <v>5556</v>
      </c>
      <c r="BC572" s="90">
        <f t="shared" si="451"/>
        <v>5556</v>
      </c>
      <c r="BD572" s="90">
        <f t="shared" si="451"/>
        <v>5556</v>
      </c>
      <c r="BE572" s="90">
        <f t="shared" si="451"/>
        <v>5556</v>
      </c>
      <c r="BF572" s="90">
        <f t="shared" si="451"/>
        <v>5556</v>
      </c>
      <c r="BG572" s="90">
        <f t="shared" si="451"/>
        <v>5556</v>
      </c>
      <c r="BH572" s="90">
        <f t="shared" si="451"/>
        <v>5556</v>
      </c>
      <c r="BI572" s="90">
        <f t="shared" si="451"/>
        <v>5556</v>
      </c>
      <c r="BJ572" s="90">
        <f t="shared" si="451"/>
        <v>5556</v>
      </c>
      <c r="BK572" s="90">
        <f t="shared" si="451"/>
        <v>5556</v>
      </c>
      <c r="BL572" s="90">
        <f t="shared" si="451"/>
        <v>5556</v>
      </c>
      <c r="BM572" s="90">
        <f t="shared" si="451"/>
        <v>5556</v>
      </c>
      <c r="BN572" s="90">
        <f t="shared" si="451"/>
        <v>5556</v>
      </c>
      <c r="BO572" s="90">
        <f t="shared" si="451"/>
        <v>5556</v>
      </c>
      <c r="BP572" s="90">
        <f t="shared" si="451"/>
        <v>5556</v>
      </c>
      <c r="BQ572" s="90">
        <f t="shared" si="451"/>
        <v>5556</v>
      </c>
      <c r="BR572" s="90">
        <f t="shared" si="451"/>
        <v>5556</v>
      </c>
      <c r="BS572" s="90">
        <f t="shared" si="451"/>
        <v>5556</v>
      </c>
      <c r="BT572" s="90">
        <f t="shared" si="451"/>
        <v>5556</v>
      </c>
      <c r="BU572" s="90">
        <f t="shared" si="451"/>
        <v>5556</v>
      </c>
      <c r="BV572" s="90">
        <f t="shared" si="451"/>
        <v>5556</v>
      </c>
      <c r="BW572" s="90">
        <f t="shared" si="451"/>
        <v>5556</v>
      </c>
      <c r="BX572" s="90">
        <f t="shared" si="451"/>
        <v>5556</v>
      </c>
      <c r="BY572" s="90">
        <f t="shared" si="451"/>
        <v>5556</v>
      </c>
      <c r="BZ572" s="90">
        <f t="shared" si="451"/>
        <v>5556</v>
      </c>
      <c r="CA572" s="90">
        <f t="shared" si="451"/>
        <v>5556</v>
      </c>
      <c r="CB572" s="90">
        <f t="shared" si="451"/>
        <v>5556</v>
      </c>
      <c r="CC572" s="90">
        <f t="shared" si="451"/>
        <v>5556</v>
      </c>
      <c r="CD572" s="90">
        <f t="shared" si="451"/>
        <v>5556</v>
      </c>
      <c r="CE572" s="90">
        <f t="shared" si="451"/>
        <v>5556</v>
      </c>
      <c r="CF572" s="90">
        <f t="shared" si="451"/>
        <v>5556</v>
      </c>
      <c r="CG572" s="90">
        <f t="shared" si="451"/>
        <v>5556</v>
      </c>
      <c r="CH572" s="90">
        <f t="shared" si="451"/>
        <v>5556</v>
      </c>
      <c r="CI572" s="90">
        <f t="shared" si="451"/>
        <v>5556</v>
      </c>
      <c r="CJ572" s="90">
        <f t="shared" si="451"/>
        <v>5556</v>
      </c>
      <c r="CK572" s="90">
        <f t="shared" si="451"/>
        <v>5556</v>
      </c>
      <c r="CL572" s="90">
        <f t="shared" si="451"/>
        <v>5556</v>
      </c>
      <c r="CM572" s="90">
        <f t="shared" si="451"/>
        <v>5556</v>
      </c>
      <c r="CN572" s="90">
        <f t="shared" si="451"/>
        <v>5556</v>
      </c>
      <c r="CO572" s="90">
        <f t="shared" si="451"/>
        <v>5556</v>
      </c>
      <c r="CP572" s="90">
        <f t="shared" si="451"/>
        <v>5556</v>
      </c>
      <c r="CQ572" s="90">
        <f t="shared" si="451"/>
        <v>5556</v>
      </c>
      <c r="CR572" s="90">
        <f t="shared" si="451"/>
        <v>5556</v>
      </c>
      <c r="CS572" s="90">
        <f t="shared" si="451"/>
        <v>5556</v>
      </c>
      <c r="CT572" s="90">
        <f t="shared" si="451"/>
        <v>5556</v>
      </c>
      <c r="CU572" s="90">
        <f t="shared" si="451"/>
        <v>5556</v>
      </c>
      <c r="CV572" s="90">
        <f t="shared" si="451"/>
        <v>5556</v>
      </c>
      <c r="CW572" s="90">
        <f t="shared" si="451"/>
        <v>5556</v>
      </c>
      <c r="CX572" s="90">
        <f t="shared" si="451"/>
        <v>5556</v>
      </c>
      <c r="CY572" s="90">
        <f t="shared" si="451"/>
        <v>5556</v>
      </c>
      <c r="CZ572" s="90">
        <f t="shared" si="451"/>
        <v>5556</v>
      </c>
      <c r="DA572" s="90">
        <f t="shared" si="451"/>
        <v>5556</v>
      </c>
      <c r="DB572" s="90">
        <f t="shared" si="451"/>
        <v>5556</v>
      </c>
      <c r="DC572" s="90">
        <f t="shared" si="451"/>
        <v>5556</v>
      </c>
      <c r="DD572" s="90">
        <f t="shared" si="451"/>
        <v>5556</v>
      </c>
      <c r="DE572" s="90">
        <f t="shared" si="451"/>
        <v>5556</v>
      </c>
      <c r="DF572" s="90">
        <f t="shared" si="451"/>
        <v>5556</v>
      </c>
      <c r="DG572" s="90">
        <f t="shared" si="451"/>
        <v>5556</v>
      </c>
      <c r="DH572" s="90">
        <f t="shared" si="451"/>
        <v>5556</v>
      </c>
      <c r="DI572" s="90">
        <f t="shared" si="451"/>
        <v>5556</v>
      </c>
      <c r="DJ572" s="90">
        <f t="shared" si="451"/>
        <v>5556</v>
      </c>
      <c r="DK572" s="90">
        <f t="shared" si="451"/>
        <v>5556</v>
      </c>
      <c r="DL572" s="90">
        <f t="shared" si="451"/>
        <v>5556</v>
      </c>
      <c r="DM572" s="90">
        <f t="shared" si="451"/>
        <v>5556</v>
      </c>
      <c r="DN572" s="90">
        <f t="shared" si="451"/>
        <v>5556</v>
      </c>
      <c r="DO572" s="90">
        <f t="shared" si="451"/>
        <v>5556</v>
      </c>
      <c r="DP572" s="90">
        <f t="shared" si="451"/>
        <v>5556</v>
      </c>
      <c r="DQ572" s="90">
        <f t="shared" si="451"/>
        <v>5556</v>
      </c>
      <c r="DR572" s="90">
        <f t="shared" si="451"/>
        <v>5556</v>
      </c>
      <c r="DS572" s="90">
        <f t="shared" si="451"/>
        <v>5556</v>
      </c>
      <c r="DT572" s="90">
        <f t="shared" si="451"/>
        <v>5556</v>
      </c>
      <c r="DU572" s="90">
        <f t="shared" si="451"/>
        <v>5556</v>
      </c>
      <c r="DV572" s="90">
        <f t="shared" si="451"/>
        <v>5556</v>
      </c>
      <c r="DW572" s="90">
        <f t="shared" si="451"/>
        <v>5556</v>
      </c>
      <c r="DX572" s="90">
        <f t="shared" si="451"/>
        <v>5556</v>
      </c>
      <c r="DY572" s="90">
        <f t="shared" si="451"/>
        <v>5556</v>
      </c>
      <c r="DZ572" s="90">
        <f t="shared" si="451"/>
        <v>5556</v>
      </c>
    </row>
    <row r="573">
      <c r="A573" s="89"/>
      <c r="B573" s="150"/>
      <c r="C573" s="275"/>
      <c r="D573" s="150"/>
      <c r="E573" s="89"/>
      <c r="F573" s="89"/>
      <c r="G573" s="192">
        <f>RedeemableEquityRights!C$24</f>
        <v>0.1</v>
      </c>
      <c r="H573" s="89"/>
      <c r="I573" s="150" t="s">
        <v>334</v>
      </c>
      <c r="J573" s="90">
        <f>if(J559="",0,$N$647)</f>
        <v>0</v>
      </c>
      <c r="K573" s="90">
        <f t="shared" ref="K573:DZ573" si="452">if(K559="",J573,$N$647)</f>
        <v>0</v>
      </c>
      <c r="L573" s="90">
        <f t="shared" si="452"/>
        <v>0</v>
      </c>
      <c r="M573" s="90">
        <f t="shared" si="452"/>
        <v>0</v>
      </c>
      <c r="N573" s="90">
        <f t="shared" si="452"/>
        <v>0</v>
      </c>
      <c r="O573" s="90">
        <f t="shared" si="452"/>
        <v>0</v>
      </c>
      <c r="P573" s="90">
        <f t="shared" si="452"/>
        <v>0</v>
      </c>
      <c r="Q573" s="90">
        <f t="shared" si="452"/>
        <v>0</v>
      </c>
      <c r="R573" s="90">
        <f t="shared" si="452"/>
        <v>0</v>
      </c>
      <c r="S573" s="90">
        <f t="shared" si="452"/>
        <v>0</v>
      </c>
      <c r="T573" s="90">
        <f t="shared" si="452"/>
        <v>0</v>
      </c>
      <c r="U573" s="90">
        <f t="shared" si="452"/>
        <v>0</v>
      </c>
      <c r="V573" s="90">
        <f t="shared" si="452"/>
        <v>0</v>
      </c>
      <c r="W573" s="90">
        <f t="shared" si="452"/>
        <v>0</v>
      </c>
      <c r="X573" s="90">
        <f t="shared" si="452"/>
        <v>0</v>
      </c>
      <c r="Y573" s="90">
        <f t="shared" si="452"/>
        <v>0</v>
      </c>
      <c r="Z573" s="90">
        <f t="shared" si="452"/>
        <v>0</v>
      </c>
      <c r="AA573" s="90">
        <f t="shared" si="452"/>
        <v>0</v>
      </c>
      <c r="AB573" s="90">
        <f t="shared" si="452"/>
        <v>0</v>
      </c>
      <c r="AC573" s="90">
        <f t="shared" si="452"/>
        <v>0</v>
      </c>
      <c r="AD573" s="90">
        <f t="shared" si="452"/>
        <v>0</v>
      </c>
      <c r="AE573" s="90">
        <f t="shared" si="452"/>
        <v>0</v>
      </c>
      <c r="AF573" s="90">
        <f t="shared" si="452"/>
        <v>0</v>
      </c>
      <c r="AG573" s="90">
        <f t="shared" si="452"/>
        <v>0</v>
      </c>
      <c r="AH573" s="90">
        <f t="shared" si="452"/>
        <v>0</v>
      </c>
      <c r="AI573" s="90">
        <f t="shared" si="452"/>
        <v>0</v>
      </c>
      <c r="AJ573" s="90">
        <f t="shared" si="452"/>
        <v>0</v>
      </c>
      <c r="AK573" s="90">
        <f t="shared" si="452"/>
        <v>0</v>
      </c>
      <c r="AL573" s="90">
        <f t="shared" si="452"/>
        <v>0</v>
      </c>
      <c r="AM573" s="90">
        <f t="shared" si="452"/>
        <v>0</v>
      </c>
      <c r="AN573" s="90">
        <f t="shared" si="452"/>
        <v>1852</v>
      </c>
      <c r="AO573" s="90">
        <f t="shared" si="452"/>
        <v>1852</v>
      </c>
      <c r="AP573" s="90">
        <f t="shared" si="452"/>
        <v>1852</v>
      </c>
      <c r="AQ573" s="90">
        <f t="shared" si="452"/>
        <v>1852</v>
      </c>
      <c r="AR573" s="90">
        <f t="shared" si="452"/>
        <v>1852</v>
      </c>
      <c r="AS573" s="90">
        <f t="shared" si="452"/>
        <v>1852</v>
      </c>
      <c r="AT573" s="90">
        <f t="shared" si="452"/>
        <v>1852</v>
      </c>
      <c r="AU573" s="90">
        <f t="shared" si="452"/>
        <v>1852</v>
      </c>
      <c r="AV573" s="90">
        <f t="shared" si="452"/>
        <v>1852</v>
      </c>
      <c r="AW573" s="90">
        <f t="shared" si="452"/>
        <v>1852</v>
      </c>
      <c r="AX573" s="90">
        <f t="shared" si="452"/>
        <v>1852</v>
      </c>
      <c r="AY573" s="90">
        <f t="shared" si="452"/>
        <v>1852</v>
      </c>
      <c r="AZ573" s="90">
        <f t="shared" si="452"/>
        <v>1852</v>
      </c>
      <c r="BA573" s="90">
        <f t="shared" si="452"/>
        <v>1852</v>
      </c>
      <c r="BB573" s="90">
        <f t="shared" si="452"/>
        <v>1852</v>
      </c>
      <c r="BC573" s="90">
        <f t="shared" si="452"/>
        <v>1852</v>
      </c>
      <c r="BD573" s="90">
        <f t="shared" si="452"/>
        <v>1852</v>
      </c>
      <c r="BE573" s="90">
        <f t="shared" si="452"/>
        <v>1852</v>
      </c>
      <c r="BF573" s="90">
        <f t="shared" si="452"/>
        <v>1852</v>
      </c>
      <c r="BG573" s="90">
        <f t="shared" si="452"/>
        <v>1852</v>
      </c>
      <c r="BH573" s="90">
        <f t="shared" si="452"/>
        <v>1852</v>
      </c>
      <c r="BI573" s="90">
        <f t="shared" si="452"/>
        <v>1852</v>
      </c>
      <c r="BJ573" s="90">
        <f t="shared" si="452"/>
        <v>1852</v>
      </c>
      <c r="BK573" s="90">
        <f t="shared" si="452"/>
        <v>1852</v>
      </c>
      <c r="BL573" s="90">
        <f t="shared" si="452"/>
        <v>1852</v>
      </c>
      <c r="BM573" s="90">
        <f t="shared" si="452"/>
        <v>1852</v>
      </c>
      <c r="BN573" s="90">
        <f t="shared" si="452"/>
        <v>1852</v>
      </c>
      <c r="BO573" s="90">
        <f t="shared" si="452"/>
        <v>1852</v>
      </c>
      <c r="BP573" s="90">
        <f t="shared" si="452"/>
        <v>1852</v>
      </c>
      <c r="BQ573" s="90">
        <f t="shared" si="452"/>
        <v>1852</v>
      </c>
      <c r="BR573" s="90">
        <f t="shared" si="452"/>
        <v>1852</v>
      </c>
      <c r="BS573" s="90">
        <f t="shared" si="452"/>
        <v>1852</v>
      </c>
      <c r="BT573" s="90">
        <f t="shared" si="452"/>
        <v>1852</v>
      </c>
      <c r="BU573" s="90">
        <f t="shared" si="452"/>
        <v>1852</v>
      </c>
      <c r="BV573" s="90">
        <f t="shared" si="452"/>
        <v>1852</v>
      </c>
      <c r="BW573" s="90">
        <f t="shared" si="452"/>
        <v>1852</v>
      </c>
      <c r="BX573" s="90">
        <f t="shared" si="452"/>
        <v>1852</v>
      </c>
      <c r="BY573" s="90">
        <f t="shared" si="452"/>
        <v>1852</v>
      </c>
      <c r="BZ573" s="90">
        <f t="shared" si="452"/>
        <v>1852</v>
      </c>
      <c r="CA573" s="90">
        <f t="shared" si="452"/>
        <v>1852</v>
      </c>
      <c r="CB573" s="90">
        <f t="shared" si="452"/>
        <v>1852</v>
      </c>
      <c r="CC573" s="90">
        <f t="shared" si="452"/>
        <v>1852</v>
      </c>
      <c r="CD573" s="90">
        <f t="shared" si="452"/>
        <v>1852</v>
      </c>
      <c r="CE573" s="90">
        <f t="shared" si="452"/>
        <v>1852</v>
      </c>
      <c r="CF573" s="90">
        <f t="shared" si="452"/>
        <v>1852</v>
      </c>
      <c r="CG573" s="90">
        <f t="shared" si="452"/>
        <v>1852</v>
      </c>
      <c r="CH573" s="90">
        <f t="shared" si="452"/>
        <v>1852</v>
      </c>
      <c r="CI573" s="90">
        <f t="shared" si="452"/>
        <v>1852</v>
      </c>
      <c r="CJ573" s="90">
        <f t="shared" si="452"/>
        <v>1852</v>
      </c>
      <c r="CK573" s="90">
        <f t="shared" si="452"/>
        <v>1852</v>
      </c>
      <c r="CL573" s="90">
        <f t="shared" si="452"/>
        <v>1852</v>
      </c>
      <c r="CM573" s="90">
        <f t="shared" si="452"/>
        <v>1852</v>
      </c>
      <c r="CN573" s="90">
        <f t="shared" si="452"/>
        <v>1852</v>
      </c>
      <c r="CO573" s="90">
        <f t="shared" si="452"/>
        <v>1852</v>
      </c>
      <c r="CP573" s="90">
        <f t="shared" si="452"/>
        <v>1852</v>
      </c>
      <c r="CQ573" s="90">
        <f t="shared" si="452"/>
        <v>1852</v>
      </c>
      <c r="CR573" s="90">
        <f t="shared" si="452"/>
        <v>1852</v>
      </c>
      <c r="CS573" s="90">
        <f t="shared" si="452"/>
        <v>1852</v>
      </c>
      <c r="CT573" s="90">
        <f t="shared" si="452"/>
        <v>1852</v>
      </c>
      <c r="CU573" s="90">
        <f t="shared" si="452"/>
        <v>1852</v>
      </c>
      <c r="CV573" s="90">
        <f t="shared" si="452"/>
        <v>1852</v>
      </c>
      <c r="CW573" s="90">
        <f t="shared" si="452"/>
        <v>1852</v>
      </c>
      <c r="CX573" s="90">
        <f t="shared" si="452"/>
        <v>1852</v>
      </c>
      <c r="CY573" s="90">
        <f t="shared" si="452"/>
        <v>1852</v>
      </c>
      <c r="CZ573" s="90">
        <f t="shared" si="452"/>
        <v>1852</v>
      </c>
      <c r="DA573" s="90">
        <f t="shared" si="452"/>
        <v>1852</v>
      </c>
      <c r="DB573" s="90">
        <f t="shared" si="452"/>
        <v>1852</v>
      </c>
      <c r="DC573" s="90">
        <f t="shared" si="452"/>
        <v>1852</v>
      </c>
      <c r="DD573" s="90">
        <f t="shared" si="452"/>
        <v>1852</v>
      </c>
      <c r="DE573" s="90">
        <f t="shared" si="452"/>
        <v>1852</v>
      </c>
      <c r="DF573" s="90">
        <f t="shared" si="452"/>
        <v>1852</v>
      </c>
      <c r="DG573" s="90">
        <f t="shared" si="452"/>
        <v>1852</v>
      </c>
      <c r="DH573" s="90">
        <f t="shared" si="452"/>
        <v>1852</v>
      </c>
      <c r="DI573" s="90">
        <f t="shared" si="452"/>
        <v>1852</v>
      </c>
      <c r="DJ573" s="90">
        <f t="shared" si="452"/>
        <v>1852</v>
      </c>
      <c r="DK573" s="90">
        <f t="shared" si="452"/>
        <v>1852</v>
      </c>
      <c r="DL573" s="90">
        <f t="shared" si="452"/>
        <v>1852</v>
      </c>
      <c r="DM573" s="90">
        <f t="shared" si="452"/>
        <v>1852</v>
      </c>
      <c r="DN573" s="90">
        <f t="shared" si="452"/>
        <v>1852</v>
      </c>
      <c r="DO573" s="90">
        <f t="shared" si="452"/>
        <v>1852</v>
      </c>
      <c r="DP573" s="90">
        <f t="shared" si="452"/>
        <v>1852</v>
      </c>
      <c r="DQ573" s="90">
        <f t="shared" si="452"/>
        <v>1852</v>
      </c>
      <c r="DR573" s="90">
        <f t="shared" si="452"/>
        <v>1852</v>
      </c>
      <c r="DS573" s="90">
        <f t="shared" si="452"/>
        <v>1852</v>
      </c>
      <c r="DT573" s="90">
        <f t="shared" si="452"/>
        <v>1852</v>
      </c>
      <c r="DU573" s="90">
        <f t="shared" si="452"/>
        <v>1852</v>
      </c>
      <c r="DV573" s="90">
        <f t="shared" si="452"/>
        <v>1852</v>
      </c>
      <c r="DW573" s="90">
        <f t="shared" si="452"/>
        <v>1852</v>
      </c>
      <c r="DX573" s="90">
        <f t="shared" si="452"/>
        <v>1852</v>
      </c>
      <c r="DY573" s="90">
        <f t="shared" si="452"/>
        <v>1852</v>
      </c>
      <c r="DZ573" s="90">
        <f t="shared" si="452"/>
        <v>1852</v>
      </c>
    </row>
    <row r="574">
      <c r="A574" s="89"/>
      <c r="B574" s="150"/>
      <c r="C574" s="150"/>
      <c r="D574" s="89"/>
      <c r="E574" s="89"/>
      <c r="F574" s="89"/>
      <c r="G574" s="146"/>
      <c r="H574" s="89"/>
      <c r="I574" s="150" t="s">
        <v>333</v>
      </c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  <c r="BK574" s="89"/>
      <c r="BL574" s="89"/>
      <c r="BM574" s="89"/>
      <c r="BN574" s="89"/>
      <c r="BO574" s="89"/>
      <c r="BP574" s="89"/>
      <c r="BQ574" s="89"/>
      <c r="BR574" s="89"/>
      <c r="BS574" s="89"/>
      <c r="BT574" s="89"/>
      <c r="BU574" s="89"/>
      <c r="BV574" s="89"/>
      <c r="BW574" s="89"/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89"/>
      <c r="CW574" s="89"/>
      <c r="CX574" s="89"/>
      <c r="CY574" s="89"/>
      <c r="CZ574" s="89"/>
      <c r="DA574" s="89"/>
      <c r="DB574" s="89"/>
      <c r="DC574" s="89"/>
      <c r="DD574" s="89"/>
      <c r="DE574" s="89"/>
      <c r="DF574" s="89"/>
      <c r="DG574" s="89"/>
      <c r="DH574" s="89"/>
      <c r="DI574" s="89"/>
      <c r="DJ574" s="89"/>
      <c r="DK574" s="89"/>
      <c r="DL574" s="89"/>
      <c r="DM574" s="89"/>
      <c r="DN574" s="89"/>
      <c r="DO574" s="89"/>
      <c r="DP574" s="89"/>
      <c r="DQ574" s="89"/>
      <c r="DR574" s="89"/>
      <c r="DS574" s="89"/>
      <c r="DT574" s="89"/>
      <c r="DU574" s="89"/>
      <c r="DV574" s="89"/>
      <c r="DW574" s="89"/>
      <c r="DX574" s="89"/>
      <c r="DY574" s="89"/>
      <c r="DZ574" s="89"/>
    </row>
    <row r="575">
      <c r="A575" s="89"/>
      <c r="B575" s="150"/>
      <c r="C575" s="150"/>
      <c r="D575" s="89"/>
      <c r="E575" s="89"/>
      <c r="F575" s="89"/>
      <c r="G575" s="146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  <c r="BK575" s="89"/>
      <c r="BL575" s="89"/>
      <c r="BM575" s="89"/>
      <c r="BN575" s="89"/>
      <c r="BO575" s="89"/>
      <c r="BP575" s="89"/>
      <c r="BQ575" s="89"/>
      <c r="BR575" s="89"/>
      <c r="BS575" s="89"/>
      <c r="BT575" s="89"/>
      <c r="BU575" s="89"/>
      <c r="BV575" s="89"/>
      <c r="BW575" s="89"/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89"/>
      <c r="CW575" s="89"/>
      <c r="CX575" s="89"/>
      <c r="CY575" s="89"/>
      <c r="CZ575" s="89"/>
      <c r="DA575" s="89"/>
      <c r="DB575" s="89"/>
      <c r="DC575" s="89"/>
      <c r="DD575" s="89"/>
      <c r="DE575" s="89"/>
      <c r="DF575" s="89"/>
      <c r="DG575" s="89"/>
      <c r="DH575" s="89"/>
      <c r="DI575" s="89"/>
      <c r="DJ575" s="89"/>
      <c r="DK575" s="89"/>
      <c r="DL575" s="89"/>
      <c r="DM575" s="89"/>
      <c r="DN575" s="89"/>
      <c r="DO575" s="89"/>
      <c r="DP575" s="89"/>
      <c r="DQ575" s="89"/>
      <c r="DR575" s="89"/>
      <c r="DS575" s="89"/>
      <c r="DT575" s="89"/>
      <c r="DU575" s="89"/>
      <c r="DV575" s="89"/>
      <c r="DW575" s="89"/>
      <c r="DX575" s="89"/>
      <c r="DY575" s="89"/>
      <c r="DZ575" s="89"/>
    </row>
    <row r="576">
      <c r="A576" s="89"/>
      <c r="B576" s="150"/>
      <c r="C576" s="150"/>
      <c r="D576" s="89"/>
      <c r="E576" s="107" t="s">
        <v>335</v>
      </c>
      <c r="F576" s="89"/>
      <c r="G576" s="146"/>
      <c r="H576" s="89"/>
      <c r="I576" s="196" t="s">
        <v>167</v>
      </c>
      <c r="J576" s="225">
        <f t="shared" ref="J576:DZ576" si="453">J569/sum(J569,J571:J572)</f>
        <v>1</v>
      </c>
      <c r="K576" s="225">
        <f t="shared" si="453"/>
        <v>1</v>
      </c>
      <c r="L576" s="225">
        <f t="shared" si="453"/>
        <v>1</v>
      </c>
      <c r="M576" s="225">
        <f t="shared" si="453"/>
        <v>1</v>
      </c>
      <c r="N576" s="225">
        <f t="shared" si="453"/>
        <v>1</v>
      </c>
      <c r="O576" s="225">
        <f t="shared" si="453"/>
        <v>1</v>
      </c>
      <c r="P576" s="225">
        <f t="shared" si="453"/>
        <v>1</v>
      </c>
      <c r="Q576" s="225">
        <f t="shared" si="453"/>
        <v>1</v>
      </c>
      <c r="R576" s="225">
        <f t="shared" si="453"/>
        <v>1</v>
      </c>
      <c r="S576" s="225">
        <f t="shared" si="453"/>
        <v>1</v>
      </c>
      <c r="T576" s="225">
        <f t="shared" si="453"/>
        <v>1</v>
      </c>
      <c r="U576" s="225">
        <f t="shared" si="453"/>
        <v>1</v>
      </c>
      <c r="V576" s="225">
        <f t="shared" si="453"/>
        <v>1</v>
      </c>
      <c r="W576" s="225">
        <f t="shared" si="453"/>
        <v>1</v>
      </c>
      <c r="X576" s="225">
        <f t="shared" si="453"/>
        <v>1</v>
      </c>
      <c r="Y576" s="225">
        <f t="shared" si="453"/>
        <v>1</v>
      </c>
      <c r="Z576" s="225">
        <f t="shared" si="453"/>
        <v>1</v>
      </c>
      <c r="AA576" s="225">
        <f t="shared" si="453"/>
        <v>1</v>
      </c>
      <c r="AB576" s="225">
        <f t="shared" si="453"/>
        <v>1</v>
      </c>
      <c r="AC576" s="225">
        <f t="shared" si="453"/>
        <v>1</v>
      </c>
      <c r="AD576" s="225">
        <f t="shared" si="453"/>
        <v>1</v>
      </c>
      <c r="AE576" s="225">
        <f t="shared" si="453"/>
        <v>1</v>
      </c>
      <c r="AF576" s="225">
        <f t="shared" si="453"/>
        <v>1</v>
      </c>
      <c r="AG576" s="225">
        <f t="shared" si="453"/>
        <v>1</v>
      </c>
      <c r="AH576" s="225">
        <f t="shared" si="453"/>
        <v>1</v>
      </c>
      <c r="AI576" s="225">
        <f t="shared" si="453"/>
        <v>1</v>
      </c>
      <c r="AJ576" s="225">
        <f t="shared" si="453"/>
        <v>1</v>
      </c>
      <c r="AK576" s="225">
        <f t="shared" si="453"/>
        <v>1</v>
      </c>
      <c r="AL576" s="225">
        <f t="shared" si="453"/>
        <v>1</v>
      </c>
      <c r="AM576" s="225">
        <f t="shared" si="453"/>
        <v>1</v>
      </c>
      <c r="AN576" s="225">
        <f t="shared" si="453"/>
        <v>0.5639948559</v>
      </c>
      <c r="AO576" s="225">
        <f t="shared" si="453"/>
        <v>0.5639948559</v>
      </c>
      <c r="AP576" s="225">
        <f t="shared" si="453"/>
        <v>0.5639948559</v>
      </c>
      <c r="AQ576" s="225">
        <f t="shared" si="453"/>
        <v>0.5639948559</v>
      </c>
      <c r="AR576" s="225">
        <f t="shared" si="453"/>
        <v>0.5639948559</v>
      </c>
      <c r="AS576" s="225">
        <f t="shared" si="453"/>
        <v>0.5639948559</v>
      </c>
      <c r="AT576" s="225">
        <f t="shared" si="453"/>
        <v>0.5639948559</v>
      </c>
      <c r="AU576" s="225">
        <f t="shared" si="453"/>
        <v>0.5639948559</v>
      </c>
      <c r="AV576" s="225">
        <f t="shared" si="453"/>
        <v>0.5639948559</v>
      </c>
      <c r="AW576" s="225">
        <f t="shared" si="453"/>
        <v>0.5639948559</v>
      </c>
      <c r="AX576" s="225">
        <f t="shared" si="453"/>
        <v>0.5639948559</v>
      </c>
      <c r="AY576" s="225">
        <f t="shared" si="453"/>
        <v>0.5639948559</v>
      </c>
      <c r="AZ576" s="225">
        <f t="shared" si="453"/>
        <v>0.5639948559</v>
      </c>
      <c r="BA576" s="225">
        <f t="shared" si="453"/>
        <v>0.5639948559</v>
      </c>
      <c r="BB576" s="225">
        <f t="shared" si="453"/>
        <v>0.5639948559</v>
      </c>
      <c r="BC576" s="225">
        <f t="shared" si="453"/>
        <v>0.5639948559</v>
      </c>
      <c r="BD576" s="225">
        <f t="shared" si="453"/>
        <v>0.5639948559</v>
      </c>
      <c r="BE576" s="225">
        <f t="shared" si="453"/>
        <v>0.5639948559</v>
      </c>
      <c r="BF576" s="225">
        <f t="shared" si="453"/>
        <v>0.5639948559</v>
      </c>
      <c r="BG576" s="225">
        <f t="shared" si="453"/>
        <v>0.5639948559</v>
      </c>
      <c r="BH576" s="225">
        <f t="shared" si="453"/>
        <v>0.5639948559</v>
      </c>
      <c r="BI576" s="225">
        <f t="shared" si="453"/>
        <v>0.5639948559</v>
      </c>
      <c r="BJ576" s="225">
        <f t="shared" si="453"/>
        <v>0.5639948559</v>
      </c>
      <c r="BK576" s="225">
        <f t="shared" si="453"/>
        <v>0.5639948559</v>
      </c>
      <c r="BL576" s="225">
        <f t="shared" si="453"/>
        <v>0.5639948559</v>
      </c>
      <c r="BM576" s="225">
        <f t="shared" si="453"/>
        <v>0.5639948559</v>
      </c>
      <c r="BN576" s="225">
        <f t="shared" si="453"/>
        <v>0.5639948559</v>
      </c>
      <c r="BO576" s="225">
        <f t="shared" si="453"/>
        <v>0.5639948559</v>
      </c>
      <c r="BP576" s="225">
        <f t="shared" si="453"/>
        <v>0.5639948559</v>
      </c>
      <c r="BQ576" s="225">
        <f t="shared" si="453"/>
        <v>0.5639948559</v>
      </c>
      <c r="BR576" s="225">
        <f t="shared" si="453"/>
        <v>0.5639948559</v>
      </c>
      <c r="BS576" s="225">
        <f t="shared" si="453"/>
        <v>0.5639948559</v>
      </c>
      <c r="BT576" s="225">
        <f t="shared" si="453"/>
        <v>0.5639948559</v>
      </c>
      <c r="BU576" s="225">
        <f t="shared" si="453"/>
        <v>0.5639948559</v>
      </c>
      <c r="BV576" s="225">
        <f t="shared" si="453"/>
        <v>0.5639948559</v>
      </c>
      <c r="BW576" s="225">
        <f t="shared" si="453"/>
        <v>0.5639948559</v>
      </c>
      <c r="BX576" s="225">
        <f t="shared" si="453"/>
        <v>0.5639948559</v>
      </c>
      <c r="BY576" s="225">
        <f t="shared" si="453"/>
        <v>0.5639948559</v>
      </c>
      <c r="BZ576" s="225">
        <f t="shared" si="453"/>
        <v>0.5639948559</v>
      </c>
      <c r="CA576" s="225">
        <f t="shared" si="453"/>
        <v>0.5639948559</v>
      </c>
      <c r="CB576" s="225">
        <f t="shared" si="453"/>
        <v>0.5639948559</v>
      </c>
      <c r="CC576" s="225">
        <f t="shared" si="453"/>
        <v>0.5639948559</v>
      </c>
      <c r="CD576" s="225">
        <f t="shared" si="453"/>
        <v>0.5639948559</v>
      </c>
      <c r="CE576" s="225">
        <f t="shared" si="453"/>
        <v>0.5639948559</v>
      </c>
      <c r="CF576" s="225">
        <f t="shared" si="453"/>
        <v>0.5639948559</v>
      </c>
      <c r="CG576" s="225">
        <f t="shared" si="453"/>
        <v>0.5639948559</v>
      </c>
      <c r="CH576" s="225">
        <f t="shared" si="453"/>
        <v>0.5639948559</v>
      </c>
      <c r="CI576" s="225">
        <f t="shared" si="453"/>
        <v>0.5639948559</v>
      </c>
      <c r="CJ576" s="225">
        <f t="shared" si="453"/>
        <v>0.5639948559</v>
      </c>
      <c r="CK576" s="225">
        <f t="shared" si="453"/>
        <v>0.5639948559</v>
      </c>
      <c r="CL576" s="225">
        <f t="shared" si="453"/>
        <v>0.5639948559</v>
      </c>
      <c r="CM576" s="225">
        <f t="shared" si="453"/>
        <v>0.5639948559</v>
      </c>
      <c r="CN576" s="225">
        <f t="shared" si="453"/>
        <v>0.5639948559</v>
      </c>
      <c r="CO576" s="225">
        <f t="shared" si="453"/>
        <v>0.5639948559</v>
      </c>
      <c r="CP576" s="225">
        <f t="shared" si="453"/>
        <v>0.5639948559</v>
      </c>
      <c r="CQ576" s="225">
        <f t="shared" si="453"/>
        <v>0.5639948559</v>
      </c>
      <c r="CR576" s="225">
        <f t="shared" si="453"/>
        <v>0.5639948559</v>
      </c>
      <c r="CS576" s="225">
        <f t="shared" si="453"/>
        <v>0.5639948559</v>
      </c>
      <c r="CT576" s="225">
        <f t="shared" si="453"/>
        <v>0.5639948559</v>
      </c>
      <c r="CU576" s="225">
        <f t="shared" si="453"/>
        <v>0.5639948559</v>
      </c>
      <c r="CV576" s="225">
        <f t="shared" si="453"/>
        <v>0.5639948559</v>
      </c>
      <c r="CW576" s="225">
        <f t="shared" si="453"/>
        <v>0.5639948559</v>
      </c>
      <c r="CX576" s="225">
        <f t="shared" si="453"/>
        <v>0.5639948559</v>
      </c>
      <c r="CY576" s="225">
        <f t="shared" si="453"/>
        <v>0.5639948559</v>
      </c>
      <c r="CZ576" s="225">
        <f t="shared" si="453"/>
        <v>0.5639948559</v>
      </c>
      <c r="DA576" s="225">
        <f t="shared" si="453"/>
        <v>0.5639948559</v>
      </c>
      <c r="DB576" s="225">
        <f t="shared" si="453"/>
        <v>0.5639948559</v>
      </c>
      <c r="DC576" s="225">
        <f t="shared" si="453"/>
        <v>0.5639948559</v>
      </c>
      <c r="DD576" s="225">
        <f t="shared" si="453"/>
        <v>0.5639948559</v>
      </c>
      <c r="DE576" s="225">
        <f t="shared" si="453"/>
        <v>0.5639948559</v>
      </c>
      <c r="DF576" s="225">
        <f t="shared" si="453"/>
        <v>0.5639948559</v>
      </c>
      <c r="DG576" s="225">
        <f t="shared" si="453"/>
        <v>0.5639948559</v>
      </c>
      <c r="DH576" s="225">
        <f t="shared" si="453"/>
        <v>0.5639948559</v>
      </c>
      <c r="DI576" s="225">
        <f t="shared" si="453"/>
        <v>0.5639948559</v>
      </c>
      <c r="DJ576" s="225">
        <f t="shared" si="453"/>
        <v>0.5639948559</v>
      </c>
      <c r="DK576" s="225">
        <f t="shared" si="453"/>
        <v>0.5639948559</v>
      </c>
      <c r="DL576" s="225">
        <f t="shared" si="453"/>
        <v>0.5639948559</v>
      </c>
      <c r="DM576" s="225">
        <f t="shared" si="453"/>
        <v>0.5639948559</v>
      </c>
      <c r="DN576" s="225">
        <f t="shared" si="453"/>
        <v>0.5639948559</v>
      </c>
      <c r="DO576" s="225">
        <f t="shared" si="453"/>
        <v>0.5639948559</v>
      </c>
      <c r="DP576" s="225">
        <f t="shared" si="453"/>
        <v>0.5639948559</v>
      </c>
      <c r="DQ576" s="225">
        <f t="shared" si="453"/>
        <v>0.5639948559</v>
      </c>
      <c r="DR576" s="225">
        <f t="shared" si="453"/>
        <v>0.5639948559</v>
      </c>
      <c r="DS576" s="225">
        <f t="shared" si="453"/>
        <v>0.5639948559</v>
      </c>
      <c r="DT576" s="225">
        <f t="shared" si="453"/>
        <v>0.5639948559</v>
      </c>
      <c r="DU576" s="225">
        <f t="shared" si="453"/>
        <v>0.5639948559</v>
      </c>
      <c r="DV576" s="225">
        <f t="shared" si="453"/>
        <v>0.5639948559</v>
      </c>
      <c r="DW576" s="225">
        <f t="shared" si="453"/>
        <v>0.5639948559</v>
      </c>
      <c r="DX576" s="225">
        <f t="shared" si="453"/>
        <v>0.5639948559</v>
      </c>
      <c r="DY576" s="225">
        <f t="shared" si="453"/>
        <v>0.5639948559</v>
      </c>
      <c r="DZ576" s="225">
        <f t="shared" si="453"/>
        <v>0.5639948559</v>
      </c>
    </row>
    <row r="577">
      <c r="A577" s="89"/>
      <c r="B577" s="150"/>
      <c r="C577" s="150"/>
      <c r="D577" s="89"/>
      <c r="E577" s="89"/>
      <c r="F577" s="89"/>
      <c r="G577" s="146"/>
      <c r="H577" s="89"/>
      <c r="I577" s="196" t="s">
        <v>177</v>
      </c>
      <c r="J577" s="225">
        <f t="shared" ref="J577:DZ577" si="454">sum(J571)/sum(J569,J571:J572)</f>
        <v>0</v>
      </c>
      <c r="K577" s="225">
        <f t="shared" si="454"/>
        <v>0</v>
      </c>
      <c r="L577" s="225">
        <f t="shared" si="454"/>
        <v>0</v>
      </c>
      <c r="M577" s="225">
        <f t="shared" si="454"/>
        <v>0</v>
      </c>
      <c r="N577" s="225">
        <f t="shared" si="454"/>
        <v>0</v>
      </c>
      <c r="O577" s="225">
        <f t="shared" si="454"/>
        <v>0</v>
      </c>
      <c r="P577" s="225">
        <f t="shared" si="454"/>
        <v>0</v>
      </c>
      <c r="Q577" s="225">
        <f t="shared" si="454"/>
        <v>0</v>
      </c>
      <c r="R577" s="225">
        <f t="shared" si="454"/>
        <v>0</v>
      </c>
      <c r="S577" s="225">
        <f t="shared" si="454"/>
        <v>0</v>
      </c>
      <c r="T577" s="225">
        <f t="shared" si="454"/>
        <v>0</v>
      </c>
      <c r="U577" s="225">
        <f t="shared" si="454"/>
        <v>0</v>
      </c>
      <c r="V577" s="225">
        <f t="shared" si="454"/>
        <v>0</v>
      </c>
      <c r="W577" s="225">
        <f t="shared" si="454"/>
        <v>0</v>
      </c>
      <c r="X577" s="225">
        <f t="shared" si="454"/>
        <v>0</v>
      </c>
      <c r="Y577" s="225">
        <f t="shared" si="454"/>
        <v>0</v>
      </c>
      <c r="Z577" s="225">
        <f t="shared" si="454"/>
        <v>0</v>
      </c>
      <c r="AA577" s="225">
        <f t="shared" si="454"/>
        <v>0</v>
      </c>
      <c r="AB577" s="225">
        <f t="shared" si="454"/>
        <v>0</v>
      </c>
      <c r="AC577" s="225">
        <f t="shared" si="454"/>
        <v>0</v>
      </c>
      <c r="AD577" s="225">
        <f t="shared" si="454"/>
        <v>0</v>
      </c>
      <c r="AE577" s="225">
        <f t="shared" si="454"/>
        <v>0</v>
      </c>
      <c r="AF577" s="225">
        <f t="shared" si="454"/>
        <v>0</v>
      </c>
      <c r="AG577" s="225">
        <f t="shared" si="454"/>
        <v>0</v>
      </c>
      <c r="AH577" s="225">
        <f t="shared" si="454"/>
        <v>0</v>
      </c>
      <c r="AI577" s="225">
        <f t="shared" si="454"/>
        <v>0</v>
      </c>
      <c r="AJ577" s="225">
        <f t="shared" si="454"/>
        <v>0</v>
      </c>
      <c r="AK577" s="225">
        <f t="shared" si="454"/>
        <v>0</v>
      </c>
      <c r="AL577" s="225">
        <f t="shared" si="454"/>
        <v>0</v>
      </c>
      <c r="AM577" s="225">
        <f t="shared" si="454"/>
        <v>0</v>
      </c>
      <c r="AN577" s="225">
        <f t="shared" si="454"/>
        <v>0.0673515654</v>
      </c>
      <c r="AO577" s="225">
        <f t="shared" si="454"/>
        <v>0.0673515654</v>
      </c>
      <c r="AP577" s="225">
        <f t="shared" si="454"/>
        <v>0.0673515654</v>
      </c>
      <c r="AQ577" s="225">
        <f t="shared" si="454"/>
        <v>0.0673515654</v>
      </c>
      <c r="AR577" s="225">
        <f t="shared" si="454"/>
        <v>0.0673515654</v>
      </c>
      <c r="AS577" s="225">
        <f t="shared" si="454"/>
        <v>0.0673515654</v>
      </c>
      <c r="AT577" s="225">
        <f t="shared" si="454"/>
        <v>0.0673515654</v>
      </c>
      <c r="AU577" s="225">
        <f t="shared" si="454"/>
        <v>0.0673515654</v>
      </c>
      <c r="AV577" s="225">
        <f t="shared" si="454"/>
        <v>0.0673515654</v>
      </c>
      <c r="AW577" s="225">
        <f t="shared" si="454"/>
        <v>0.0673515654</v>
      </c>
      <c r="AX577" s="225">
        <f t="shared" si="454"/>
        <v>0.0673515654</v>
      </c>
      <c r="AY577" s="225">
        <f t="shared" si="454"/>
        <v>0.0673515654</v>
      </c>
      <c r="AZ577" s="225">
        <f t="shared" si="454"/>
        <v>0.0673515654</v>
      </c>
      <c r="BA577" s="225">
        <f t="shared" si="454"/>
        <v>0.0673515654</v>
      </c>
      <c r="BB577" s="225">
        <f t="shared" si="454"/>
        <v>0.0673515654</v>
      </c>
      <c r="BC577" s="225">
        <f t="shared" si="454"/>
        <v>0.0673515654</v>
      </c>
      <c r="BD577" s="225">
        <f t="shared" si="454"/>
        <v>0.0673515654</v>
      </c>
      <c r="BE577" s="225">
        <f t="shared" si="454"/>
        <v>0.0673515654</v>
      </c>
      <c r="BF577" s="225">
        <f t="shared" si="454"/>
        <v>0.0673515654</v>
      </c>
      <c r="BG577" s="225">
        <f t="shared" si="454"/>
        <v>0.0673515654</v>
      </c>
      <c r="BH577" s="225">
        <f t="shared" si="454"/>
        <v>0.0673515654</v>
      </c>
      <c r="BI577" s="225">
        <f t="shared" si="454"/>
        <v>0.0673515654</v>
      </c>
      <c r="BJ577" s="225">
        <f t="shared" si="454"/>
        <v>0.0673515654</v>
      </c>
      <c r="BK577" s="225">
        <f t="shared" si="454"/>
        <v>0.0673515654</v>
      </c>
      <c r="BL577" s="225">
        <f t="shared" si="454"/>
        <v>0.0673515654</v>
      </c>
      <c r="BM577" s="225">
        <f t="shared" si="454"/>
        <v>0.0673515654</v>
      </c>
      <c r="BN577" s="225">
        <f t="shared" si="454"/>
        <v>0.0673515654</v>
      </c>
      <c r="BO577" s="225">
        <f t="shared" si="454"/>
        <v>0.0673515654</v>
      </c>
      <c r="BP577" s="225">
        <f t="shared" si="454"/>
        <v>0.0673515654</v>
      </c>
      <c r="BQ577" s="225">
        <f t="shared" si="454"/>
        <v>0.0673515654</v>
      </c>
      <c r="BR577" s="225">
        <f t="shared" si="454"/>
        <v>0.0673515654</v>
      </c>
      <c r="BS577" s="225">
        <f t="shared" si="454"/>
        <v>0.0673515654</v>
      </c>
      <c r="BT577" s="225">
        <f t="shared" si="454"/>
        <v>0.0673515654</v>
      </c>
      <c r="BU577" s="225">
        <f t="shared" si="454"/>
        <v>0.0673515654</v>
      </c>
      <c r="BV577" s="225">
        <f t="shared" si="454"/>
        <v>0.0673515654</v>
      </c>
      <c r="BW577" s="225">
        <f t="shared" si="454"/>
        <v>0.0673515654</v>
      </c>
      <c r="BX577" s="225">
        <f t="shared" si="454"/>
        <v>0.0673515654</v>
      </c>
      <c r="BY577" s="225">
        <f t="shared" si="454"/>
        <v>0.0673515654</v>
      </c>
      <c r="BZ577" s="225">
        <f t="shared" si="454"/>
        <v>0.0673515654</v>
      </c>
      <c r="CA577" s="225">
        <f t="shared" si="454"/>
        <v>0.0673515654</v>
      </c>
      <c r="CB577" s="225">
        <f t="shared" si="454"/>
        <v>0.0673515654</v>
      </c>
      <c r="CC577" s="225">
        <f t="shared" si="454"/>
        <v>0.0673515654</v>
      </c>
      <c r="CD577" s="225">
        <f t="shared" si="454"/>
        <v>0.0673515654</v>
      </c>
      <c r="CE577" s="225">
        <f t="shared" si="454"/>
        <v>0.0673515654</v>
      </c>
      <c r="CF577" s="225">
        <f t="shared" si="454"/>
        <v>0.0673515654</v>
      </c>
      <c r="CG577" s="225">
        <f t="shared" si="454"/>
        <v>0.0673515654</v>
      </c>
      <c r="CH577" s="225">
        <f t="shared" si="454"/>
        <v>0.0673515654</v>
      </c>
      <c r="CI577" s="225">
        <f t="shared" si="454"/>
        <v>0.0673515654</v>
      </c>
      <c r="CJ577" s="225">
        <f t="shared" si="454"/>
        <v>0.0673515654</v>
      </c>
      <c r="CK577" s="225">
        <f t="shared" si="454"/>
        <v>0.0673515654</v>
      </c>
      <c r="CL577" s="225">
        <f t="shared" si="454"/>
        <v>0.0673515654</v>
      </c>
      <c r="CM577" s="225">
        <f t="shared" si="454"/>
        <v>0.0673515654</v>
      </c>
      <c r="CN577" s="225">
        <f t="shared" si="454"/>
        <v>0.0673515654</v>
      </c>
      <c r="CO577" s="225">
        <f t="shared" si="454"/>
        <v>0.0673515654</v>
      </c>
      <c r="CP577" s="225">
        <f t="shared" si="454"/>
        <v>0.0673515654</v>
      </c>
      <c r="CQ577" s="225">
        <f t="shared" si="454"/>
        <v>0.0673515654</v>
      </c>
      <c r="CR577" s="225">
        <f t="shared" si="454"/>
        <v>0.0673515654</v>
      </c>
      <c r="CS577" s="225">
        <f t="shared" si="454"/>
        <v>0.0673515654</v>
      </c>
      <c r="CT577" s="225">
        <f t="shared" si="454"/>
        <v>0.0673515654</v>
      </c>
      <c r="CU577" s="225">
        <f t="shared" si="454"/>
        <v>0.0673515654</v>
      </c>
      <c r="CV577" s="225">
        <f t="shared" si="454"/>
        <v>0.0673515654</v>
      </c>
      <c r="CW577" s="225">
        <f t="shared" si="454"/>
        <v>0.0673515654</v>
      </c>
      <c r="CX577" s="225">
        <f t="shared" si="454"/>
        <v>0.0673515654</v>
      </c>
      <c r="CY577" s="225">
        <f t="shared" si="454"/>
        <v>0.0673515654</v>
      </c>
      <c r="CZ577" s="225">
        <f t="shared" si="454"/>
        <v>0.0673515654</v>
      </c>
      <c r="DA577" s="225">
        <f t="shared" si="454"/>
        <v>0.0673515654</v>
      </c>
      <c r="DB577" s="225">
        <f t="shared" si="454"/>
        <v>0.0673515654</v>
      </c>
      <c r="DC577" s="225">
        <f t="shared" si="454"/>
        <v>0.0673515654</v>
      </c>
      <c r="DD577" s="225">
        <f t="shared" si="454"/>
        <v>0.0673515654</v>
      </c>
      <c r="DE577" s="225">
        <f t="shared" si="454"/>
        <v>0.0673515654</v>
      </c>
      <c r="DF577" s="225">
        <f t="shared" si="454"/>
        <v>0.0673515654</v>
      </c>
      <c r="DG577" s="225">
        <f t="shared" si="454"/>
        <v>0.0673515654</v>
      </c>
      <c r="DH577" s="225">
        <f t="shared" si="454"/>
        <v>0.0673515654</v>
      </c>
      <c r="DI577" s="225">
        <f t="shared" si="454"/>
        <v>0.0673515654</v>
      </c>
      <c r="DJ577" s="225">
        <f t="shared" si="454"/>
        <v>0.0673515654</v>
      </c>
      <c r="DK577" s="225">
        <f t="shared" si="454"/>
        <v>0.0673515654</v>
      </c>
      <c r="DL577" s="225">
        <f t="shared" si="454"/>
        <v>0.0673515654</v>
      </c>
      <c r="DM577" s="225">
        <f t="shared" si="454"/>
        <v>0.0673515654</v>
      </c>
      <c r="DN577" s="225">
        <f t="shared" si="454"/>
        <v>0.0673515654</v>
      </c>
      <c r="DO577" s="225">
        <f t="shared" si="454"/>
        <v>0.0673515654</v>
      </c>
      <c r="DP577" s="225">
        <f t="shared" si="454"/>
        <v>0.0673515654</v>
      </c>
      <c r="DQ577" s="225">
        <f t="shared" si="454"/>
        <v>0.0673515654</v>
      </c>
      <c r="DR577" s="225">
        <f t="shared" si="454"/>
        <v>0.0673515654</v>
      </c>
      <c r="DS577" s="225">
        <f t="shared" si="454"/>
        <v>0.0673515654</v>
      </c>
      <c r="DT577" s="225">
        <f t="shared" si="454"/>
        <v>0.0673515654</v>
      </c>
      <c r="DU577" s="225">
        <f t="shared" si="454"/>
        <v>0.0673515654</v>
      </c>
      <c r="DV577" s="225">
        <f t="shared" si="454"/>
        <v>0.0673515654</v>
      </c>
      <c r="DW577" s="225">
        <f t="shared" si="454"/>
        <v>0.0673515654</v>
      </c>
      <c r="DX577" s="225">
        <f t="shared" si="454"/>
        <v>0.0673515654</v>
      </c>
      <c r="DY577" s="225">
        <f t="shared" si="454"/>
        <v>0.0673515654</v>
      </c>
      <c r="DZ577" s="225">
        <f t="shared" si="454"/>
        <v>0.0673515654</v>
      </c>
    </row>
    <row r="578">
      <c r="A578" s="89"/>
      <c r="B578" s="150"/>
      <c r="C578" s="150"/>
      <c r="D578" s="89"/>
      <c r="E578" s="89"/>
      <c r="F578" s="89"/>
      <c r="G578" s="89"/>
      <c r="H578" s="89"/>
      <c r="I578" s="88" t="s">
        <v>162</v>
      </c>
      <c r="J578" s="225">
        <f t="shared" ref="J578:DZ578" si="455">J572/sum(J569,J571:J572)</f>
        <v>0</v>
      </c>
      <c r="K578" s="225">
        <f t="shared" si="455"/>
        <v>0</v>
      </c>
      <c r="L578" s="225">
        <f t="shared" si="455"/>
        <v>0</v>
      </c>
      <c r="M578" s="225">
        <f t="shared" si="455"/>
        <v>0</v>
      </c>
      <c r="N578" s="225">
        <f t="shared" si="455"/>
        <v>0</v>
      </c>
      <c r="O578" s="225">
        <f t="shared" si="455"/>
        <v>0</v>
      </c>
      <c r="P578" s="225">
        <f t="shared" si="455"/>
        <v>0</v>
      </c>
      <c r="Q578" s="225">
        <f t="shared" si="455"/>
        <v>0</v>
      </c>
      <c r="R578" s="225">
        <f t="shared" si="455"/>
        <v>0</v>
      </c>
      <c r="S578" s="225">
        <f t="shared" si="455"/>
        <v>0</v>
      </c>
      <c r="T578" s="225">
        <f t="shared" si="455"/>
        <v>0</v>
      </c>
      <c r="U578" s="225">
        <f t="shared" si="455"/>
        <v>0</v>
      </c>
      <c r="V578" s="225">
        <f t="shared" si="455"/>
        <v>0</v>
      </c>
      <c r="W578" s="225">
        <f t="shared" si="455"/>
        <v>0</v>
      </c>
      <c r="X578" s="225">
        <f t="shared" si="455"/>
        <v>0</v>
      </c>
      <c r="Y578" s="225">
        <f t="shared" si="455"/>
        <v>0</v>
      </c>
      <c r="Z578" s="225">
        <f t="shared" si="455"/>
        <v>0</v>
      </c>
      <c r="AA578" s="225">
        <f t="shared" si="455"/>
        <v>0</v>
      </c>
      <c r="AB578" s="225">
        <f t="shared" si="455"/>
        <v>0</v>
      </c>
      <c r="AC578" s="225">
        <f t="shared" si="455"/>
        <v>0</v>
      </c>
      <c r="AD578" s="225">
        <f t="shared" si="455"/>
        <v>0</v>
      </c>
      <c r="AE578" s="225">
        <f t="shared" si="455"/>
        <v>0</v>
      </c>
      <c r="AF578" s="225">
        <f t="shared" si="455"/>
        <v>0</v>
      </c>
      <c r="AG578" s="225">
        <f t="shared" si="455"/>
        <v>0</v>
      </c>
      <c r="AH578" s="225">
        <f t="shared" si="455"/>
        <v>0</v>
      </c>
      <c r="AI578" s="225">
        <f t="shared" si="455"/>
        <v>0</v>
      </c>
      <c r="AJ578" s="225">
        <f t="shared" si="455"/>
        <v>0</v>
      </c>
      <c r="AK578" s="225">
        <f t="shared" si="455"/>
        <v>0</v>
      </c>
      <c r="AL578" s="225">
        <f t="shared" si="455"/>
        <v>0</v>
      </c>
      <c r="AM578" s="225">
        <f t="shared" si="455"/>
        <v>0</v>
      </c>
      <c r="AN578" s="225">
        <f t="shared" si="455"/>
        <v>0.3686535787</v>
      </c>
      <c r="AO578" s="225">
        <f t="shared" si="455"/>
        <v>0.3686535787</v>
      </c>
      <c r="AP578" s="225">
        <f t="shared" si="455"/>
        <v>0.3686535787</v>
      </c>
      <c r="AQ578" s="225">
        <f t="shared" si="455"/>
        <v>0.3686535787</v>
      </c>
      <c r="AR578" s="225">
        <f t="shared" si="455"/>
        <v>0.3686535787</v>
      </c>
      <c r="AS578" s="225">
        <f t="shared" si="455"/>
        <v>0.3686535787</v>
      </c>
      <c r="AT578" s="225">
        <f t="shared" si="455"/>
        <v>0.3686535787</v>
      </c>
      <c r="AU578" s="225">
        <f t="shared" si="455"/>
        <v>0.3686535787</v>
      </c>
      <c r="AV578" s="225">
        <f t="shared" si="455"/>
        <v>0.3686535787</v>
      </c>
      <c r="AW578" s="225">
        <f t="shared" si="455"/>
        <v>0.3686535787</v>
      </c>
      <c r="AX578" s="225">
        <f t="shared" si="455"/>
        <v>0.3686535787</v>
      </c>
      <c r="AY578" s="225">
        <f t="shared" si="455"/>
        <v>0.3686535787</v>
      </c>
      <c r="AZ578" s="225">
        <f t="shared" si="455"/>
        <v>0.3686535787</v>
      </c>
      <c r="BA578" s="225">
        <f t="shared" si="455"/>
        <v>0.3686535787</v>
      </c>
      <c r="BB578" s="225">
        <f t="shared" si="455"/>
        <v>0.3686535787</v>
      </c>
      <c r="BC578" s="225">
        <f t="shared" si="455"/>
        <v>0.3686535787</v>
      </c>
      <c r="BD578" s="225">
        <f t="shared" si="455"/>
        <v>0.3686535787</v>
      </c>
      <c r="BE578" s="225">
        <f t="shared" si="455"/>
        <v>0.3686535787</v>
      </c>
      <c r="BF578" s="225">
        <f t="shared" si="455"/>
        <v>0.3686535787</v>
      </c>
      <c r="BG578" s="225">
        <f t="shared" si="455"/>
        <v>0.3686535787</v>
      </c>
      <c r="BH578" s="225">
        <f t="shared" si="455"/>
        <v>0.3686535787</v>
      </c>
      <c r="BI578" s="225">
        <f t="shared" si="455"/>
        <v>0.3686535787</v>
      </c>
      <c r="BJ578" s="225">
        <f t="shared" si="455"/>
        <v>0.3686535787</v>
      </c>
      <c r="BK578" s="225">
        <f t="shared" si="455"/>
        <v>0.3686535787</v>
      </c>
      <c r="BL578" s="225">
        <f t="shared" si="455"/>
        <v>0.3686535787</v>
      </c>
      <c r="BM578" s="225">
        <f t="shared" si="455"/>
        <v>0.3686535787</v>
      </c>
      <c r="BN578" s="225">
        <f t="shared" si="455"/>
        <v>0.3686535787</v>
      </c>
      <c r="BO578" s="225">
        <f t="shared" si="455"/>
        <v>0.3686535787</v>
      </c>
      <c r="BP578" s="225">
        <f t="shared" si="455"/>
        <v>0.3686535787</v>
      </c>
      <c r="BQ578" s="225">
        <f t="shared" si="455"/>
        <v>0.3686535787</v>
      </c>
      <c r="BR578" s="225">
        <f t="shared" si="455"/>
        <v>0.3686535787</v>
      </c>
      <c r="BS578" s="225">
        <f t="shared" si="455"/>
        <v>0.3686535787</v>
      </c>
      <c r="BT578" s="225">
        <f t="shared" si="455"/>
        <v>0.3686535787</v>
      </c>
      <c r="BU578" s="225">
        <f t="shared" si="455"/>
        <v>0.3686535787</v>
      </c>
      <c r="BV578" s="225">
        <f t="shared" si="455"/>
        <v>0.3686535787</v>
      </c>
      <c r="BW578" s="225">
        <f t="shared" si="455"/>
        <v>0.3686535787</v>
      </c>
      <c r="BX578" s="225">
        <f t="shared" si="455"/>
        <v>0.3686535787</v>
      </c>
      <c r="BY578" s="225">
        <f t="shared" si="455"/>
        <v>0.3686535787</v>
      </c>
      <c r="BZ578" s="225">
        <f t="shared" si="455"/>
        <v>0.3686535787</v>
      </c>
      <c r="CA578" s="225">
        <f t="shared" si="455"/>
        <v>0.3686535787</v>
      </c>
      <c r="CB578" s="225">
        <f t="shared" si="455"/>
        <v>0.3686535787</v>
      </c>
      <c r="CC578" s="225">
        <f t="shared" si="455"/>
        <v>0.3686535787</v>
      </c>
      <c r="CD578" s="225">
        <f t="shared" si="455"/>
        <v>0.3686535787</v>
      </c>
      <c r="CE578" s="225">
        <f t="shared" si="455"/>
        <v>0.3686535787</v>
      </c>
      <c r="CF578" s="225">
        <f t="shared" si="455"/>
        <v>0.3686535787</v>
      </c>
      <c r="CG578" s="225">
        <f t="shared" si="455"/>
        <v>0.3686535787</v>
      </c>
      <c r="CH578" s="225">
        <f t="shared" si="455"/>
        <v>0.3686535787</v>
      </c>
      <c r="CI578" s="225">
        <f t="shared" si="455"/>
        <v>0.3686535787</v>
      </c>
      <c r="CJ578" s="225">
        <f t="shared" si="455"/>
        <v>0.3686535787</v>
      </c>
      <c r="CK578" s="225">
        <f t="shared" si="455"/>
        <v>0.3686535787</v>
      </c>
      <c r="CL578" s="225">
        <f t="shared" si="455"/>
        <v>0.3686535787</v>
      </c>
      <c r="CM578" s="225">
        <f t="shared" si="455"/>
        <v>0.3686535787</v>
      </c>
      <c r="CN578" s="225">
        <f t="shared" si="455"/>
        <v>0.3686535787</v>
      </c>
      <c r="CO578" s="225">
        <f t="shared" si="455"/>
        <v>0.3686535787</v>
      </c>
      <c r="CP578" s="225">
        <f t="shared" si="455"/>
        <v>0.3686535787</v>
      </c>
      <c r="CQ578" s="225">
        <f t="shared" si="455"/>
        <v>0.3686535787</v>
      </c>
      <c r="CR578" s="225">
        <f t="shared" si="455"/>
        <v>0.3686535787</v>
      </c>
      <c r="CS578" s="225">
        <f t="shared" si="455"/>
        <v>0.3686535787</v>
      </c>
      <c r="CT578" s="225">
        <f t="shared" si="455"/>
        <v>0.3686535787</v>
      </c>
      <c r="CU578" s="225">
        <f t="shared" si="455"/>
        <v>0.3686535787</v>
      </c>
      <c r="CV578" s="225">
        <f t="shared" si="455"/>
        <v>0.3686535787</v>
      </c>
      <c r="CW578" s="225">
        <f t="shared" si="455"/>
        <v>0.3686535787</v>
      </c>
      <c r="CX578" s="225">
        <f t="shared" si="455"/>
        <v>0.3686535787</v>
      </c>
      <c r="CY578" s="225">
        <f t="shared" si="455"/>
        <v>0.3686535787</v>
      </c>
      <c r="CZ578" s="225">
        <f t="shared" si="455"/>
        <v>0.3686535787</v>
      </c>
      <c r="DA578" s="225">
        <f t="shared" si="455"/>
        <v>0.3686535787</v>
      </c>
      <c r="DB578" s="225">
        <f t="shared" si="455"/>
        <v>0.3686535787</v>
      </c>
      <c r="DC578" s="225">
        <f t="shared" si="455"/>
        <v>0.3686535787</v>
      </c>
      <c r="DD578" s="225">
        <f t="shared" si="455"/>
        <v>0.3686535787</v>
      </c>
      <c r="DE578" s="225">
        <f t="shared" si="455"/>
        <v>0.3686535787</v>
      </c>
      <c r="DF578" s="225">
        <f t="shared" si="455"/>
        <v>0.3686535787</v>
      </c>
      <c r="DG578" s="225">
        <f t="shared" si="455"/>
        <v>0.3686535787</v>
      </c>
      <c r="DH578" s="225">
        <f t="shared" si="455"/>
        <v>0.3686535787</v>
      </c>
      <c r="DI578" s="225">
        <f t="shared" si="455"/>
        <v>0.3686535787</v>
      </c>
      <c r="DJ578" s="225">
        <f t="shared" si="455"/>
        <v>0.3686535787</v>
      </c>
      <c r="DK578" s="225">
        <f t="shared" si="455"/>
        <v>0.3686535787</v>
      </c>
      <c r="DL578" s="225">
        <f t="shared" si="455"/>
        <v>0.3686535787</v>
      </c>
      <c r="DM578" s="225">
        <f t="shared" si="455"/>
        <v>0.3686535787</v>
      </c>
      <c r="DN578" s="225">
        <f t="shared" si="455"/>
        <v>0.3686535787</v>
      </c>
      <c r="DO578" s="225">
        <f t="shared" si="455"/>
        <v>0.3686535787</v>
      </c>
      <c r="DP578" s="225">
        <f t="shared" si="455"/>
        <v>0.3686535787</v>
      </c>
      <c r="DQ578" s="225">
        <f t="shared" si="455"/>
        <v>0.3686535787</v>
      </c>
      <c r="DR578" s="225">
        <f t="shared" si="455"/>
        <v>0.3686535787</v>
      </c>
      <c r="DS578" s="225">
        <f t="shared" si="455"/>
        <v>0.3686535787</v>
      </c>
      <c r="DT578" s="225">
        <f t="shared" si="455"/>
        <v>0.3686535787</v>
      </c>
      <c r="DU578" s="225">
        <f t="shared" si="455"/>
        <v>0.3686535787</v>
      </c>
      <c r="DV578" s="225">
        <f t="shared" si="455"/>
        <v>0.3686535787</v>
      </c>
      <c r="DW578" s="225">
        <f t="shared" si="455"/>
        <v>0.3686535787</v>
      </c>
      <c r="DX578" s="225">
        <f t="shared" si="455"/>
        <v>0.3686535787</v>
      </c>
      <c r="DY578" s="225">
        <f t="shared" si="455"/>
        <v>0.3686535787</v>
      </c>
      <c r="DZ578" s="225">
        <f t="shared" si="455"/>
        <v>0.3686535787</v>
      </c>
    </row>
    <row r="579">
      <c r="A579" s="89"/>
      <c r="B579" s="150"/>
      <c r="C579" s="150"/>
      <c r="D579" s="89"/>
      <c r="E579" s="89"/>
      <c r="F579" s="89"/>
      <c r="G579" s="89"/>
      <c r="H579" s="89"/>
      <c r="I579" s="78"/>
      <c r="J579" s="78"/>
      <c r="K579" s="89"/>
      <c r="L579" s="89"/>
      <c r="M579" s="89"/>
      <c r="N579" s="89"/>
      <c r="O579" s="89"/>
      <c r="P579" s="226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89"/>
      <c r="BM579" s="89"/>
      <c r="BN579" s="89"/>
      <c r="BO579" s="89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89"/>
      <c r="DB579" s="89"/>
      <c r="DC579" s="89"/>
      <c r="DD579" s="89"/>
      <c r="DE579" s="89"/>
      <c r="DF579" s="89"/>
      <c r="DG579" s="89"/>
      <c r="DH579" s="89"/>
      <c r="DI579" s="89"/>
      <c r="DJ579" s="89"/>
      <c r="DK579" s="89"/>
      <c r="DL579" s="89"/>
      <c r="DM579" s="89"/>
      <c r="DN579" s="89"/>
      <c r="DO579" s="89"/>
      <c r="DP579" s="89"/>
      <c r="DQ579" s="89"/>
      <c r="DR579" s="89"/>
      <c r="DS579" s="89"/>
      <c r="DT579" s="89"/>
      <c r="DU579" s="89"/>
      <c r="DV579" s="89"/>
      <c r="DW579" s="89"/>
      <c r="DX579" s="89"/>
      <c r="DY579" s="89"/>
      <c r="DZ579" s="89"/>
    </row>
    <row r="580">
      <c r="A580" s="89"/>
      <c r="B580" s="150"/>
      <c r="C580" s="150"/>
      <c r="D580" s="89"/>
      <c r="E580" s="92" t="s">
        <v>336</v>
      </c>
      <c r="F580" s="89"/>
      <c r="G580" s="89"/>
      <c r="H580" s="89"/>
      <c r="I580" s="196" t="s">
        <v>167</v>
      </c>
      <c r="J580" s="225">
        <f t="shared" ref="J580:DZ580" si="456">J569/sum(J$569:J$573)</f>
        <v>0.85</v>
      </c>
      <c r="K580" s="225">
        <f t="shared" si="456"/>
        <v>0.85</v>
      </c>
      <c r="L580" s="225">
        <f t="shared" si="456"/>
        <v>0.85</v>
      </c>
      <c r="M580" s="225">
        <f t="shared" si="456"/>
        <v>0.85</v>
      </c>
      <c r="N580" s="225">
        <f t="shared" si="456"/>
        <v>0.85</v>
      </c>
      <c r="O580" s="225">
        <f t="shared" si="456"/>
        <v>0.85</v>
      </c>
      <c r="P580" s="225">
        <f t="shared" si="456"/>
        <v>0.85</v>
      </c>
      <c r="Q580" s="225">
        <f t="shared" si="456"/>
        <v>0.85</v>
      </c>
      <c r="R580" s="225">
        <f t="shared" si="456"/>
        <v>0.85</v>
      </c>
      <c r="S580" s="225">
        <f t="shared" si="456"/>
        <v>0.85</v>
      </c>
      <c r="T580" s="225">
        <f t="shared" si="456"/>
        <v>0.85</v>
      </c>
      <c r="U580" s="225">
        <f t="shared" si="456"/>
        <v>0.85</v>
      </c>
      <c r="V580" s="225">
        <f t="shared" si="456"/>
        <v>0.85</v>
      </c>
      <c r="W580" s="225">
        <f t="shared" si="456"/>
        <v>0.85</v>
      </c>
      <c r="X580" s="225">
        <f t="shared" si="456"/>
        <v>0.85</v>
      </c>
      <c r="Y580" s="225">
        <f t="shared" si="456"/>
        <v>0.85</v>
      </c>
      <c r="Z580" s="225">
        <f t="shared" si="456"/>
        <v>0.85</v>
      </c>
      <c r="AA580" s="225">
        <f t="shared" si="456"/>
        <v>0.85</v>
      </c>
      <c r="AB580" s="225">
        <f t="shared" si="456"/>
        <v>0.85</v>
      </c>
      <c r="AC580" s="225">
        <f t="shared" si="456"/>
        <v>0.85</v>
      </c>
      <c r="AD580" s="225">
        <f t="shared" si="456"/>
        <v>0.85</v>
      </c>
      <c r="AE580" s="225">
        <f t="shared" si="456"/>
        <v>0.85</v>
      </c>
      <c r="AF580" s="225">
        <f t="shared" si="456"/>
        <v>0.85</v>
      </c>
      <c r="AG580" s="225">
        <f t="shared" si="456"/>
        <v>0.85</v>
      </c>
      <c r="AH580" s="225">
        <f t="shared" si="456"/>
        <v>0.85</v>
      </c>
      <c r="AI580" s="225">
        <f t="shared" si="456"/>
        <v>0.85</v>
      </c>
      <c r="AJ580" s="225">
        <f t="shared" si="456"/>
        <v>0.85</v>
      </c>
      <c r="AK580" s="225">
        <f t="shared" si="456"/>
        <v>0.85</v>
      </c>
      <c r="AL580" s="225">
        <f t="shared" si="456"/>
        <v>0.85</v>
      </c>
      <c r="AM580" s="225">
        <f t="shared" si="456"/>
        <v>0.85</v>
      </c>
      <c r="AN580" s="225">
        <f t="shared" si="456"/>
        <v>0.4613783083</v>
      </c>
      <c r="AO580" s="225">
        <f t="shared" si="456"/>
        <v>0.4613783083</v>
      </c>
      <c r="AP580" s="225">
        <f t="shared" si="456"/>
        <v>0.4613783083</v>
      </c>
      <c r="AQ580" s="225">
        <f t="shared" si="456"/>
        <v>0.4613783083</v>
      </c>
      <c r="AR580" s="225">
        <f t="shared" si="456"/>
        <v>0.4613783083</v>
      </c>
      <c r="AS580" s="225">
        <f t="shared" si="456"/>
        <v>0.4613783083</v>
      </c>
      <c r="AT580" s="225">
        <f t="shared" si="456"/>
        <v>0.4613783083</v>
      </c>
      <c r="AU580" s="225">
        <f t="shared" si="456"/>
        <v>0.4613783083</v>
      </c>
      <c r="AV580" s="225">
        <f t="shared" si="456"/>
        <v>0.4613783083</v>
      </c>
      <c r="AW580" s="225">
        <f t="shared" si="456"/>
        <v>0.4613783083</v>
      </c>
      <c r="AX580" s="225">
        <f t="shared" si="456"/>
        <v>0.4613783083</v>
      </c>
      <c r="AY580" s="225">
        <f t="shared" si="456"/>
        <v>0.4613783083</v>
      </c>
      <c r="AZ580" s="225">
        <f t="shared" si="456"/>
        <v>0.4613783083</v>
      </c>
      <c r="BA580" s="225">
        <f t="shared" si="456"/>
        <v>0.4613783083</v>
      </c>
      <c r="BB580" s="225">
        <f t="shared" si="456"/>
        <v>0.4613783083</v>
      </c>
      <c r="BC580" s="225">
        <f t="shared" si="456"/>
        <v>0.4613783083</v>
      </c>
      <c r="BD580" s="225">
        <f t="shared" si="456"/>
        <v>0.4613783083</v>
      </c>
      <c r="BE580" s="225">
        <f t="shared" si="456"/>
        <v>0.4613783083</v>
      </c>
      <c r="BF580" s="225">
        <f t="shared" si="456"/>
        <v>0.4613783083</v>
      </c>
      <c r="BG580" s="225">
        <f t="shared" si="456"/>
        <v>0.4613783083</v>
      </c>
      <c r="BH580" s="225">
        <f t="shared" si="456"/>
        <v>0.4613783083</v>
      </c>
      <c r="BI580" s="225">
        <f t="shared" si="456"/>
        <v>0.4613783083</v>
      </c>
      <c r="BJ580" s="225">
        <f t="shared" si="456"/>
        <v>0.4613783083</v>
      </c>
      <c r="BK580" s="225">
        <f t="shared" si="456"/>
        <v>0.4613783083</v>
      </c>
      <c r="BL580" s="225">
        <f t="shared" si="456"/>
        <v>0.4613783083</v>
      </c>
      <c r="BM580" s="225">
        <f t="shared" si="456"/>
        <v>0.4613783083</v>
      </c>
      <c r="BN580" s="225">
        <f t="shared" si="456"/>
        <v>0.4613783083</v>
      </c>
      <c r="BO580" s="225">
        <f t="shared" si="456"/>
        <v>0.4613783083</v>
      </c>
      <c r="BP580" s="225">
        <f t="shared" si="456"/>
        <v>0.4613783083</v>
      </c>
      <c r="BQ580" s="225">
        <f t="shared" si="456"/>
        <v>0.4613783083</v>
      </c>
      <c r="BR580" s="225">
        <f t="shared" si="456"/>
        <v>0.4613783083</v>
      </c>
      <c r="BS580" s="225">
        <f t="shared" si="456"/>
        <v>0.4613783083</v>
      </c>
      <c r="BT580" s="225">
        <f t="shared" si="456"/>
        <v>0.4613783083</v>
      </c>
      <c r="BU580" s="225">
        <f t="shared" si="456"/>
        <v>0.4613783083</v>
      </c>
      <c r="BV580" s="225">
        <f t="shared" si="456"/>
        <v>0.4613783083</v>
      </c>
      <c r="BW580" s="225">
        <f t="shared" si="456"/>
        <v>0.4613783083</v>
      </c>
      <c r="BX580" s="225">
        <f t="shared" si="456"/>
        <v>0.4613783083</v>
      </c>
      <c r="BY580" s="225">
        <f t="shared" si="456"/>
        <v>0.4613783083</v>
      </c>
      <c r="BZ580" s="225">
        <f t="shared" si="456"/>
        <v>0.4613783083</v>
      </c>
      <c r="CA580" s="225">
        <f t="shared" si="456"/>
        <v>0.4613783083</v>
      </c>
      <c r="CB580" s="225">
        <f t="shared" si="456"/>
        <v>0.4613783083</v>
      </c>
      <c r="CC580" s="225">
        <f t="shared" si="456"/>
        <v>0.4613783083</v>
      </c>
      <c r="CD580" s="225">
        <f t="shared" si="456"/>
        <v>0.4613783083</v>
      </c>
      <c r="CE580" s="225">
        <f t="shared" si="456"/>
        <v>0.4613783083</v>
      </c>
      <c r="CF580" s="225">
        <f t="shared" si="456"/>
        <v>0.4613783083</v>
      </c>
      <c r="CG580" s="225">
        <f t="shared" si="456"/>
        <v>0.4613783083</v>
      </c>
      <c r="CH580" s="225">
        <f t="shared" si="456"/>
        <v>0.4613783083</v>
      </c>
      <c r="CI580" s="225">
        <f t="shared" si="456"/>
        <v>0.4613783083</v>
      </c>
      <c r="CJ580" s="225">
        <f t="shared" si="456"/>
        <v>0.4613783083</v>
      </c>
      <c r="CK580" s="225">
        <f t="shared" si="456"/>
        <v>0.4613783083</v>
      </c>
      <c r="CL580" s="225">
        <f t="shared" si="456"/>
        <v>0.4613783083</v>
      </c>
      <c r="CM580" s="225">
        <f t="shared" si="456"/>
        <v>0.4613783083</v>
      </c>
      <c r="CN580" s="225">
        <f t="shared" si="456"/>
        <v>0.4613783083</v>
      </c>
      <c r="CO580" s="225">
        <f t="shared" si="456"/>
        <v>0.4613783083</v>
      </c>
      <c r="CP580" s="225">
        <f t="shared" si="456"/>
        <v>0.4613783083</v>
      </c>
      <c r="CQ580" s="225">
        <f t="shared" si="456"/>
        <v>0.4613783083</v>
      </c>
      <c r="CR580" s="225">
        <f t="shared" si="456"/>
        <v>0.4613783083</v>
      </c>
      <c r="CS580" s="225">
        <f t="shared" si="456"/>
        <v>0.4613783083</v>
      </c>
      <c r="CT580" s="225">
        <f t="shared" si="456"/>
        <v>0.4613783083</v>
      </c>
      <c r="CU580" s="225">
        <f t="shared" si="456"/>
        <v>0.4613783083</v>
      </c>
      <c r="CV580" s="225">
        <f t="shared" si="456"/>
        <v>0.4613783083</v>
      </c>
      <c r="CW580" s="225">
        <f t="shared" si="456"/>
        <v>0.4613783083</v>
      </c>
      <c r="CX580" s="225">
        <f t="shared" si="456"/>
        <v>0.4613783083</v>
      </c>
      <c r="CY580" s="225">
        <f t="shared" si="456"/>
        <v>0.4613783083</v>
      </c>
      <c r="CZ580" s="225">
        <f t="shared" si="456"/>
        <v>0.4613783083</v>
      </c>
      <c r="DA580" s="225">
        <f t="shared" si="456"/>
        <v>0.4613783083</v>
      </c>
      <c r="DB580" s="225">
        <f t="shared" si="456"/>
        <v>0.4613783083</v>
      </c>
      <c r="DC580" s="225">
        <f t="shared" si="456"/>
        <v>0.4613783083</v>
      </c>
      <c r="DD580" s="225">
        <f t="shared" si="456"/>
        <v>0.4613783083</v>
      </c>
      <c r="DE580" s="225">
        <f t="shared" si="456"/>
        <v>0.4613783083</v>
      </c>
      <c r="DF580" s="225">
        <f t="shared" si="456"/>
        <v>0.4613783083</v>
      </c>
      <c r="DG580" s="225">
        <f t="shared" si="456"/>
        <v>0.4613783083</v>
      </c>
      <c r="DH580" s="225">
        <f t="shared" si="456"/>
        <v>0.4613783083</v>
      </c>
      <c r="DI580" s="225">
        <f t="shared" si="456"/>
        <v>0.4613783083</v>
      </c>
      <c r="DJ580" s="225">
        <f t="shared" si="456"/>
        <v>0.4613783083</v>
      </c>
      <c r="DK580" s="225">
        <f t="shared" si="456"/>
        <v>0.4613783083</v>
      </c>
      <c r="DL580" s="225">
        <f t="shared" si="456"/>
        <v>0.4613783083</v>
      </c>
      <c r="DM580" s="225">
        <f t="shared" si="456"/>
        <v>0.4613783083</v>
      </c>
      <c r="DN580" s="225">
        <f t="shared" si="456"/>
        <v>0.4613783083</v>
      </c>
      <c r="DO580" s="225">
        <f t="shared" si="456"/>
        <v>0.4613783083</v>
      </c>
      <c r="DP580" s="225">
        <f t="shared" si="456"/>
        <v>0.4613783083</v>
      </c>
      <c r="DQ580" s="225">
        <f t="shared" si="456"/>
        <v>0.4613783083</v>
      </c>
      <c r="DR580" s="225">
        <f t="shared" si="456"/>
        <v>0.4613783083</v>
      </c>
      <c r="DS580" s="225">
        <f t="shared" si="456"/>
        <v>0.4613783083</v>
      </c>
      <c r="DT580" s="225">
        <f t="shared" si="456"/>
        <v>0.4613783083</v>
      </c>
      <c r="DU580" s="225">
        <f t="shared" si="456"/>
        <v>0.4613783083</v>
      </c>
      <c r="DV580" s="225">
        <f t="shared" si="456"/>
        <v>0.4613783083</v>
      </c>
      <c r="DW580" s="225">
        <f t="shared" si="456"/>
        <v>0.4613783083</v>
      </c>
      <c r="DX580" s="225">
        <f t="shared" si="456"/>
        <v>0.4613783083</v>
      </c>
      <c r="DY580" s="225">
        <f t="shared" si="456"/>
        <v>0.4613783083</v>
      </c>
      <c r="DZ580" s="225">
        <f t="shared" si="456"/>
        <v>0.4613783083</v>
      </c>
    </row>
    <row r="581">
      <c r="A581" s="89"/>
      <c r="B581" s="150"/>
      <c r="C581" s="150"/>
      <c r="D581" s="89"/>
      <c r="E581" s="89"/>
      <c r="F581" s="89"/>
      <c r="G581" s="89"/>
      <c r="H581" s="89"/>
      <c r="I581" s="196" t="s">
        <v>166</v>
      </c>
      <c r="J581" s="225">
        <f t="shared" ref="J581:DZ581" si="457">J570/sum(J$569:J$573)</f>
        <v>0.15</v>
      </c>
      <c r="K581" s="225">
        <f t="shared" si="457"/>
        <v>0.15</v>
      </c>
      <c r="L581" s="225">
        <f t="shared" si="457"/>
        <v>0.15</v>
      </c>
      <c r="M581" s="225">
        <f t="shared" si="457"/>
        <v>0.15</v>
      </c>
      <c r="N581" s="225">
        <f t="shared" si="457"/>
        <v>0.15</v>
      </c>
      <c r="O581" s="225">
        <f t="shared" si="457"/>
        <v>0.15</v>
      </c>
      <c r="P581" s="225">
        <f t="shared" si="457"/>
        <v>0.15</v>
      </c>
      <c r="Q581" s="225">
        <f t="shared" si="457"/>
        <v>0.15</v>
      </c>
      <c r="R581" s="225">
        <f t="shared" si="457"/>
        <v>0.15</v>
      </c>
      <c r="S581" s="225">
        <f t="shared" si="457"/>
        <v>0.15</v>
      </c>
      <c r="T581" s="225">
        <f t="shared" si="457"/>
        <v>0.15</v>
      </c>
      <c r="U581" s="225">
        <f t="shared" si="457"/>
        <v>0.15</v>
      </c>
      <c r="V581" s="225">
        <f t="shared" si="457"/>
        <v>0.15</v>
      </c>
      <c r="W581" s="225">
        <f t="shared" si="457"/>
        <v>0.15</v>
      </c>
      <c r="X581" s="225">
        <f t="shared" si="457"/>
        <v>0.15</v>
      </c>
      <c r="Y581" s="225">
        <f t="shared" si="457"/>
        <v>0.15</v>
      </c>
      <c r="Z581" s="225">
        <f t="shared" si="457"/>
        <v>0.15</v>
      </c>
      <c r="AA581" s="225">
        <f t="shared" si="457"/>
        <v>0.15</v>
      </c>
      <c r="AB581" s="225">
        <f t="shared" si="457"/>
        <v>0.15</v>
      </c>
      <c r="AC581" s="225">
        <f t="shared" si="457"/>
        <v>0.15</v>
      </c>
      <c r="AD581" s="225">
        <f t="shared" si="457"/>
        <v>0.15</v>
      </c>
      <c r="AE581" s="225">
        <f t="shared" si="457"/>
        <v>0.15</v>
      </c>
      <c r="AF581" s="225">
        <f t="shared" si="457"/>
        <v>0.15</v>
      </c>
      <c r="AG581" s="225">
        <f t="shared" si="457"/>
        <v>0.15</v>
      </c>
      <c r="AH581" s="225">
        <f t="shared" si="457"/>
        <v>0.15</v>
      </c>
      <c r="AI581" s="225">
        <f t="shared" si="457"/>
        <v>0.15</v>
      </c>
      <c r="AJ581" s="225">
        <f t="shared" si="457"/>
        <v>0.15</v>
      </c>
      <c r="AK581" s="225">
        <f t="shared" si="457"/>
        <v>0.15</v>
      </c>
      <c r="AL581" s="225">
        <f t="shared" si="457"/>
        <v>0.15</v>
      </c>
      <c r="AM581" s="225">
        <f t="shared" si="457"/>
        <v>0.15</v>
      </c>
      <c r="AN581" s="225">
        <f t="shared" si="457"/>
        <v>0.08141970146</v>
      </c>
      <c r="AO581" s="225">
        <f t="shared" si="457"/>
        <v>0.08141970146</v>
      </c>
      <c r="AP581" s="225">
        <f t="shared" si="457"/>
        <v>0.08141970146</v>
      </c>
      <c r="AQ581" s="225">
        <f t="shared" si="457"/>
        <v>0.08141970146</v>
      </c>
      <c r="AR581" s="225">
        <f t="shared" si="457"/>
        <v>0.08141970146</v>
      </c>
      <c r="AS581" s="225">
        <f t="shared" si="457"/>
        <v>0.08141970146</v>
      </c>
      <c r="AT581" s="225">
        <f t="shared" si="457"/>
        <v>0.08141970146</v>
      </c>
      <c r="AU581" s="225">
        <f t="shared" si="457"/>
        <v>0.08141970146</v>
      </c>
      <c r="AV581" s="225">
        <f t="shared" si="457"/>
        <v>0.08141970146</v>
      </c>
      <c r="AW581" s="225">
        <f t="shared" si="457"/>
        <v>0.08141970146</v>
      </c>
      <c r="AX581" s="225">
        <f t="shared" si="457"/>
        <v>0.08141970146</v>
      </c>
      <c r="AY581" s="225">
        <f t="shared" si="457"/>
        <v>0.08141970146</v>
      </c>
      <c r="AZ581" s="225">
        <f t="shared" si="457"/>
        <v>0.08141970146</v>
      </c>
      <c r="BA581" s="225">
        <f t="shared" si="457"/>
        <v>0.08141970146</v>
      </c>
      <c r="BB581" s="225">
        <f t="shared" si="457"/>
        <v>0.08141970146</v>
      </c>
      <c r="BC581" s="225">
        <f t="shared" si="457"/>
        <v>0.08141970146</v>
      </c>
      <c r="BD581" s="225">
        <f t="shared" si="457"/>
        <v>0.08141970146</v>
      </c>
      <c r="BE581" s="225">
        <f t="shared" si="457"/>
        <v>0.08141970146</v>
      </c>
      <c r="BF581" s="225">
        <f t="shared" si="457"/>
        <v>0.08141970146</v>
      </c>
      <c r="BG581" s="225">
        <f t="shared" si="457"/>
        <v>0.08141970146</v>
      </c>
      <c r="BH581" s="225">
        <f t="shared" si="457"/>
        <v>0.08141970146</v>
      </c>
      <c r="BI581" s="225">
        <f t="shared" si="457"/>
        <v>0.08141970146</v>
      </c>
      <c r="BJ581" s="225">
        <f t="shared" si="457"/>
        <v>0.08141970146</v>
      </c>
      <c r="BK581" s="225">
        <f t="shared" si="457"/>
        <v>0.08141970146</v>
      </c>
      <c r="BL581" s="225">
        <f t="shared" si="457"/>
        <v>0.08141970146</v>
      </c>
      <c r="BM581" s="225">
        <f t="shared" si="457"/>
        <v>0.08141970146</v>
      </c>
      <c r="BN581" s="225">
        <f t="shared" si="457"/>
        <v>0.08141970146</v>
      </c>
      <c r="BO581" s="225">
        <f t="shared" si="457"/>
        <v>0.08141970146</v>
      </c>
      <c r="BP581" s="225">
        <f t="shared" si="457"/>
        <v>0.08141970146</v>
      </c>
      <c r="BQ581" s="225">
        <f t="shared" si="457"/>
        <v>0.08141970146</v>
      </c>
      <c r="BR581" s="225">
        <f t="shared" si="457"/>
        <v>0.08141970146</v>
      </c>
      <c r="BS581" s="225">
        <f t="shared" si="457"/>
        <v>0.08141970146</v>
      </c>
      <c r="BT581" s="225">
        <f t="shared" si="457"/>
        <v>0.08141970146</v>
      </c>
      <c r="BU581" s="225">
        <f t="shared" si="457"/>
        <v>0.08141970146</v>
      </c>
      <c r="BV581" s="225">
        <f t="shared" si="457"/>
        <v>0.08141970146</v>
      </c>
      <c r="BW581" s="225">
        <f t="shared" si="457"/>
        <v>0.08141970146</v>
      </c>
      <c r="BX581" s="225">
        <f t="shared" si="457"/>
        <v>0.08141970146</v>
      </c>
      <c r="BY581" s="225">
        <f t="shared" si="457"/>
        <v>0.08141970146</v>
      </c>
      <c r="BZ581" s="225">
        <f t="shared" si="457"/>
        <v>0.08141970146</v>
      </c>
      <c r="CA581" s="225">
        <f t="shared" si="457"/>
        <v>0.08141970146</v>
      </c>
      <c r="CB581" s="225">
        <f t="shared" si="457"/>
        <v>0.08141970146</v>
      </c>
      <c r="CC581" s="225">
        <f t="shared" si="457"/>
        <v>0.08141970146</v>
      </c>
      <c r="CD581" s="225">
        <f t="shared" si="457"/>
        <v>0.08141970146</v>
      </c>
      <c r="CE581" s="225">
        <f t="shared" si="457"/>
        <v>0.08141970146</v>
      </c>
      <c r="CF581" s="225">
        <f t="shared" si="457"/>
        <v>0.08141970146</v>
      </c>
      <c r="CG581" s="225">
        <f t="shared" si="457"/>
        <v>0.08141970146</v>
      </c>
      <c r="CH581" s="225">
        <f t="shared" si="457"/>
        <v>0.08141970146</v>
      </c>
      <c r="CI581" s="225">
        <f t="shared" si="457"/>
        <v>0.08141970146</v>
      </c>
      <c r="CJ581" s="225">
        <f t="shared" si="457"/>
        <v>0.08141970146</v>
      </c>
      <c r="CK581" s="225">
        <f t="shared" si="457"/>
        <v>0.08141970146</v>
      </c>
      <c r="CL581" s="225">
        <f t="shared" si="457"/>
        <v>0.08141970146</v>
      </c>
      <c r="CM581" s="225">
        <f t="shared" si="457"/>
        <v>0.08141970146</v>
      </c>
      <c r="CN581" s="225">
        <f t="shared" si="457"/>
        <v>0.08141970146</v>
      </c>
      <c r="CO581" s="225">
        <f t="shared" si="457"/>
        <v>0.08141970146</v>
      </c>
      <c r="CP581" s="225">
        <f t="shared" si="457"/>
        <v>0.08141970146</v>
      </c>
      <c r="CQ581" s="225">
        <f t="shared" si="457"/>
        <v>0.08141970146</v>
      </c>
      <c r="CR581" s="225">
        <f t="shared" si="457"/>
        <v>0.08141970146</v>
      </c>
      <c r="CS581" s="225">
        <f t="shared" si="457"/>
        <v>0.08141970146</v>
      </c>
      <c r="CT581" s="225">
        <f t="shared" si="457"/>
        <v>0.08141970146</v>
      </c>
      <c r="CU581" s="225">
        <f t="shared" si="457"/>
        <v>0.08141970146</v>
      </c>
      <c r="CV581" s="225">
        <f t="shared" si="457"/>
        <v>0.08141970146</v>
      </c>
      <c r="CW581" s="225">
        <f t="shared" si="457"/>
        <v>0.08141970146</v>
      </c>
      <c r="CX581" s="225">
        <f t="shared" si="457"/>
        <v>0.08141970146</v>
      </c>
      <c r="CY581" s="225">
        <f t="shared" si="457"/>
        <v>0.08141970146</v>
      </c>
      <c r="CZ581" s="225">
        <f t="shared" si="457"/>
        <v>0.08141970146</v>
      </c>
      <c r="DA581" s="225">
        <f t="shared" si="457"/>
        <v>0.08141970146</v>
      </c>
      <c r="DB581" s="225">
        <f t="shared" si="457"/>
        <v>0.08141970146</v>
      </c>
      <c r="DC581" s="225">
        <f t="shared" si="457"/>
        <v>0.08141970146</v>
      </c>
      <c r="DD581" s="225">
        <f t="shared" si="457"/>
        <v>0.08141970146</v>
      </c>
      <c r="DE581" s="225">
        <f t="shared" si="457"/>
        <v>0.08141970146</v>
      </c>
      <c r="DF581" s="225">
        <f t="shared" si="457"/>
        <v>0.08141970146</v>
      </c>
      <c r="DG581" s="225">
        <f t="shared" si="457"/>
        <v>0.08141970146</v>
      </c>
      <c r="DH581" s="225">
        <f t="shared" si="457"/>
        <v>0.08141970146</v>
      </c>
      <c r="DI581" s="225">
        <f t="shared" si="457"/>
        <v>0.08141970146</v>
      </c>
      <c r="DJ581" s="225">
        <f t="shared" si="457"/>
        <v>0.08141970146</v>
      </c>
      <c r="DK581" s="225">
        <f t="shared" si="457"/>
        <v>0.08141970146</v>
      </c>
      <c r="DL581" s="225">
        <f t="shared" si="457"/>
        <v>0.08141970146</v>
      </c>
      <c r="DM581" s="225">
        <f t="shared" si="457"/>
        <v>0.08141970146</v>
      </c>
      <c r="DN581" s="225">
        <f t="shared" si="457"/>
        <v>0.08141970146</v>
      </c>
      <c r="DO581" s="225">
        <f t="shared" si="457"/>
        <v>0.08141970146</v>
      </c>
      <c r="DP581" s="225">
        <f t="shared" si="457"/>
        <v>0.08141970146</v>
      </c>
      <c r="DQ581" s="225">
        <f t="shared" si="457"/>
        <v>0.08141970146</v>
      </c>
      <c r="DR581" s="225">
        <f t="shared" si="457"/>
        <v>0.08141970146</v>
      </c>
      <c r="DS581" s="225">
        <f t="shared" si="457"/>
        <v>0.08141970146</v>
      </c>
      <c r="DT581" s="225">
        <f t="shared" si="457"/>
        <v>0.08141970146</v>
      </c>
      <c r="DU581" s="225">
        <f t="shared" si="457"/>
        <v>0.08141970146</v>
      </c>
      <c r="DV581" s="225">
        <f t="shared" si="457"/>
        <v>0.08141970146</v>
      </c>
      <c r="DW581" s="225">
        <f t="shared" si="457"/>
        <v>0.08141970146</v>
      </c>
      <c r="DX581" s="225">
        <f t="shared" si="457"/>
        <v>0.08141970146</v>
      </c>
      <c r="DY581" s="225">
        <f t="shared" si="457"/>
        <v>0.08141970146</v>
      </c>
      <c r="DZ581" s="225">
        <f t="shared" si="457"/>
        <v>0.08141970146</v>
      </c>
    </row>
    <row r="582">
      <c r="A582" s="89"/>
      <c r="B582" s="150"/>
      <c r="C582" s="150"/>
      <c r="D582" s="89"/>
      <c r="E582" s="89"/>
      <c r="F582" s="89"/>
      <c r="G582" s="89"/>
      <c r="H582" s="89"/>
      <c r="I582" s="196" t="s">
        <v>177</v>
      </c>
      <c r="J582" s="225">
        <f t="shared" ref="J582:DZ582" si="458">J571/sum(J$569:J$573)</f>
        <v>0</v>
      </c>
      <c r="K582" s="225">
        <f t="shared" si="458"/>
        <v>0</v>
      </c>
      <c r="L582" s="225">
        <f t="shared" si="458"/>
        <v>0</v>
      </c>
      <c r="M582" s="225">
        <f t="shared" si="458"/>
        <v>0</v>
      </c>
      <c r="N582" s="225">
        <f t="shared" si="458"/>
        <v>0</v>
      </c>
      <c r="O582" s="225">
        <f t="shared" si="458"/>
        <v>0</v>
      </c>
      <c r="P582" s="225">
        <f t="shared" si="458"/>
        <v>0</v>
      </c>
      <c r="Q582" s="225">
        <f t="shared" si="458"/>
        <v>0</v>
      </c>
      <c r="R582" s="225">
        <f t="shared" si="458"/>
        <v>0</v>
      </c>
      <c r="S582" s="225">
        <f t="shared" si="458"/>
        <v>0</v>
      </c>
      <c r="T582" s="225">
        <f t="shared" si="458"/>
        <v>0</v>
      </c>
      <c r="U582" s="225">
        <f t="shared" si="458"/>
        <v>0</v>
      </c>
      <c r="V582" s="225">
        <f t="shared" si="458"/>
        <v>0</v>
      </c>
      <c r="W582" s="225">
        <f t="shared" si="458"/>
        <v>0</v>
      </c>
      <c r="X582" s="225">
        <f t="shared" si="458"/>
        <v>0</v>
      </c>
      <c r="Y582" s="225">
        <f t="shared" si="458"/>
        <v>0</v>
      </c>
      <c r="Z582" s="225">
        <f t="shared" si="458"/>
        <v>0</v>
      </c>
      <c r="AA582" s="225">
        <f t="shared" si="458"/>
        <v>0</v>
      </c>
      <c r="AB582" s="225">
        <f t="shared" si="458"/>
        <v>0</v>
      </c>
      <c r="AC582" s="225">
        <f t="shared" si="458"/>
        <v>0</v>
      </c>
      <c r="AD582" s="225">
        <f t="shared" si="458"/>
        <v>0</v>
      </c>
      <c r="AE582" s="225">
        <f t="shared" si="458"/>
        <v>0</v>
      </c>
      <c r="AF582" s="225">
        <f t="shared" si="458"/>
        <v>0</v>
      </c>
      <c r="AG582" s="225">
        <f t="shared" si="458"/>
        <v>0</v>
      </c>
      <c r="AH582" s="225">
        <f t="shared" si="458"/>
        <v>0</v>
      </c>
      <c r="AI582" s="225">
        <f t="shared" si="458"/>
        <v>0</v>
      </c>
      <c r="AJ582" s="225">
        <f t="shared" si="458"/>
        <v>0</v>
      </c>
      <c r="AK582" s="225">
        <f t="shared" si="458"/>
        <v>0</v>
      </c>
      <c r="AL582" s="225">
        <f t="shared" si="458"/>
        <v>0</v>
      </c>
      <c r="AM582" s="225">
        <f t="shared" si="458"/>
        <v>0</v>
      </c>
      <c r="AN582" s="225">
        <f t="shared" si="458"/>
        <v>0.0550972247</v>
      </c>
      <c r="AO582" s="225">
        <f t="shared" si="458"/>
        <v>0.0550972247</v>
      </c>
      <c r="AP582" s="225">
        <f t="shared" si="458"/>
        <v>0.0550972247</v>
      </c>
      <c r="AQ582" s="225">
        <f t="shared" si="458"/>
        <v>0.0550972247</v>
      </c>
      <c r="AR582" s="225">
        <f t="shared" si="458"/>
        <v>0.0550972247</v>
      </c>
      <c r="AS582" s="225">
        <f t="shared" si="458"/>
        <v>0.0550972247</v>
      </c>
      <c r="AT582" s="225">
        <f t="shared" si="458"/>
        <v>0.0550972247</v>
      </c>
      <c r="AU582" s="225">
        <f t="shared" si="458"/>
        <v>0.0550972247</v>
      </c>
      <c r="AV582" s="225">
        <f t="shared" si="458"/>
        <v>0.0550972247</v>
      </c>
      <c r="AW582" s="225">
        <f t="shared" si="458"/>
        <v>0.0550972247</v>
      </c>
      <c r="AX582" s="225">
        <f t="shared" si="458"/>
        <v>0.0550972247</v>
      </c>
      <c r="AY582" s="225">
        <f t="shared" si="458"/>
        <v>0.0550972247</v>
      </c>
      <c r="AZ582" s="225">
        <f t="shared" si="458"/>
        <v>0.0550972247</v>
      </c>
      <c r="BA582" s="225">
        <f t="shared" si="458"/>
        <v>0.0550972247</v>
      </c>
      <c r="BB582" s="225">
        <f t="shared" si="458"/>
        <v>0.0550972247</v>
      </c>
      <c r="BC582" s="225">
        <f t="shared" si="458"/>
        <v>0.0550972247</v>
      </c>
      <c r="BD582" s="225">
        <f t="shared" si="458"/>
        <v>0.0550972247</v>
      </c>
      <c r="BE582" s="225">
        <f t="shared" si="458"/>
        <v>0.0550972247</v>
      </c>
      <c r="BF582" s="225">
        <f t="shared" si="458"/>
        <v>0.0550972247</v>
      </c>
      <c r="BG582" s="225">
        <f t="shared" si="458"/>
        <v>0.0550972247</v>
      </c>
      <c r="BH582" s="225">
        <f t="shared" si="458"/>
        <v>0.0550972247</v>
      </c>
      <c r="BI582" s="225">
        <f t="shared" si="458"/>
        <v>0.0550972247</v>
      </c>
      <c r="BJ582" s="225">
        <f t="shared" si="458"/>
        <v>0.0550972247</v>
      </c>
      <c r="BK582" s="225">
        <f t="shared" si="458"/>
        <v>0.0550972247</v>
      </c>
      <c r="BL582" s="225">
        <f t="shared" si="458"/>
        <v>0.0550972247</v>
      </c>
      <c r="BM582" s="225">
        <f t="shared" si="458"/>
        <v>0.0550972247</v>
      </c>
      <c r="BN582" s="225">
        <f t="shared" si="458"/>
        <v>0.0550972247</v>
      </c>
      <c r="BO582" s="225">
        <f t="shared" si="458"/>
        <v>0.0550972247</v>
      </c>
      <c r="BP582" s="225">
        <f t="shared" si="458"/>
        <v>0.0550972247</v>
      </c>
      <c r="BQ582" s="225">
        <f t="shared" si="458"/>
        <v>0.0550972247</v>
      </c>
      <c r="BR582" s="225">
        <f t="shared" si="458"/>
        <v>0.0550972247</v>
      </c>
      <c r="BS582" s="225">
        <f t="shared" si="458"/>
        <v>0.0550972247</v>
      </c>
      <c r="BT582" s="225">
        <f t="shared" si="458"/>
        <v>0.0550972247</v>
      </c>
      <c r="BU582" s="225">
        <f t="shared" si="458"/>
        <v>0.0550972247</v>
      </c>
      <c r="BV582" s="225">
        <f t="shared" si="458"/>
        <v>0.0550972247</v>
      </c>
      <c r="BW582" s="225">
        <f t="shared" si="458"/>
        <v>0.0550972247</v>
      </c>
      <c r="BX582" s="225">
        <f t="shared" si="458"/>
        <v>0.0550972247</v>
      </c>
      <c r="BY582" s="225">
        <f t="shared" si="458"/>
        <v>0.0550972247</v>
      </c>
      <c r="BZ582" s="225">
        <f t="shared" si="458"/>
        <v>0.0550972247</v>
      </c>
      <c r="CA582" s="225">
        <f t="shared" si="458"/>
        <v>0.0550972247</v>
      </c>
      <c r="CB582" s="225">
        <f t="shared" si="458"/>
        <v>0.0550972247</v>
      </c>
      <c r="CC582" s="225">
        <f t="shared" si="458"/>
        <v>0.0550972247</v>
      </c>
      <c r="CD582" s="225">
        <f t="shared" si="458"/>
        <v>0.0550972247</v>
      </c>
      <c r="CE582" s="225">
        <f t="shared" si="458"/>
        <v>0.0550972247</v>
      </c>
      <c r="CF582" s="225">
        <f t="shared" si="458"/>
        <v>0.0550972247</v>
      </c>
      <c r="CG582" s="225">
        <f t="shared" si="458"/>
        <v>0.0550972247</v>
      </c>
      <c r="CH582" s="225">
        <f t="shared" si="458"/>
        <v>0.0550972247</v>
      </c>
      <c r="CI582" s="225">
        <f t="shared" si="458"/>
        <v>0.0550972247</v>
      </c>
      <c r="CJ582" s="225">
        <f t="shared" si="458"/>
        <v>0.0550972247</v>
      </c>
      <c r="CK582" s="225">
        <f t="shared" si="458"/>
        <v>0.0550972247</v>
      </c>
      <c r="CL582" s="225">
        <f t="shared" si="458"/>
        <v>0.0550972247</v>
      </c>
      <c r="CM582" s="225">
        <f t="shared" si="458"/>
        <v>0.0550972247</v>
      </c>
      <c r="CN582" s="225">
        <f t="shared" si="458"/>
        <v>0.0550972247</v>
      </c>
      <c r="CO582" s="225">
        <f t="shared" si="458"/>
        <v>0.0550972247</v>
      </c>
      <c r="CP582" s="225">
        <f t="shared" si="458"/>
        <v>0.0550972247</v>
      </c>
      <c r="CQ582" s="225">
        <f t="shared" si="458"/>
        <v>0.0550972247</v>
      </c>
      <c r="CR582" s="225">
        <f t="shared" si="458"/>
        <v>0.0550972247</v>
      </c>
      <c r="CS582" s="225">
        <f t="shared" si="458"/>
        <v>0.0550972247</v>
      </c>
      <c r="CT582" s="225">
        <f t="shared" si="458"/>
        <v>0.0550972247</v>
      </c>
      <c r="CU582" s="225">
        <f t="shared" si="458"/>
        <v>0.0550972247</v>
      </c>
      <c r="CV582" s="225">
        <f t="shared" si="458"/>
        <v>0.0550972247</v>
      </c>
      <c r="CW582" s="225">
        <f t="shared" si="458"/>
        <v>0.0550972247</v>
      </c>
      <c r="CX582" s="225">
        <f t="shared" si="458"/>
        <v>0.0550972247</v>
      </c>
      <c r="CY582" s="225">
        <f t="shared" si="458"/>
        <v>0.0550972247</v>
      </c>
      <c r="CZ582" s="225">
        <f t="shared" si="458"/>
        <v>0.0550972247</v>
      </c>
      <c r="DA582" s="225">
        <f t="shared" si="458"/>
        <v>0.0550972247</v>
      </c>
      <c r="DB582" s="225">
        <f t="shared" si="458"/>
        <v>0.0550972247</v>
      </c>
      <c r="DC582" s="225">
        <f t="shared" si="458"/>
        <v>0.0550972247</v>
      </c>
      <c r="DD582" s="225">
        <f t="shared" si="458"/>
        <v>0.0550972247</v>
      </c>
      <c r="DE582" s="225">
        <f t="shared" si="458"/>
        <v>0.0550972247</v>
      </c>
      <c r="DF582" s="225">
        <f t="shared" si="458"/>
        <v>0.0550972247</v>
      </c>
      <c r="DG582" s="225">
        <f t="shared" si="458"/>
        <v>0.0550972247</v>
      </c>
      <c r="DH582" s="225">
        <f t="shared" si="458"/>
        <v>0.0550972247</v>
      </c>
      <c r="DI582" s="225">
        <f t="shared" si="458"/>
        <v>0.0550972247</v>
      </c>
      <c r="DJ582" s="225">
        <f t="shared" si="458"/>
        <v>0.0550972247</v>
      </c>
      <c r="DK582" s="225">
        <f t="shared" si="458"/>
        <v>0.0550972247</v>
      </c>
      <c r="DL582" s="225">
        <f t="shared" si="458"/>
        <v>0.0550972247</v>
      </c>
      <c r="DM582" s="225">
        <f t="shared" si="458"/>
        <v>0.0550972247</v>
      </c>
      <c r="DN582" s="225">
        <f t="shared" si="458"/>
        <v>0.0550972247</v>
      </c>
      <c r="DO582" s="225">
        <f t="shared" si="458"/>
        <v>0.0550972247</v>
      </c>
      <c r="DP582" s="225">
        <f t="shared" si="458"/>
        <v>0.0550972247</v>
      </c>
      <c r="DQ582" s="225">
        <f t="shared" si="458"/>
        <v>0.0550972247</v>
      </c>
      <c r="DR582" s="225">
        <f t="shared" si="458"/>
        <v>0.0550972247</v>
      </c>
      <c r="DS582" s="225">
        <f t="shared" si="458"/>
        <v>0.0550972247</v>
      </c>
      <c r="DT582" s="225">
        <f t="shared" si="458"/>
        <v>0.0550972247</v>
      </c>
      <c r="DU582" s="225">
        <f t="shared" si="458"/>
        <v>0.0550972247</v>
      </c>
      <c r="DV582" s="225">
        <f t="shared" si="458"/>
        <v>0.0550972247</v>
      </c>
      <c r="DW582" s="225">
        <f t="shared" si="458"/>
        <v>0.0550972247</v>
      </c>
      <c r="DX582" s="225">
        <f t="shared" si="458"/>
        <v>0.0550972247</v>
      </c>
      <c r="DY582" s="225">
        <f t="shared" si="458"/>
        <v>0.0550972247</v>
      </c>
      <c r="DZ582" s="225">
        <f t="shared" si="458"/>
        <v>0.0550972247</v>
      </c>
    </row>
    <row r="583">
      <c r="A583" s="89"/>
      <c r="B583" s="150"/>
      <c r="C583" s="150"/>
      <c r="D583" s="89"/>
      <c r="E583" s="89"/>
      <c r="F583" s="89"/>
      <c r="G583" s="89"/>
      <c r="H583" s="89"/>
      <c r="I583" s="88" t="s">
        <v>162</v>
      </c>
      <c r="J583" s="225">
        <f t="shared" ref="J583:DZ583" si="459">J572/sum(J$569:J$573)</f>
        <v>0</v>
      </c>
      <c r="K583" s="225">
        <f t="shared" si="459"/>
        <v>0</v>
      </c>
      <c r="L583" s="225">
        <f t="shared" si="459"/>
        <v>0</v>
      </c>
      <c r="M583" s="225">
        <f t="shared" si="459"/>
        <v>0</v>
      </c>
      <c r="N583" s="225">
        <f t="shared" si="459"/>
        <v>0</v>
      </c>
      <c r="O583" s="225">
        <f t="shared" si="459"/>
        <v>0</v>
      </c>
      <c r="P583" s="225">
        <f t="shared" si="459"/>
        <v>0</v>
      </c>
      <c r="Q583" s="225">
        <f t="shared" si="459"/>
        <v>0</v>
      </c>
      <c r="R583" s="225">
        <f t="shared" si="459"/>
        <v>0</v>
      </c>
      <c r="S583" s="225">
        <f t="shared" si="459"/>
        <v>0</v>
      </c>
      <c r="T583" s="225">
        <f t="shared" si="459"/>
        <v>0</v>
      </c>
      <c r="U583" s="225">
        <f t="shared" si="459"/>
        <v>0</v>
      </c>
      <c r="V583" s="225">
        <f t="shared" si="459"/>
        <v>0</v>
      </c>
      <c r="W583" s="225">
        <f t="shared" si="459"/>
        <v>0</v>
      </c>
      <c r="X583" s="225">
        <f t="shared" si="459"/>
        <v>0</v>
      </c>
      <c r="Y583" s="225">
        <f t="shared" si="459"/>
        <v>0</v>
      </c>
      <c r="Z583" s="225">
        <f t="shared" si="459"/>
        <v>0</v>
      </c>
      <c r="AA583" s="225">
        <f t="shared" si="459"/>
        <v>0</v>
      </c>
      <c r="AB583" s="225">
        <f t="shared" si="459"/>
        <v>0</v>
      </c>
      <c r="AC583" s="225">
        <f t="shared" si="459"/>
        <v>0</v>
      </c>
      <c r="AD583" s="225">
        <f t="shared" si="459"/>
        <v>0</v>
      </c>
      <c r="AE583" s="225">
        <f t="shared" si="459"/>
        <v>0</v>
      </c>
      <c r="AF583" s="225">
        <f t="shared" si="459"/>
        <v>0</v>
      </c>
      <c r="AG583" s="225">
        <f t="shared" si="459"/>
        <v>0</v>
      </c>
      <c r="AH583" s="225">
        <f t="shared" si="459"/>
        <v>0</v>
      </c>
      <c r="AI583" s="225">
        <f t="shared" si="459"/>
        <v>0</v>
      </c>
      <c r="AJ583" s="225">
        <f t="shared" si="459"/>
        <v>0</v>
      </c>
      <c r="AK583" s="225">
        <f t="shared" si="459"/>
        <v>0</v>
      </c>
      <c r="AL583" s="225">
        <f t="shared" si="459"/>
        <v>0</v>
      </c>
      <c r="AM583" s="225">
        <f t="shared" si="459"/>
        <v>0</v>
      </c>
      <c r="AN583" s="225">
        <f t="shared" si="459"/>
        <v>0.3015785742</v>
      </c>
      <c r="AO583" s="225">
        <f t="shared" si="459"/>
        <v>0.3015785742</v>
      </c>
      <c r="AP583" s="225">
        <f t="shared" si="459"/>
        <v>0.3015785742</v>
      </c>
      <c r="AQ583" s="225">
        <f t="shared" si="459"/>
        <v>0.3015785742</v>
      </c>
      <c r="AR583" s="225">
        <f t="shared" si="459"/>
        <v>0.3015785742</v>
      </c>
      <c r="AS583" s="225">
        <f t="shared" si="459"/>
        <v>0.3015785742</v>
      </c>
      <c r="AT583" s="225">
        <f t="shared" si="459"/>
        <v>0.3015785742</v>
      </c>
      <c r="AU583" s="225">
        <f t="shared" si="459"/>
        <v>0.3015785742</v>
      </c>
      <c r="AV583" s="225">
        <f t="shared" si="459"/>
        <v>0.3015785742</v>
      </c>
      <c r="AW583" s="225">
        <f t="shared" si="459"/>
        <v>0.3015785742</v>
      </c>
      <c r="AX583" s="225">
        <f t="shared" si="459"/>
        <v>0.3015785742</v>
      </c>
      <c r="AY583" s="225">
        <f t="shared" si="459"/>
        <v>0.3015785742</v>
      </c>
      <c r="AZ583" s="225">
        <f t="shared" si="459"/>
        <v>0.3015785742</v>
      </c>
      <c r="BA583" s="225">
        <f t="shared" si="459"/>
        <v>0.3015785742</v>
      </c>
      <c r="BB583" s="225">
        <f t="shared" si="459"/>
        <v>0.3015785742</v>
      </c>
      <c r="BC583" s="225">
        <f t="shared" si="459"/>
        <v>0.3015785742</v>
      </c>
      <c r="BD583" s="225">
        <f t="shared" si="459"/>
        <v>0.3015785742</v>
      </c>
      <c r="BE583" s="225">
        <f t="shared" si="459"/>
        <v>0.3015785742</v>
      </c>
      <c r="BF583" s="225">
        <f t="shared" si="459"/>
        <v>0.3015785742</v>
      </c>
      <c r="BG583" s="225">
        <f t="shared" si="459"/>
        <v>0.3015785742</v>
      </c>
      <c r="BH583" s="225">
        <f t="shared" si="459"/>
        <v>0.3015785742</v>
      </c>
      <c r="BI583" s="225">
        <f t="shared" si="459"/>
        <v>0.3015785742</v>
      </c>
      <c r="BJ583" s="225">
        <f t="shared" si="459"/>
        <v>0.3015785742</v>
      </c>
      <c r="BK583" s="225">
        <f t="shared" si="459"/>
        <v>0.3015785742</v>
      </c>
      <c r="BL583" s="225">
        <f t="shared" si="459"/>
        <v>0.3015785742</v>
      </c>
      <c r="BM583" s="225">
        <f t="shared" si="459"/>
        <v>0.3015785742</v>
      </c>
      <c r="BN583" s="225">
        <f t="shared" si="459"/>
        <v>0.3015785742</v>
      </c>
      <c r="BO583" s="225">
        <f t="shared" si="459"/>
        <v>0.3015785742</v>
      </c>
      <c r="BP583" s="225">
        <f t="shared" si="459"/>
        <v>0.3015785742</v>
      </c>
      <c r="BQ583" s="225">
        <f t="shared" si="459"/>
        <v>0.3015785742</v>
      </c>
      <c r="BR583" s="225">
        <f t="shared" si="459"/>
        <v>0.3015785742</v>
      </c>
      <c r="BS583" s="225">
        <f t="shared" si="459"/>
        <v>0.3015785742</v>
      </c>
      <c r="BT583" s="225">
        <f t="shared" si="459"/>
        <v>0.3015785742</v>
      </c>
      <c r="BU583" s="225">
        <f t="shared" si="459"/>
        <v>0.3015785742</v>
      </c>
      <c r="BV583" s="225">
        <f t="shared" si="459"/>
        <v>0.3015785742</v>
      </c>
      <c r="BW583" s="225">
        <f t="shared" si="459"/>
        <v>0.3015785742</v>
      </c>
      <c r="BX583" s="225">
        <f t="shared" si="459"/>
        <v>0.3015785742</v>
      </c>
      <c r="BY583" s="225">
        <f t="shared" si="459"/>
        <v>0.3015785742</v>
      </c>
      <c r="BZ583" s="225">
        <f t="shared" si="459"/>
        <v>0.3015785742</v>
      </c>
      <c r="CA583" s="225">
        <f t="shared" si="459"/>
        <v>0.3015785742</v>
      </c>
      <c r="CB583" s="225">
        <f t="shared" si="459"/>
        <v>0.3015785742</v>
      </c>
      <c r="CC583" s="225">
        <f t="shared" si="459"/>
        <v>0.3015785742</v>
      </c>
      <c r="CD583" s="225">
        <f t="shared" si="459"/>
        <v>0.3015785742</v>
      </c>
      <c r="CE583" s="225">
        <f t="shared" si="459"/>
        <v>0.3015785742</v>
      </c>
      <c r="CF583" s="225">
        <f t="shared" si="459"/>
        <v>0.3015785742</v>
      </c>
      <c r="CG583" s="225">
        <f t="shared" si="459"/>
        <v>0.3015785742</v>
      </c>
      <c r="CH583" s="225">
        <f t="shared" si="459"/>
        <v>0.3015785742</v>
      </c>
      <c r="CI583" s="225">
        <f t="shared" si="459"/>
        <v>0.3015785742</v>
      </c>
      <c r="CJ583" s="225">
        <f t="shared" si="459"/>
        <v>0.3015785742</v>
      </c>
      <c r="CK583" s="225">
        <f t="shared" si="459"/>
        <v>0.3015785742</v>
      </c>
      <c r="CL583" s="225">
        <f t="shared" si="459"/>
        <v>0.3015785742</v>
      </c>
      <c r="CM583" s="225">
        <f t="shared" si="459"/>
        <v>0.3015785742</v>
      </c>
      <c r="CN583" s="225">
        <f t="shared" si="459"/>
        <v>0.3015785742</v>
      </c>
      <c r="CO583" s="225">
        <f t="shared" si="459"/>
        <v>0.3015785742</v>
      </c>
      <c r="CP583" s="225">
        <f t="shared" si="459"/>
        <v>0.3015785742</v>
      </c>
      <c r="CQ583" s="225">
        <f t="shared" si="459"/>
        <v>0.3015785742</v>
      </c>
      <c r="CR583" s="225">
        <f t="shared" si="459"/>
        <v>0.3015785742</v>
      </c>
      <c r="CS583" s="225">
        <f t="shared" si="459"/>
        <v>0.3015785742</v>
      </c>
      <c r="CT583" s="225">
        <f t="shared" si="459"/>
        <v>0.3015785742</v>
      </c>
      <c r="CU583" s="225">
        <f t="shared" si="459"/>
        <v>0.3015785742</v>
      </c>
      <c r="CV583" s="225">
        <f t="shared" si="459"/>
        <v>0.3015785742</v>
      </c>
      <c r="CW583" s="225">
        <f t="shared" si="459"/>
        <v>0.3015785742</v>
      </c>
      <c r="CX583" s="225">
        <f t="shared" si="459"/>
        <v>0.3015785742</v>
      </c>
      <c r="CY583" s="225">
        <f t="shared" si="459"/>
        <v>0.3015785742</v>
      </c>
      <c r="CZ583" s="225">
        <f t="shared" si="459"/>
        <v>0.3015785742</v>
      </c>
      <c r="DA583" s="225">
        <f t="shared" si="459"/>
        <v>0.3015785742</v>
      </c>
      <c r="DB583" s="225">
        <f t="shared" si="459"/>
        <v>0.3015785742</v>
      </c>
      <c r="DC583" s="225">
        <f t="shared" si="459"/>
        <v>0.3015785742</v>
      </c>
      <c r="DD583" s="225">
        <f t="shared" si="459"/>
        <v>0.3015785742</v>
      </c>
      <c r="DE583" s="225">
        <f t="shared" si="459"/>
        <v>0.3015785742</v>
      </c>
      <c r="DF583" s="225">
        <f t="shared" si="459"/>
        <v>0.3015785742</v>
      </c>
      <c r="DG583" s="225">
        <f t="shared" si="459"/>
        <v>0.3015785742</v>
      </c>
      <c r="DH583" s="225">
        <f t="shared" si="459"/>
        <v>0.3015785742</v>
      </c>
      <c r="DI583" s="225">
        <f t="shared" si="459"/>
        <v>0.3015785742</v>
      </c>
      <c r="DJ583" s="225">
        <f t="shared" si="459"/>
        <v>0.3015785742</v>
      </c>
      <c r="DK583" s="225">
        <f t="shared" si="459"/>
        <v>0.3015785742</v>
      </c>
      <c r="DL583" s="225">
        <f t="shared" si="459"/>
        <v>0.3015785742</v>
      </c>
      <c r="DM583" s="225">
        <f t="shared" si="459"/>
        <v>0.3015785742</v>
      </c>
      <c r="DN583" s="225">
        <f t="shared" si="459"/>
        <v>0.3015785742</v>
      </c>
      <c r="DO583" s="225">
        <f t="shared" si="459"/>
        <v>0.3015785742</v>
      </c>
      <c r="DP583" s="225">
        <f t="shared" si="459"/>
        <v>0.3015785742</v>
      </c>
      <c r="DQ583" s="225">
        <f t="shared" si="459"/>
        <v>0.3015785742</v>
      </c>
      <c r="DR583" s="225">
        <f t="shared" si="459"/>
        <v>0.3015785742</v>
      </c>
      <c r="DS583" s="225">
        <f t="shared" si="459"/>
        <v>0.3015785742</v>
      </c>
      <c r="DT583" s="225">
        <f t="shared" si="459"/>
        <v>0.3015785742</v>
      </c>
      <c r="DU583" s="225">
        <f t="shared" si="459"/>
        <v>0.3015785742</v>
      </c>
      <c r="DV583" s="225">
        <f t="shared" si="459"/>
        <v>0.3015785742</v>
      </c>
      <c r="DW583" s="225">
        <f t="shared" si="459"/>
        <v>0.3015785742</v>
      </c>
      <c r="DX583" s="225">
        <f t="shared" si="459"/>
        <v>0.3015785742</v>
      </c>
      <c r="DY583" s="225">
        <f t="shared" si="459"/>
        <v>0.3015785742</v>
      </c>
      <c r="DZ583" s="225">
        <f t="shared" si="459"/>
        <v>0.3015785742</v>
      </c>
    </row>
    <row r="584">
      <c r="A584" s="89"/>
      <c r="B584" s="150"/>
      <c r="C584" s="150"/>
      <c r="D584" s="89"/>
      <c r="E584" s="89"/>
      <c r="F584" s="89"/>
      <c r="G584" s="89"/>
      <c r="H584" s="89"/>
      <c r="I584" s="88" t="s">
        <v>334</v>
      </c>
      <c r="J584" s="225">
        <f t="shared" ref="J584:DZ584" si="460">J573/sum(J$569:J$573)</f>
        <v>0</v>
      </c>
      <c r="K584" s="225">
        <f t="shared" si="460"/>
        <v>0</v>
      </c>
      <c r="L584" s="225">
        <f t="shared" si="460"/>
        <v>0</v>
      </c>
      <c r="M584" s="225">
        <f t="shared" si="460"/>
        <v>0</v>
      </c>
      <c r="N584" s="225">
        <f t="shared" si="460"/>
        <v>0</v>
      </c>
      <c r="O584" s="225">
        <f t="shared" si="460"/>
        <v>0</v>
      </c>
      <c r="P584" s="225">
        <f t="shared" si="460"/>
        <v>0</v>
      </c>
      <c r="Q584" s="225">
        <f t="shared" si="460"/>
        <v>0</v>
      </c>
      <c r="R584" s="225">
        <f t="shared" si="460"/>
        <v>0</v>
      </c>
      <c r="S584" s="225">
        <f t="shared" si="460"/>
        <v>0</v>
      </c>
      <c r="T584" s="225">
        <f t="shared" si="460"/>
        <v>0</v>
      </c>
      <c r="U584" s="225">
        <f t="shared" si="460"/>
        <v>0</v>
      </c>
      <c r="V584" s="225">
        <f t="shared" si="460"/>
        <v>0</v>
      </c>
      <c r="W584" s="225">
        <f t="shared" si="460"/>
        <v>0</v>
      </c>
      <c r="X584" s="225">
        <f t="shared" si="460"/>
        <v>0</v>
      </c>
      <c r="Y584" s="225">
        <f t="shared" si="460"/>
        <v>0</v>
      </c>
      <c r="Z584" s="225">
        <f t="shared" si="460"/>
        <v>0</v>
      </c>
      <c r="AA584" s="225">
        <f t="shared" si="460"/>
        <v>0</v>
      </c>
      <c r="AB584" s="225">
        <f t="shared" si="460"/>
        <v>0</v>
      </c>
      <c r="AC584" s="225">
        <f t="shared" si="460"/>
        <v>0</v>
      </c>
      <c r="AD584" s="225">
        <f t="shared" si="460"/>
        <v>0</v>
      </c>
      <c r="AE584" s="225">
        <f t="shared" si="460"/>
        <v>0</v>
      </c>
      <c r="AF584" s="225">
        <f t="shared" si="460"/>
        <v>0</v>
      </c>
      <c r="AG584" s="225">
        <f t="shared" si="460"/>
        <v>0</v>
      </c>
      <c r="AH584" s="225">
        <f t="shared" si="460"/>
        <v>0</v>
      </c>
      <c r="AI584" s="225">
        <f t="shared" si="460"/>
        <v>0</v>
      </c>
      <c r="AJ584" s="225">
        <f t="shared" si="460"/>
        <v>0</v>
      </c>
      <c r="AK584" s="225">
        <f t="shared" si="460"/>
        <v>0</v>
      </c>
      <c r="AL584" s="225">
        <f t="shared" si="460"/>
        <v>0</v>
      </c>
      <c r="AM584" s="225">
        <f t="shared" si="460"/>
        <v>0</v>
      </c>
      <c r="AN584" s="225">
        <f t="shared" si="460"/>
        <v>0.1005261914</v>
      </c>
      <c r="AO584" s="225">
        <f t="shared" si="460"/>
        <v>0.1005261914</v>
      </c>
      <c r="AP584" s="225">
        <f t="shared" si="460"/>
        <v>0.1005261914</v>
      </c>
      <c r="AQ584" s="225">
        <f t="shared" si="460"/>
        <v>0.1005261914</v>
      </c>
      <c r="AR584" s="225">
        <f t="shared" si="460"/>
        <v>0.1005261914</v>
      </c>
      <c r="AS584" s="225">
        <f t="shared" si="460"/>
        <v>0.1005261914</v>
      </c>
      <c r="AT584" s="225">
        <f t="shared" si="460"/>
        <v>0.1005261914</v>
      </c>
      <c r="AU584" s="225">
        <f t="shared" si="460"/>
        <v>0.1005261914</v>
      </c>
      <c r="AV584" s="225">
        <f t="shared" si="460"/>
        <v>0.1005261914</v>
      </c>
      <c r="AW584" s="225">
        <f t="shared" si="460"/>
        <v>0.1005261914</v>
      </c>
      <c r="AX584" s="225">
        <f t="shared" si="460"/>
        <v>0.1005261914</v>
      </c>
      <c r="AY584" s="225">
        <f t="shared" si="460"/>
        <v>0.1005261914</v>
      </c>
      <c r="AZ584" s="225">
        <f t="shared" si="460"/>
        <v>0.1005261914</v>
      </c>
      <c r="BA584" s="225">
        <f t="shared" si="460"/>
        <v>0.1005261914</v>
      </c>
      <c r="BB584" s="225">
        <f t="shared" si="460"/>
        <v>0.1005261914</v>
      </c>
      <c r="BC584" s="225">
        <f t="shared" si="460"/>
        <v>0.1005261914</v>
      </c>
      <c r="BD584" s="225">
        <f t="shared" si="460"/>
        <v>0.1005261914</v>
      </c>
      <c r="BE584" s="225">
        <f t="shared" si="460"/>
        <v>0.1005261914</v>
      </c>
      <c r="BF584" s="225">
        <f t="shared" si="460"/>
        <v>0.1005261914</v>
      </c>
      <c r="BG584" s="225">
        <f t="shared" si="460"/>
        <v>0.1005261914</v>
      </c>
      <c r="BH584" s="225">
        <f t="shared" si="460"/>
        <v>0.1005261914</v>
      </c>
      <c r="BI584" s="225">
        <f t="shared" si="460"/>
        <v>0.1005261914</v>
      </c>
      <c r="BJ584" s="225">
        <f t="shared" si="460"/>
        <v>0.1005261914</v>
      </c>
      <c r="BK584" s="225">
        <f t="shared" si="460"/>
        <v>0.1005261914</v>
      </c>
      <c r="BL584" s="225">
        <f t="shared" si="460"/>
        <v>0.1005261914</v>
      </c>
      <c r="BM584" s="225">
        <f t="shared" si="460"/>
        <v>0.1005261914</v>
      </c>
      <c r="BN584" s="225">
        <f t="shared" si="460"/>
        <v>0.1005261914</v>
      </c>
      <c r="BO584" s="225">
        <f t="shared" si="460"/>
        <v>0.1005261914</v>
      </c>
      <c r="BP584" s="225">
        <f t="shared" si="460"/>
        <v>0.1005261914</v>
      </c>
      <c r="BQ584" s="225">
        <f t="shared" si="460"/>
        <v>0.1005261914</v>
      </c>
      <c r="BR584" s="225">
        <f t="shared" si="460"/>
        <v>0.1005261914</v>
      </c>
      <c r="BS584" s="225">
        <f t="shared" si="460"/>
        <v>0.1005261914</v>
      </c>
      <c r="BT584" s="225">
        <f t="shared" si="460"/>
        <v>0.1005261914</v>
      </c>
      <c r="BU584" s="225">
        <f t="shared" si="460"/>
        <v>0.1005261914</v>
      </c>
      <c r="BV584" s="225">
        <f t="shared" si="460"/>
        <v>0.1005261914</v>
      </c>
      <c r="BW584" s="225">
        <f t="shared" si="460"/>
        <v>0.1005261914</v>
      </c>
      <c r="BX584" s="225">
        <f t="shared" si="460"/>
        <v>0.1005261914</v>
      </c>
      <c r="BY584" s="225">
        <f t="shared" si="460"/>
        <v>0.1005261914</v>
      </c>
      <c r="BZ584" s="225">
        <f t="shared" si="460"/>
        <v>0.1005261914</v>
      </c>
      <c r="CA584" s="225">
        <f t="shared" si="460"/>
        <v>0.1005261914</v>
      </c>
      <c r="CB584" s="225">
        <f t="shared" si="460"/>
        <v>0.1005261914</v>
      </c>
      <c r="CC584" s="225">
        <f t="shared" si="460"/>
        <v>0.1005261914</v>
      </c>
      <c r="CD584" s="225">
        <f t="shared" si="460"/>
        <v>0.1005261914</v>
      </c>
      <c r="CE584" s="225">
        <f t="shared" si="460"/>
        <v>0.1005261914</v>
      </c>
      <c r="CF584" s="225">
        <f t="shared" si="460"/>
        <v>0.1005261914</v>
      </c>
      <c r="CG584" s="225">
        <f t="shared" si="460"/>
        <v>0.1005261914</v>
      </c>
      <c r="CH584" s="225">
        <f t="shared" si="460"/>
        <v>0.1005261914</v>
      </c>
      <c r="CI584" s="225">
        <f t="shared" si="460"/>
        <v>0.1005261914</v>
      </c>
      <c r="CJ584" s="225">
        <f t="shared" si="460"/>
        <v>0.1005261914</v>
      </c>
      <c r="CK584" s="225">
        <f t="shared" si="460"/>
        <v>0.1005261914</v>
      </c>
      <c r="CL584" s="225">
        <f t="shared" si="460"/>
        <v>0.1005261914</v>
      </c>
      <c r="CM584" s="225">
        <f t="shared" si="460"/>
        <v>0.1005261914</v>
      </c>
      <c r="CN584" s="225">
        <f t="shared" si="460"/>
        <v>0.1005261914</v>
      </c>
      <c r="CO584" s="225">
        <f t="shared" si="460"/>
        <v>0.1005261914</v>
      </c>
      <c r="CP584" s="225">
        <f t="shared" si="460"/>
        <v>0.1005261914</v>
      </c>
      <c r="CQ584" s="225">
        <f t="shared" si="460"/>
        <v>0.1005261914</v>
      </c>
      <c r="CR584" s="225">
        <f t="shared" si="460"/>
        <v>0.1005261914</v>
      </c>
      <c r="CS584" s="225">
        <f t="shared" si="460"/>
        <v>0.1005261914</v>
      </c>
      <c r="CT584" s="225">
        <f t="shared" si="460"/>
        <v>0.1005261914</v>
      </c>
      <c r="CU584" s="225">
        <f t="shared" si="460"/>
        <v>0.1005261914</v>
      </c>
      <c r="CV584" s="225">
        <f t="shared" si="460"/>
        <v>0.1005261914</v>
      </c>
      <c r="CW584" s="225">
        <f t="shared" si="460"/>
        <v>0.1005261914</v>
      </c>
      <c r="CX584" s="225">
        <f t="shared" si="460"/>
        <v>0.1005261914</v>
      </c>
      <c r="CY584" s="225">
        <f t="shared" si="460"/>
        <v>0.1005261914</v>
      </c>
      <c r="CZ584" s="225">
        <f t="shared" si="460"/>
        <v>0.1005261914</v>
      </c>
      <c r="DA584" s="225">
        <f t="shared" si="460"/>
        <v>0.1005261914</v>
      </c>
      <c r="DB584" s="225">
        <f t="shared" si="460"/>
        <v>0.1005261914</v>
      </c>
      <c r="DC584" s="225">
        <f t="shared" si="460"/>
        <v>0.1005261914</v>
      </c>
      <c r="DD584" s="225">
        <f t="shared" si="460"/>
        <v>0.1005261914</v>
      </c>
      <c r="DE584" s="225">
        <f t="shared" si="460"/>
        <v>0.1005261914</v>
      </c>
      <c r="DF584" s="225">
        <f t="shared" si="460"/>
        <v>0.1005261914</v>
      </c>
      <c r="DG584" s="225">
        <f t="shared" si="460"/>
        <v>0.1005261914</v>
      </c>
      <c r="DH584" s="225">
        <f t="shared" si="460"/>
        <v>0.1005261914</v>
      </c>
      <c r="DI584" s="225">
        <f t="shared" si="460"/>
        <v>0.1005261914</v>
      </c>
      <c r="DJ584" s="225">
        <f t="shared" si="460"/>
        <v>0.1005261914</v>
      </c>
      <c r="DK584" s="225">
        <f t="shared" si="460"/>
        <v>0.1005261914</v>
      </c>
      <c r="DL584" s="225">
        <f t="shared" si="460"/>
        <v>0.1005261914</v>
      </c>
      <c r="DM584" s="225">
        <f t="shared" si="460"/>
        <v>0.1005261914</v>
      </c>
      <c r="DN584" s="225">
        <f t="shared" si="460"/>
        <v>0.1005261914</v>
      </c>
      <c r="DO584" s="225">
        <f t="shared" si="460"/>
        <v>0.1005261914</v>
      </c>
      <c r="DP584" s="225">
        <f t="shared" si="460"/>
        <v>0.1005261914</v>
      </c>
      <c r="DQ584" s="225">
        <f t="shared" si="460"/>
        <v>0.1005261914</v>
      </c>
      <c r="DR584" s="225">
        <f t="shared" si="460"/>
        <v>0.1005261914</v>
      </c>
      <c r="DS584" s="225">
        <f t="shared" si="460"/>
        <v>0.1005261914</v>
      </c>
      <c r="DT584" s="225">
        <f t="shared" si="460"/>
        <v>0.1005261914</v>
      </c>
      <c r="DU584" s="225">
        <f t="shared" si="460"/>
        <v>0.1005261914</v>
      </c>
      <c r="DV584" s="225">
        <f t="shared" si="460"/>
        <v>0.1005261914</v>
      </c>
      <c r="DW584" s="225">
        <f t="shared" si="460"/>
        <v>0.1005261914</v>
      </c>
      <c r="DX584" s="225">
        <f t="shared" si="460"/>
        <v>0.1005261914</v>
      </c>
      <c r="DY584" s="225">
        <f t="shared" si="460"/>
        <v>0.1005261914</v>
      </c>
      <c r="DZ584" s="225">
        <f t="shared" si="460"/>
        <v>0.1005261914</v>
      </c>
    </row>
    <row r="585">
      <c r="A585" s="89"/>
      <c r="B585" s="89"/>
      <c r="C585" s="89"/>
      <c r="D585" s="89"/>
      <c r="E585" s="107" t="s">
        <v>337</v>
      </c>
      <c r="F585" s="89"/>
      <c r="G585" s="89"/>
      <c r="H585" s="89"/>
      <c r="I585" s="88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  <c r="CB585" s="90"/>
      <c r="CC585" s="90"/>
      <c r="CD585" s="90"/>
      <c r="CE585" s="90"/>
      <c r="CF585" s="90"/>
      <c r="CG585" s="90"/>
      <c r="CH585" s="90"/>
      <c r="CI585" s="90"/>
      <c r="CJ585" s="90"/>
      <c r="CK585" s="90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0"/>
      <c r="DB585" s="90"/>
      <c r="DC585" s="90"/>
      <c r="DD585" s="90"/>
      <c r="DE585" s="90"/>
      <c r="DF585" s="90"/>
      <c r="DG585" s="90"/>
      <c r="DH585" s="90"/>
      <c r="DI585" s="90"/>
      <c r="DJ585" s="90"/>
      <c r="DK585" s="90"/>
      <c r="DL585" s="90"/>
      <c r="DM585" s="90"/>
      <c r="DN585" s="90"/>
      <c r="DO585" s="90"/>
      <c r="DP585" s="90"/>
      <c r="DQ585" s="90"/>
      <c r="DR585" s="90"/>
      <c r="DS585" s="90"/>
      <c r="DT585" s="90"/>
      <c r="DU585" s="90"/>
      <c r="DV585" s="90"/>
      <c r="DW585" s="90"/>
      <c r="DX585" s="90"/>
      <c r="DY585" s="90"/>
      <c r="DZ585" s="90"/>
    </row>
    <row r="586">
      <c r="A586" s="89"/>
      <c r="B586" s="89"/>
      <c r="C586" s="89"/>
      <c r="D586" s="89"/>
      <c r="G586" s="128" t="str">
        <f>RedeemableEquityRights!G$3</f>
        <v>Base Scenario</v>
      </c>
      <c r="H586" s="89"/>
      <c r="I586" s="88" t="s">
        <v>327</v>
      </c>
      <c r="J586" s="90"/>
      <c r="K586" s="90" t="str">
        <f>if($G586=$B$4,K$110,if($G586=$B$5,K$129,if($G586=Calc!$B$6,K$148,"-")))</f>
        <v/>
      </c>
      <c r="L586" s="90" t="str">
        <f>if($G586=$B$4,L$110,if($G586=$B$5,L$129,if($G586=Calc!$B$6,L$148,"-")))</f>
        <v/>
      </c>
      <c r="M586" s="90" t="str">
        <f>if($G586=$B$4,M$110,if($G586=$B$5,M$129,if($G586=Calc!$B$6,M$148,"-")))</f>
        <v/>
      </c>
      <c r="N586" s="90" t="str">
        <f>if($G586=$B$4,N$110,if($G586=$B$5,N$129,if($G586=Calc!$B$6,N$148,"-")))</f>
        <v/>
      </c>
      <c r="O586" s="90" t="str">
        <f>if($G586=$B$4,O$110,if($G586=$B$5,O$129,if($G586=Calc!$B$6,O$148,"-")))</f>
        <v/>
      </c>
      <c r="P586" s="90" t="str">
        <f>if($G586=$B$4,P$110,if($G586=$B$5,P$129,if($G586=Calc!$B$6,P$148,"-")))</f>
        <v/>
      </c>
      <c r="Q586" s="90" t="str">
        <f>if($G586=$B$4,Q$110,if($G586=$B$5,Q$129,if($G586=Calc!$B$6,Q$148,"-")))</f>
        <v/>
      </c>
      <c r="R586" s="90" t="str">
        <f>if($G586=$B$4,R$110,if($G586=$B$5,R$129,if($G586=Calc!$B$6,R$148,"-")))</f>
        <v/>
      </c>
      <c r="S586" s="90" t="str">
        <f>if($G586=$B$4,S$110,if($G586=$B$5,S$129,if($G586=Calc!$B$6,S$148,"-")))</f>
        <v/>
      </c>
      <c r="T586" s="90" t="str">
        <f>if($G586=$B$4,T$110,if($G586=$B$5,T$129,if($G586=Calc!$B$6,T$148,"-")))</f>
        <v/>
      </c>
      <c r="U586" s="90" t="str">
        <f>if($G586=$B$4,U$110,if($G586=$B$5,U$129,if($G586=Calc!$B$6,U$148,"-")))</f>
        <v/>
      </c>
      <c r="V586" s="90" t="str">
        <f>if($G586=$B$4,V$110,if($G586=$B$5,V$129,if($G586=Calc!$B$6,V$148,"-")))</f>
        <v/>
      </c>
      <c r="W586" s="90">
        <f>if($G586=$B$4,W$110,if($G586=$B$5,W$129,if($G586=Calc!$B$6,W$148,"-")))</f>
        <v>766.9990503</v>
      </c>
      <c r="X586" s="90">
        <f>if($G586=$B$4,X$110,if($G586=$B$5,X$129,if($G586=Calc!$B$6,X$148,"-")))</f>
        <v>758.2383666</v>
      </c>
      <c r="Y586" s="90">
        <f>if($G586=$B$4,Y$110,if($G586=$B$5,Y$129,if($G586=Calc!$B$6,Y$148,"-")))</f>
        <v>746.5930674</v>
      </c>
      <c r="Z586" s="90">
        <f>if($G586=$B$4,Z$110,if($G586=$B$5,Z$129,if($G586=Calc!$B$6,Z$148,"-")))</f>
        <v>734.6593067</v>
      </c>
      <c r="AA586" s="90">
        <f>if($G586=$B$4,AA$110,if($G586=$B$5,AA$129,if($G586=Calc!$B$6,AA$148,"-")))</f>
        <v>722.6966999</v>
      </c>
      <c r="AB586" s="90">
        <f>if($G586=$B$4,AB$110,if($G586=$B$5,AB$129,if($G586=Calc!$B$6,AB$148,"-")))</f>
        <v>710.7312085</v>
      </c>
      <c r="AC586" s="90">
        <f>if($G586=$B$4,AC$110,if($G586=$B$5,AC$129,if($G586=Calc!$B$6,AC$148,"-")))</f>
        <v>698.7654285</v>
      </c>
      <c r="AD586" s="90">
        <f>if($G586=$B$4,AD$110,if($G586=$B$5,AD$129,if($G586=Calc!$B$6,AD$148,"-")))</f>
        <v>686.7996198</v>
      </c>
      <c r="AE586" s="90">
        <f>if($G586=$B$4,AE$110,if($G586=$B$5,AE$129,if($G586=Calc!$B$6,AE$148,"-")))</f>
        <v>674.8338081</v>
      </c>
      <c r="AF586" s="90">
        <f>if($G586=$B$4,AF$110,if($G586=$B$5,AF$129,if($G586=Calc!$B$6,AF$148,"-")))</f>
        <v>662.8679962</v>
      </c>
      <c r="AG586" s="90">
        <f>if($G586=$B$4,AG$110,if($G586=$B$5,AG$129,if($G586=Calc!$B$6,AG$148,"-")))</f>
        <v>650.9021842</v>
      </c>
      <c r="AH586" s="90">
        <f>if($G586=$B$4,AH$110,if($G586=$B$5,AH$129,if($G586=Calc!$B$6,AH$148,"-")))</f>
        <v>638.9363723</v>
      </c>
      <c r="AI586" s="90">
        <f>if($G586=$B$4,AI$110,if($G586=$B$5,AI$129,if($G586=Calc!$B$6,AI$148,"-")))</f>
        <v>1431.101718</v>
      </c>
      <c r="AJ586" s="90">
        <f>if($G586=$B$4,AJ$110,if($G586=$B$5,AJ$129,if($G586=Calc!$B$6,AJ$148,"-")))</f>
        <v>1663.757613</v>
      </c>
      <c r="AK586" s="90">
        <f>if($G586=$B$4,AK$110,if($G586=$B$5,AK$129,if($G586=Calc!$B$6,AK$148,"-")))</f>
        <v>1913.23861</v>
      </c>
      <c r="AL586" s="90">
        <f>if($G586=$B$4,AL$110,if($G586=$B$5,AL$129,if($G586=Calc!$B$6,AL$148,"-")))</f>
        <v>2173.200822</v>
      </c>
      <c r="AM586" s="90">
        <f>if($G586=$B$4,AM$110,if($G586=$B$5,AM$129,if($G586=Calc!$B$6,AM$148,"-")))</f>
        <v>2442.95057</v>
      </c>
      <c r="AN586" s="90">
        <f>if($G586=$B$4,AN$110,if($G586=$B$5,AN$129,if($G586=Calc!$B$6,AN$148,"-")))</f>
        <v>2722.361915</v>
      </c>
      <c r="AO586" s="90">
        <f>if($G586=$B$4,AO$110,if($G586=$B$5,AO$129,if($G586=Calc!$B$6,AO$148,"-")))</f>
        <v>2794.890266</v>
      </c>
      <c r="AP586" s="90">
        <f>if($G586=$B$4,AP$110,if($G586=$B$5,AP$129,if($G586=Calc!$B$6,AP$148,"-")))</f>
        <v>2813.415895</v>
      </c>
      <c r="AQ586" s="90">
        <f>if($G586=$B$4,AQ$110,if($G586=$B$5,AQ$129,if($G586=Calc!$B$6,AQ$148,"-")))</f>
        <v>3075.219012</v>
      </c>
      <c r="AR586" s="90">
        <f>if($G586=$B$4,AR$110,if($G586=$B$5,AR$129,if($G586=Calc!$B$6,AR$148,"-")))</f>
        <v>3345.018653</v>
      </c>
      <c r="AS586" s="90">
        <f>if($G586=$B$4,AS$110,if($G586=$B$5,AS$129,if($G586=Calc!$B$6,AS$148,"-")))</f>
        <v>3622.763108</v>
      </c>
      <c r="AT586" s="90">
        <f>if($G586=$B$4,AT$110,if($G586=$B$5,AT$129,if($G586=Calc!$B$6,AT$148,"-")))</f>
        <v>3908.400964</v>
      </c>
      <c r="AU586" s="90">
        <f>if($G586=$B$4,AU$110,if($G586=$B$5,AU$129,if($G586=Calc!$B$6,AU$148,"-")))</f>
        <v>4102.07567</v>
      </c>
      <c r="AV586" s="90">
        <f>if($G586=$B$4,AV$110,if($G586=$B$5,AV$129,if($G586=Calc!$B$6,AV$148,"-")))</f>
        <v>4263.144162</v>
      </c>
      <c r="AW586" s="90">
        <f>if($G586=$B$4,AW$110,if($G586=$B$5,AW$129,if($G586=Calc!$B$6,AW$148,"-")))</f>
        <v>4423.273105</v>
      </c>
      <c r="AX586" s="90">
        <f>if($G586=$B$4,AX$110,if($G586=$B$5,AX$129,if($G586=Calc!$B$6,AX$148,"-")))</f>
        <v>4585.625857</v>
      </c>
      <c r="AY586" s="90">
        <f>if($G586=$B$4,AY$110,if($G586=$B$5,AY$129,if($G586=Calc!$B$6,AY$148,"-")))</f>
        <v>4750.5045</v>
      </c>
      <c r="AZ586" s="90">
        <f>if($G586=$B$4,AZ$110,if($G586=$B$5,AZ$129,if($G586=Calc!$B$6,AZ$148,"-")))</f>
        <v>4917.923975</v>
      </c>
      <c r="BA586" s="90">
        <f>if($G586=$B$4,BA$110,if($G586=$B$5,BA$129,if($G586=Calc!$B$6,BA$148,"-")))</f>
        <v>5087.870493</v>
      </c>
      <c r="BB586" s="90">
        <f>if($G586=$B$4,BB$110,if($G586=$B$5,BB$129,if($G586=Calc!$B$6,BB$148,"-")))</f>
        <v>5260.327467</v>
      </c>
      <c r="BC586" s="90">
        <f>if($G586=$B$4,BC$110,if($G586=$B$5,BC$129,if($G586=Calc!$B$6,BC$148,"-")))</f>
        <v>5435.278117</v>
      </c>
      <c r="BD586" s="90">
        <f>if($G586=$B$4,BD$110,if($G586=$B$5,BD$129,if($G586=Calc!$B$6,BD$148,"-")))</f>
        <v>5612.705735</v>
      </c>
      <c r="BE586" s="90">
        <f>if($G586=$B$4,BE$110,if($G586=$B$5,BE$129,if($G586=Calc!$B$6,BE$148,"-")))</f>
        <v>5792.593704</v>
      </c>
      <c r="BF586" s="90">
        <f>if($G586=$B$4,BF$110,if($G586=$B$5,BF$129,if($G586=Calc!$B$6,BF$148,"-")))</f>
        <v>5974.925505</v>
      </c>
      <c r="BG586" s="90">
        <f>if($G586=$B$4,BG$110,if($G586=$B$5,BG$129,if($G586=Calc!$B$6,BG$148,"-")))</f>
        <v>6414.148439</v>
      </c>
      <c r="BH586" s="90">
        <f>if($G586=$B$4,BH$110,if($G586=$B$5,BH$129,if($G586=Calc!$B$6,BH$148,"-")))</f>
        <v>6938.501617</v>
      </c>
      <c r="BI586" s="90">
        <f>if($G586=$B$4,BI$110,if($G586=$B$5,BI$129,if($G586=Calc!$B$6,BI$148,"-")))</f>
        <v>7482.259595</v>
      </c>
      <c r="BJ586" s="90">
        <f>if($G586=$B$4,BJ$110,if($G586=$B$5,BJ$129,if($G586=Calc!$B$6,BJ$148,"-")))</f>
        <v>8038.756447</v>
      </c>
      <c r="BK586" s="90">
        <f>if($G586=$B$4,BK$110,if($G586=$B$5,BK$129,if($G586=Calc!$B$6,BK$148,"-")))</f>
        <v>8607.253384</v>
      </c>
      <c r="BL586" s="90">
        <f>if($G586=$B$4,BL$110,if($G586=$B$5,BL$129,if($G586=Calc!$B$6,BL$148,"-")))</f>
        <v>9187.606802</v>
      </c>
      <c r="BM586" s="90">
        <f>if($G586=$B$4,BM$110,if($G586=$B$5,BM$129,if($G586=Calc!$B$6,BM$148,"-")))</f>
        <v>9779.733221</v>
      </c>
      <c r="BN586" s="90">
        <f>if($G586=$B$4,BN$110,if($G586=$B$5,BN$129,if($G586=Calc!$B$6,BN$148,"-")))</f>
        <v>10383.55559</v>
      </c>
      <c r="BO586" s="90">
        <f>if($G586=$B$4,BO$110,if($G586=$B$5,BO$129,if($G586=Calc!$B$6,BO$148,"-")))</f>
        <v>10998.99788</v>
      </c>
      <c r="BP586" s="90">
        <f>if($G586=$B$4,BP$110,if($G586=$B$5,BP$129,if($G586=Calc!$B$6,BP$148,"-")))</f>
        <v>11625.98459</v>
      </c>
      <c r="BQ586" s="90">
        <f>if($G586=$B$4,BQ$110,if($G586=$B$5,BQ$129,if($G586=Calc!$B$6,BQ$148,"-")))</f>
        <v>12264.44063</v>
      </c>
      <c r="BR586" s="90">
        <f>if($G586=$B$4,BR$110,if($G586=$B$5,BR$129,if($G586=Calc!$B$6,BR$148,"-")))</f>
        <v>12914.29135</v>
      </c>
      <c r="BS586" s="90">
        <f>if($G586=$B$4,BS$110,if($G586=$B$5,BS$129,if($G586=Calc!$B$6,BS$148,"-")))</f>
        <v>27194.5651</v>
      </c>
      <c r="BT586" s="90">
        <f>if($G586=$B$4,BT$110,if($G586=$B$5,BT$129,if($G586=Calc!$B$6,BT$148,"-")))</f>
        <v>28595.107</v>
      </c>
      <c r="BU586" s="90">
        <f>if($G586=$B$4,BU$110,if($G586=$B$5,BU$129,if($G586=Calc!$B$6,BU$148,"-")))</f>
        <v>30020.37721</v>
      </c>
      <c r="BV586" s="90">
        <f>if($G586=$B$4,BV$110,if($G586=$B$5,BV$129,if($G586=Calc!$B$6,BV$148,"-")))</f>
        <v>31469.25078</v>
      </c>
      <c r="BW586" s="90">
        <f>if($G586=$B$4,BW$110,if($G586=$B$5,BW$129,if($G586=Calc!$B$6,BW$148,"-")))</f>
        <v>32941.47696</v>
      </c>
      <c r="BX586" s="90">
        <f>if($G586=$B$4,BX$110,if($G586=$B$5,BX$129,if($G586=Calc!$B$6,BX$148,"-")))</f>
        <v>34436.89353</v>
      </c>
      <c r="BY586" s="90">
        <f>if($G586=$B$4,BY$110,if($G586=$B$5,BY$129,if($G586=Calc!$B$6,BY$148,"-")))</f>
        <v>35955.34788</v>
      </c>
      <c r="BZ586" s="90">
        <f>if($G586=$B$4,BZ$110,if($G586=$B$5,BZ$129,if($G586=Calc!$B$6,BZ$148,"-")))</f>
        <v>37496.6892</v>
      </c>
      <c r="CA586" s="90">
        <f>if($G586=$B$4,CA$110,if($G586=$B$5,CA$129,if($G586=Calc!$B$6,CA$148,"-")))</f>
        <v>39060.76762</v>
      </c>
      <c r="CB586" s="90">
        <f>if($G586=$B$4,CB$110,if($G586=$B$5,CB$129,if($G586=Calc!$B$6,CB$148,"-")))</f>
        <v>40647.43414</v>
      </c>
      <c r="CC586" s="90">
        <f>if($G586=$B$4,CC$110,if($G586=$B$5,CC$129,if($G586=Calc!$B$6,CC$148,"-")))</f>
        <v>42256.54061</v>
      </c>
      <c r="CD586" s="90">
        <f>if($G586=$B$4,CD$110,if($G586=$B$5,CD$129,if($G586=Calc!$B$6,CD$148,"-")))</f>
        <v>43887.93973</v>
      </c>
      <c r="CE586" s="90">
        <f>if($G586=$B$4,CE$110,if($G586=$B$5,CE$129,if($G586=Calc!$B$6,CE$148,"-")))</f>
        <v>46552.99471</v>
      </c>
      <c r="CF586" s="90">
        <f>if($G586=$B$4,CF$110,if($G586=$B$5,CF$129,if($G586=Calc!$B$6,CF$148,"-")))</f>
        <v>49486.67428</v>
      </c>
      <c r="CG586" s="90">
        <f>if($G586=$B$4,CG$110,if($G586=$B$5,CG$129,if($G586=Calc!$B$6,CG$148,"-")))</f>
        <v>52489.06674</v>
      </c>
      <c r="CH586" s="90">
        <f>if($G586=$B$4,CH$110,if($G586=$B$5,CH$129,if($G586=Calc!$B$6,CH$148,"-")))</f>
        <v>55539.85115</v>
      </c>
      <c r="CI586" s="90">
        <f>if($G586=$B$4,CI$110,if($G586=$B$5,CI$129,if($G586=Calc!$B$6,CI$148,"-")))</f>
        <v>58636.71999</v>
      </c>
      <c r="CJ586" s="90">
        <f>if($G586=$B$4,CJ$110,if($G586=$B$5,CJ$129,if($G586=Calc!$B$6,CJ$148,"-")))</f>
        <v>61779.17388</v>
      </c>
      <c r="CK586" s="90">
        <f>if($G586=$B$4,CK$110,if($G586=$B$5,CK$129,if($G586=Calc!$B$6,CK$148,"-")))</f>
        <v>64966.89632</v>
      </c>
      <c r="CL586" s="90">
        <f>if($G586=$B$4,CL$110,if($G586=$B$5,CL$129,if($G586=Calc!$B$6,CL$148,"-")))</f>
        <v>68199.59068</v>
      </c>
      <c r="CM586" s="90">
        <f>if($G586=$B$4,CM$110,if($G586=$B$5,CM$129,if($G586=Calc!$B$6,CM$148,"-")))</f>
        <v>71476.96385</v>
      </c>
      <c r="CN586" s="90">
        <f>if($G586=$B$4,CN$110,if($G586=$B$5,CN$129,if($G586=Calc!$B$6,CN$148,"-")))</f>
        <v>74798.72455</v>
      </c>
      <c r="CO586" s="90">
        <f>if($G586=$B$4,CO$110,if($G586=$B$5,CO$129,if($G586=Calc!$B$6,CO$148,"-")))</f>
        <v>78164.58322</v>
      </c>
      <c r="CP586" s="90">
        <f>if($G586=$B$4,CP$110,if($G586=$B$5,CP$129,if($G586=Calc!$B$6,CP$148,"-")))</f>
        <v>81574.25197</v>
      </c>
      <c r="CQ586" s="90">
        <f>if($G586=$B$4,CQ$110,if($G586=$B$5,CQ$129,if($G586=Calc!$B$6,CQ$148,"-")))</f>
        <v>85971.19999</v>
      </c>
      <c r="CR586" s="90">
        <f>if($G586=$B$4,CR$110,if($G586=$B$5,CR$129,if($G586=Calc!$B$6,CR$148,"-")))</f>
        <v>90619.35468</v>
      </c>
      <c r="CS586" s="90">
        <f>if($G586=$B$4,CS$110,if($G586=$B$5,CS$129,if($G586=Calc!$B$6,CS$148,"-")))</f>
        <v>95348.59295</v>
      </c>
      <c r="CT586" s="90">
        <f>if($G586=$B$4,CT$110,if($G586=$B$5,CT$129,if($G586=Calc!$B$6,CT$148,"-")))</f>
        <v>100141.493</v>
      </c>
      <c r="CU586" s="90">
        <f>if($G586=$B$4,CU$110,if($G586=$B$5,CU$129,if($G586=Calc!$B$6,CU$148,"-")))</f>
        <v>104995.9465</v>
      </c>
      <c r="CV586" s="90">
        <f>if($G586=$B$4,CV$110,if($G586=$B$5,CV$129,if($G586=Calc!$B$6,CV$148,"-")))</f>
        <v>109911.3826</v>
      </c>
      <c r="CW586" s="90">
        <f>if($G586=$B$4,CW$110,if($G586=$B$5,CW$129,if($G586=Calc!$B$6,CW$148,"-")))</f>
        <v>114887.3868</v>
      </c>
      <c r="CX586" s="90">
        <f>if($G586=$B$4,CX$110,if($G586=$B$5,CX$129,if($G586=Calc!$B$6,CX$148,"-")))</f>
        <v>119923.5622</v>
      </c>
      <c r="CY586" s="90">
        <f>if($G586=$B$4,CY$110,if($G586=$B$5,CY$129,if($G586=Calc!$B$6,CY$148,"-")))</f>
        <v>125019.5157</v>
      </c>
      <c r="CZ586" s="90">
        <f>if($G586=$B$4,CZ$110,if($G586=$B$5,CZ$129,if($G586=Calc!$B$6,CZ$148,"-")))</f>
        <v>130174.8567</v>
      </c>
      <c r="DA586" s="90">
        <f>if($G586=$B$4,DA$110,if($G586=$B$5,DA$129,if($G586=Calc!$B$6,DA$148,"-")))</f>
        <v>135389.1968</v>
      </c>
      <c r="DB586" s="90">
        <f>if($G586=$B$4,DB$110,if($G586=$B$5,DB$129,if($G586=Calc!$B$6,DB$148,"-")))</f>
        <v>140662.1499</v>
      </c>
      <c r="DC586" s="90">
        <f>if($G586=$B$4,DC$110,if($G586=$B$5,DC$129,if($G586=Calc!$B$6,DC$148,"-")))</f>
        <v>148515.535</v>
      </c>
      <c r="DD586" s="90">
        <f>if($G586=$B$4,DD$110,if($G586=$B$5,DD$129,if($G586=Calc!$B$6,DD$148,"-")))</f>
        <v>156938.0827</v>
      </c>
      <c r="DE586" s="90">
        <f>if($G586=$B$4,DE$110,if($G586=$B$5,DE$129,if($G586=Calc!$B$6,DE$148,"-")))</f>
        <v>165508.7595</v>
      </c>
      <c r="DF586" s="90">
        <f>if($G586=$B$4,DF$110,if($G586=$B$5,DF$129,if($G586=Calc!$B$6,DF$148,"-")))</f>
        <v>174184.7659</v>
      </c>
      <c r="DG586" s="90">
        <f>if($G586=$B$4,DG$110,if($G586=$B$5,DG$129,if($G586=Calc!$B$6,DG$148,"-")))</f>
        <v>182961.2231</v>
      </c>
      <c r="DH586" s="90">
        <f>if($G586=$B$4,DH$110,if($G586=$B$5,DH$129,if($G586=Calc!$B$6,DH$148,"-")))</f>
        <v>191837.0574</v>
      </c>
      <c r="DI586" s="90">
        <f>if($G586=$B$4,DI$110,if($G586=$B$5,DI$129,if($G586=Calc!$B$6,DI$148,"-")))</f>
        <v>200811.5794</v>
      </c>
      <c r="DJ586" s="90">
        <f>if($G586=$B$4,DJ$110,if($G586=$B$5,DJ$129,if($G586=Calc!$B$6,DJ$148,"-")))</f>
        <v>209884.1422</v>
      </c>
      <c r="DK586" s="90">
        <f>if($G586=$B$4,DK$110,if($G586=$B$5,DK$129,if($G586=Calc!$B$6,DK$148,"-")))</f>
        <v>219054.1058</v>
      </c>
      <c r="DL586" s="90">
        <f>if($G586=$B$4,DL$110,if($G586=$B$5,DL$129,if($G586=Calc!$B$6,DL$148,"-")))</f>
        <v>228320.8349</v>
      </c>
      <c r="DM586" s="90">
        <f>if($G586=$B$4,DM$110,if($G586=$B$5,DM$129,if($G586=Calc!$B$6,DM$148,"-")))</f>
        <v>237683.6972</v>
      </c>
      <c r="DN586" s="90">
        <f>if($G586=$B$4,DN$110,if($G586=$B$5,DN$129,if($G586=Calc!$B$6,DN$148,"-")))</f>
        <v>247142.0647</v>
      </c>
      <c r="DO586" s="90">
        <f>if($G586=$B$4,DO$110,if($G586=$B$5,DO$129,if($G586=Calc!$B$6,DO$148,"-")))</f>
        <v>260339.6738</v>
      </c>
      <c r="DP586" s="90">
        <f>if($G586=$B$4,DP$110,if($G586=$B$5,DP$129,if($G586=Calc!$B$6,DP$148,"-")))</f>
        <v>274320.322</v>
      </c>
      <c r="DQ586" s="90">
        <f>if($G586=$B$4,DQ$110,if($G586=$B$5,DQ$129,if($G586=Calc!$B$6,DQ$148,"-")))</f>
        <v>288512.9745</v>
      </c>
      <c r="DR586" s="90">
        <f>if($G586=$B$4,DR$110,if($G586=$B$5,DR$129,if($G586=Calc!$B$6,DR$148,"-")))</f>
        <v>302859.5291</v>
      </c>
      <c r="DS586" s="90">
        <f>if($G586=$B$4,DS$110,if($G586=$B$5,DS$129,if($G586=Calc!$B$6,DS$148,"-")))</f>
        <v>317353.2993</v>
      </c>
      <c r="DT586" s="90">
        <f>if($G586=$B$4,DT$110,if($G586=$B$5,DT$129,if($G586=Calc!$B$6,DT$148,"-")))</f>
        <v>331992.757</v>
      </c>
      <c r="DU586" s="90">
        <f>if($G586=$B$4,DU$110,if($G586=$B$5,DU$129,if($G586=Calc!$B$6,DU$148,"-")))</f>
        <v>346776.8959</v>
      </c>
      <c r="DV586" s="90">
        <f>if($G586=$B$4,DV$110,if($G586=$B$5,DV$129,if($G586=Calc!$B$6,DV$148,"-")))</f>
        <v>361704.7669</v>
      </c>
      <c r="DW586" s="90">
        <f>if($G586=$B$4,DW$110,if($G586=$B$5,DW$129,if($G586=Calc!$B$6,DW$148,"-")))</f>
        <v>376775.4318</v>
      </c>
      <c r="DX586" s="90">
        <f>if($G586=$B$4,DX$110,if($G586=$B$5,DX$129,if($G586=Calc!$B$6,DX$148,"-")))</f>
        <v>391987.9578</v>
      </c>
      <c r="DY586" s="90">
        <f>if($G586=$B$4,DY$110,if($G586=$B$5,DY$129,if($G586=Calc!$B$6,DY$148,"-")))</f>
        <v>407341.418</v>
      </c>
      <c r="DZ586" s="90">
        <f>if($G586=$B$4,DZ$110,if($G586=$B$5,DZ$129,if($G586=Calc!$B$6,DZ$148,"-")))</f>
        <v>422834.8905</v>
      </c>
    </row>
    <row r="587">
      <c r="A587" s="89"/>
      <c r="B587" s="89"/>
      <c r="C587" s="146"/>
      <c r="D587" s="146"/>
      <c r="E587" s="230"/>
      <c r="F587" s="230"/>
      <c r="G587" s="192"/>
      <c r="H587" s="89"/>
      <c r="I587" s="88" t="s">
        <v>338</v>
      </c>
      <c r="J587" s="234"/>
      <c r="K587" s="90">
        <f t="shared" ref="K587:DZ587" si="461">K$586*K576</f>
        <v>0</v>
      </c>
      <c r="L587" s="90">
        <f t="shared" si="461"/>
        <v>0</v>
      </c>
      <c r="M587" s="90">
        <f t="shared" si="461"/>
        <v>0</v>
      </c>
      <c r="N587" s="90">
        <f t="shared" si="461"/>
        <v>0</v>
      </c>
      <c r="O587" s="90">
        <f t="shared" si="461"/>
        <v>0</v>
      </c>
      <c r="P587" s="90">
        <f t="shared" si="461"/>
        <v>0</v>
      </c>
      <c r="Q587" s="90">
        <f t="shared" si="461"/>
        <v>0</v>
      </c>
      <c r="R587" s="90">
        <f t="shared" si="461"/>
        <v>0</v>
      </c>
      <c r="S587" s="90">
        <f t="shared" si="461"/>
        <v>0</v>
      </c>
      <c r="T587" s="90">
        <f t="shared" si="461"/>
        <v>0</v>
      </c>
      <c r="U587" s="90">
        <f t="shared" si="461"/>
        <v>0</v>
      </c>
      <c r="V587" s="90">
        <f t="shared" si="461"/>
        <v>0</v>
      </c>
      <c r="W587" s="90">
        <f t="shared" si="461"/>
        <v>766.9990503</v>
      </c>
      <c r="X587" s="90">
        <f t="shared" si="461"/>
        <v>758.2383666</v>
      </c>
      <c r="Y587" s="90">
        <f t="shared" si="461"/>
        <v>746.5930674</v>
      </c>
      <c r="Z587" s="90">
        <f t="shared" si="461"/>
        <v>734.6593067</v>
      </c>
      <c r="AA587" s="90">
        <f t="shared" si="461"/>
        <v>722.6966999</v>
      </c>
      <c r="AB587" s="90">
        <f t="shared" si="461"/>
        <v>710.7312085</v>
      </c>
      <c r="AC587" s="90">
        <f t="shared" si="461"/>
        <v>698.7654285</v>
      </c>
      <c r="AD587" s="90">
        <f t="shared" si="461"/>
        <v>686.7996198</v>
      </c>
      <c r="AE587" s="90">
        <f t="shared" si="461"/>
        <v>674.8338081</v>
      </c>
      <c r="AF587" s="90">
        <f t="shared" si="461"/>
        <v>662.8679962</v>
      </c>
      <c r="AG587" s="90">
        <f t="shared" si="461"/>
        <v>650.9021842</v>
      </c>
      <c r="AH587" s="90">
        <f t="shared" si="461"/>
        <v>638.9363723</v>
      </c>
      <c r="AI587" s="90">
        <f t="shared" si="461"/>
        <v>1431.101718</v>
      </c>
      <c r="AJ587" s="90">
        <f t="shared" si="461"/>
        <v>1663.757613</v>
      </c>
      <c r="AK587" s="90">
        <f t="shared" si="461"/>
        <v>1913.23861</v>
      </c>
      <c r="AL587" s="90">
        <f t="shared" si="461"/>
        <v>2173.200822</v>
      </c>
      <c r="AM587" s="90">
        <f t="shared" si="461"/>
        <v>2442.95057</v>
      </c>
      <c r="AN587" s="90">
        <f t="shared" si="461"/>
        <v>1535.398116</v>
      </c>
      <c r="AO587" s="90">
        <f t="shared" si="461"/>
        <v>1576.303733</v>
      </c>
      <c r="AP587" s="90">
        <f t="shared" si="461"/>
        <v>1586.752092</v>
      </c>
      <c r="AQ587" s="90">
        <f t="shared" si="461"/>
        <v>1734.407704</v>
      </c>
      <c r="AR587" s="90">
        <f t="shared" si="461"/>
        <v>1886.573313</v>
      </c>
      <c r="AS587" s="90">
        <f t="shared" si="461"/>
        <v>2043.219757</v>
      </c>
      <c r="AT587" s="90">
        <f t="shared" si="461"/>
        <v>2204.318039</v>
      </c>
      <c r="AU587" s="90">
        <f t="shared" si="461"/>
        <v>2313.549576</v>
      </c>
      <c r="AV587" s="90">
        <f t="shared" si="461"/>
        <v>2404.391377</v>
      </c>
      <c r="AW587" s="90">
        <f t="shared" si="461"/>
        <v>2494.703277</v>
      </c>
      <c r="AX587" s="90">
        <f t="shared" si="461"/>
        <v>2586.269394</v>
      </c>
      <c r="AY587" s="90">
        <f t="shared" si="461"/>
        <v>2679.260101</v>
      </c>
      <c r="AZ587" s="90">
        <f t="shared" si="461"/>
        <v>2773.683824</v>
      </c>
      <c r="BA587" s="90">
        <f t="shared" si="461"/>
        <v>2869.532785</v>
      </c>
      <c r="BB587" s="90">
        <f t="shared" si="461"/>
        <v>2966.797631</v>
      </c>
      <c r="BC587" s="90">
        <f t="shared" si="461"/>
        <v>3065.468898</v>
      </c>
      <c r="BD587" s="90">
        <f t="shared" si="461"/>
        <v>3165.537162</v>
      </c>
      <c r="BE587" s="90">
        <f t="shared" si="461"/>
        <v>3266.993051</v>
      </c>
      <c r="BF587" s="90">
        <f t="shared" si="461"/>
        <v>3369.827249</v>
      </c>
      <c r="BG587" s="90">
        <f t="shared" si="461"/>
        <v>3617.546724</v>
      </c>
      <c r="BH587" s="90">
        <f t="shared" si="461"/>
        <v>3913.279219</v>
      </c>
      <c r="BI587" s="90">
        <f t="shared" si="461"/>
        <v>4219.955922</v>
      </c>
      <c r="BJ587" s="90">
        <f t="shared" si="461"/>
        <v>4533.817284</v>
      </c>
      <c r="BK587" s="90">
        <f t="shared" si="461"/>
        <v>4854.446632</v>
      </c>
      <c r="BL587" s="90">
        <f t="shared" si="461"/>
        <v>5181.762974</v>
      </c>
      <c r="BM587" s="90">
        <f t="shared" si="461"/>
        <v>5515.719228</v>
      </c>
      <c r="BN587" s="90">
        <f t="shared" si="461"/>
        <v>5856.271936</v>
      </c>
      <c r="BO587" s="90">
        <f t="shared" si="461"/>
        <v>6203.378225</v>
      </c>
      <c r="BP587" s="90">
        <f t="shared" si="461"/>
        <v>6556.995503</v>
      </c>
      <c r="BQ587" s="90">
        <f t="shared" si="461"/>
        <v>6917.081424</v>
      </c>
      <c r="BR587" s="90">
        <f t="shared" si="461"/>
        <v>7283.593887</v>
      </c>
      <c r="BS587" s="90">
        <f t="shared" si="461"/>
        <v>15337.59482</v>
      </c>
      <c r="BT587" s="90">
        <f t="shared" si="461"/>
        <v>16127.49325</v>
      </c>
      <c r="BU587" s="90">
        <f t="shared" si="461"/>
        <v>16931.33832</v>
      </c>
      <c r="BV587" s="90">
        <f t="shared" si="461"/>
        <v>17748.49556</v>
      </c>
      <c r="BW587" s="90">
        <f t="shared" si="461"/>
        <v>18578.82355</v>
      </c>
      <c r="BX587" s="90">
        <f t="shared" si="461"/>
        <v>19422.2308</v>
      </c>
      <c r="BY587" s="90">
        <f t="shared" si="461"/>
        <v>20278.63125</v>
      </c>
      <c r="BZ587" s="90">
        <f t="shared" si="461"/>
        <v>21147.93982</v>
      </c>
      <c r="CA587" s="90">
        <f t="shared" si="461"/>
        <v>22030.07201</v>
      </c>
      <c r="CB587" s="90">
        <f t="shared" si="461"/>
        <v>22924.94376</v>
      </c>
      <c r="CC587" s="90">
        <f t="shared" si="461"/>
        <v>23832.47153</v>
      </c>
      <c r="CD587" s="90">
        <f t="shared" si="461"/>
        <v>24752.57225</v>
      </c>
      <c r="CE587" s="90">
        <f t="shared" si="461"/>
        <v>26255.64954</v>
      </c>
      <c r="CF587" s="90">
        <f t="shared" si="461"/>
        <v>27910.22973</v>
      </c>
      <c r="CG587" s="90">
        <f t="shared" si="461"/>
        <v>29603.56363</v>
      </c>
      <c r="CH587" s="90">
        <f t="shared" si="461"/>
        <v>31324.19035</v>
      </c>
      <c r="CI587" s="90">
        <f t="shared" si="461"/>
        <v>33070.80844</v>
      </c>
      <c r="CJ587" s="90">
        <f t="shared" si="461"/>
        <v>34843.13627</v>
      </c>
      <c r="CK587" s="90">
        <f t="shared" si="461"/>
        <v>36640.99533</v>
      </c>
      <c r="CL587" s="90">
        <f t="shared" si="461"/>
        <v>38464.21832</v>
      </c>
      <c r="CM587" s="90">
        <f t="shared" si="461"/>
        <v>40312.63992</v>
      </c>
      <c r="CN587" s="90">
        <f t="shared" si="461"/>
        <v>42186.09587</v>
      </c>
      <c r="CO587" s="90">
        <f t="shared" si="461"/>
        <v>44084.42285</v>
      </c>
      <c r="CP587" s="90">
        <f t="shared" si="461"/>
        <v>46007.45848</v>
      </c>
      <c r="CQ587" s="90">
        <f t="shared" si="461"/>
        <v>48487.31455</v>
      </c>
      <c r="CR587" s="90">
        <f t="shared" si="461"/>
        <v>51108.84988</v>
      </c>
      <c r="CS587" s="90">
        <f t="shared" si="461"/>
        <v>53776.11594</v>
      </c>
      <c r="CT587" s="90">
        <f t="shared" si="461"/>
        <v>56479.28691</v>
      </c>
      <c r="CU587" s="90">
        <f t="shared" si="461"/>
        <v>59217.17371</v>
      </c>
      <c r="CV587" s="90">
        <f t="shared" si="461"/>
        <v>61989.45441</v>
      </c>
      <c r="CW587" s="90">
        <f t="shared" si="461"/>
        <v>64795.89518</v>
      </c>
      <c r="CX587" s="90">
        <f t="shared" si="461"/>
        <v>67636.27218</v>
      </c>
      <c r="CY587" s="90">
        <f t="shared" si="461"/>
        <v>70510.36375</v>
      </c>
      <c r="CZ587" s="90">
        <f t="shared" si="461"/>
        <v>73417.94955</v>
      </c>
      <c r="DA587" s="90">
        <f t="shared" si="461"/>
        <v>76358.81054</v>
      </c>
      <c r="DB587" s="90">
        <f t="shared" si="461"/>
        <v>79332.72894</v>
      </c>
      <c r="DC587" s="90">
        <f t="shared" si="461"/>
        <v>83761.99777</v>
      </c>
      <c r="DD587" s="90">
        <f t="shared" si="461"/>
        <v>88512.27136</v>
      </c>
      <c r="DE587" s="90">
        <f t="shared" si="461"/>
        <v>93346.08898</v>
      </c>
      <c r="DF587" s="90">
        <f t="shared" si="461"/>
        <v>98239.31195</v>
      </c>
      <c r="DG587" s="90">
        <f t="shared" si="461"/>
        <v>103189.1887</v>
      </c>
      <c r="DH587" s="90">
        <f t="shared" si="461"/>
        <v>108195.1135</v>
      </c>
      <c r="DI587" s="90">
        <f t="shared" si="461"/>
        <v>113256.6978</v>
      </c>
      <c r="DJ587" s="90">
        <f t="shared" si="461"/>
        <v>118373.5765</v>
      </c>
      <c r="DK587" s="90">
        <f t="shared" si="461"/>
        <v>123545.3889</v>
      </c>
      <c r="DL587" s="90">
        <f t="shared" si="461"/>
        <v>128771.7763</v>
      </c>
      <c r="DM587" s="90">
        <f t="shared" si="461"/>
        <v>134052.3826</v>
      </c>
      <c r="DN587" s="90">
        <f t="shared" si="461"/>
        <v>139386.8532</v>
      </c>
      <c r="DO587" s="90">
        <f t="shared" si="461"/>
        <v>146830.2368</v>
      </c>
      <c r="DP587" s="90">
        <f t="shared" si="461"/>
        <v>154715.2505</v>
      </c>
      <c r="DQ587" s="90">
        <f t="shared" si="461"/>
        <v>162719.8335</v>
      </c>
      <c r="DR587" s="90">
        <f t="shared" si="461"/>
        <v>170811.2165</v>
      </c>
      <c r="DS587" s="90">
        <f t="shared" si="461"/>
        <v>178985.6283</v>
      </c>
      <c r="DT587" s="90">
        <f t="shared" si="461"/>
        <v>187242.2071</v>
      </c>
      <c r="DU587" s="90">
        <f t="shared" si="461"/>
        <v>195580.3854</v>
      </c>
      <c r="DV587" s="90">
        <f t="shared" si="461"/>
        <v>203999.6279</v>
      </c>
      <c r="DW587" s="90">
        <f t="shared" si="461"/>
        <v>212499.4053</v>
      </c>
      <c r="DX587" s="90">
        <f t="shared" si="461"/>
        <v>221079.1918</v>
      </c>
      <c r="DY587" s="90">
        <f t="shared" si="461"/>
        <v>229738.4643</v>
      </c>
      <c r="DZ587" s="90">
        <f t="shared" si="461"/>
        <v>238476.7031</v>
      </c>
    </row>
    <row r="588">
      <c r="A588" s="89"/>
      <c r="B588" s="89"/>
      <c r="C588" s="146"/>
      <c r="D588" s="146"/>
      <c r="E588" s="230"/>
      <c r="F588" s="230"/>
      <c r="G588" s="192"/>
      <c r="H588" s="89"/>
      <c r="I588" s="88" t="s">
        <v>392</v>
      </c>
      <c r="J588" s="234"/>
      <c r="K588" s="90">
        <f t="shared" ref="K588:DZ588" si="462">K$586*K577</f>
        <v>0</v>
      </c>
      <c r="L588" s="90">
        <f t="shared" si="462"/>
        <v>0</v>
      </c>
      <c r="M588" s="90">
        <f t="shared" si="462"/>
        <v>0</v>
      </c>
      <c r="N588" s="90">
        <f t="shared" si="462"/>
        <v>0</v>
      </c>
      <c r="O588" s="90">
        <f t="shared" si="462"/>
        <v>0</v>
      </c>
      <c r="P588" s="90">
        <f t="shared" si="462"/>
        <v>0</v>
      </c>
      <c r="Q588" s="90">
        <f t="shared" si="462"/>
        <v>0</v>
      </c>
      <c r="R588" s="90">
        <f t="shared" si="462"/>
        <v>0</v>
      </c>
      <c r="S588" s="90">
        <f t="shared" si="462"/>
        <v>0</v>
      </c>
      <c r="T588" s="90">
        <f t="shared" si="462"/>
        <v>0</v>
      </c>
      <c r="U588" s="90">
        <f t="shared" si="462"/>
        <v>0</v>
      </c>
      <c r="V588" s="90">
        <f t="shared" si="462"/>
        <v>0</v>
      </c>
      <c r="W588" s="90">
        <f t="shared" si="462"/>
        <v>0</v>
      </c>
      <c r="X588" s="90">
        <f t="shared" si="462"/>
        <v>0</v>
      </c>
      <c r="Y588" s="90">
        <f t="shared" si="462"/>
        <v>0</v>
      </c>
      <c r="Z588" s="90">
        <f t="shared" si="462"/>
        <v>0</v>
      </c>
      <c r="AA588" s="90">
        <f t="shared" si="462"/>
        <v>0</v>
      </c>
      <c r="AB588" s="90">
        <f t="shared" si="462"/>
        <v>0</v>
      </c>
      <c r="AC588" s="90">
        <f t="shared" si="462"/>
        <v>0</v>
      </c>
      <c r="AD588" s="90">
        <f t="shared" si="462"/>
        <v>0</v>
      </c>
      <c r="AE588" s="90">
        <f t="shared" si="462"/>
        <v>0</v>
      </c>
      <c r="AF588" s="90">
        <f t="shared" si="462"/>
        <v>0</v>
      </c>
      <c r="AG588" s="90">
        <f t="shared" si="462"/>
        <v>0</v>
      </c>
      <c r="AH588" s="90">
        <f t="shared" si="462"/>
        <v>0</v>
      </c>
      <c r="AI588" s="90">
        <f t="shared" si="462"/>
        <v>0</v>
      </c>
      <c r="AJ588" s="90">
        <f t="shared" si="462"/>
        <v>0</v>
      </c>
      <c r="AK588" s="90">
        <f t="shared" si="462"/>
        <v>0</v>
      </c>
      <c r="AL588" s="90">
        <f t="shared" si="462"/>
        <v>0</v>
      </c>
      <c r="AM588" s="90">
        <f t="shared" si="462"/>
        <v>0</v>
      </c>
      <c r="AN588" s="90">
        <f t="shared" si="462"/>
        <v>183.3553365</v>
      </c>
      <c r="AO588" s="90">
        <f t="shared" si="462"/>
        <v>188.2402346</v>
      </c>
      <c r="AP588" s="90">
        <f t="shared" si="462"/>
        <v>189.4879647</v>
      </c>
      <c r="AQ588" s="90">
        <f t="shared" si="462"/>
        <v>207.1208144</v>
      </c>
      <c r="AR588" s="90">
        <f t="shared" si="462"/>
        <v>225.2922426</v>
      </c>
      <c r="AS588" s="90">
        <f t="shared" si="462"/>
        <v>243.9987664</v>
      </c>
      <c r="AT588" s="90">
        <f t="shared" si="462"/>
        <v>263.2369232</v>
      </c>
      <c r="AU588" s="90">
        <f t="shared" si="462"/>
        <v>276.2812178</v>
      </c>
      <c r="AV588" s="90">
        <f t="shared" si="462"/>
        <v>287.1294329</v>
      </c>
      <c r="AW588" s="90">
        <f t="shared" si="462"/>
        <v>297.9143678</v>
      </c>
      <c r="AX588" s="90">
        <f t="shared" si="462"/>
        <v>308.8490798</v>
      </c>
      <c r="AY588" s="90">
        <f t="shared" si="462"/>
        <v>319.9539145</v>
      </c>
      <c r="AZ588" s="90">
        <f t="shared" si="462"/>
        <v>331.2298783</v>
      </c>
      <c r="BA588" s="90">
        <f t="shared" si="462"/>
        <v>342.6760423</v>
      </c>
      <c r="BB588" s="90">
        <f t="shared" si="462"/>
        <v>354.2912894</v>
      </c>
      <c r="BC588" s="90">
        <f t="shared" si="462"/>
        <v>366.0744896</v>
      </c>
      <c r="BD588" s="90">
        <f t="shared" si="462"/>
        <v>378.0245174</v>
      </c>
      <c r="BE588" s="90">
        <f t="shared" si="462"/>
        <v>390.1402537</v>
      </c>
      <c r="BF588" s="90">
        <f t="shared" si="462"/>
        <v>402.4205859</v>
      </c>
      <c r="BG588" s="90">
        <f t="shared" si="462"/>
        <v>432.0029381</v>
      </c>
      <c r="BH588" s="90">
        <f t="shared" si="462"/>
        <v>467.3189455</v>
      </c>
      <c r="BI588" s="90">
        <f t="shared" si="462"/>
        <v>503.9418965</v>
      </c>
      <c r="BJ588" s="90">
        <f t="shared" si="462"/>
        <v>541.4228306</v>
      </c>
      <c r="BK588" s="90">
        <f t="shared" si="462"/>
        <v>579.7119892</v>
      </c>
      <c r="BL588" s="90">
        <f t="shared" si="462"/>
        <v>618.7997004</v>
      </c>
      <c r="BM588" s="90">
        <f t="shared" si="462"/>
        <v>658.6803416</v>
      </c>
      <c r="BN588" s="90">
        <f t="shared" si="462"/>
        <v>699.3487231</v>
      </c>
      <c r="BO588" s="90">
        <f t="shared" si="462"/>
        <v>740.7997252</v>
      </c>
      <c r="BP588" s="90">
        <f t="shared" si="462"/>
        <v>783.0282614</v>
      </c>
      <c r="BQ588" s="90">
        <f t="shared" si="462"/>
        <v>826.029275</v>
      </c>
      <c r="BR588" s="90">
        <f t="shared" si="462"/>
        <v>869.7977383</v>
      </c>
      <c r="BS588" s="90">
        <f t="shared" si="462"/>
        <v>1831.59653</v>
      </c>
      <c r="BT588" s="90">
        <f t="shared" si="462"/>
        <v>1925.925219</v>
      </c>
      <c r="BU588" s="90">
        <f t="shared" si="462"/>
        <v>2021.919399</v>
      </c>
      <c r="BV588" s="90">
        <f t="shared" si="462"/>
        <v>2119.503302</v>
      </c>
      <c r="BW588" s="90">
        <f t="shared" si="462"/>
        <v>2218.66004</v>
      </c>
      <c r="BX588" s="90">
        <f t="shared" si="462"/>
        <v>2319.378687</v>
      </c>
      <c r="BY588" s="90">
        <f t="shared" si="462"/>
        <v>2421.648964</v>
      </c>
      <c r="BZ588" s="90">
        <f t="shared" si="462"/>
        <v>2525.460715</v>
      </c>
      <c r="CA588" s="90">
        <f t="shared" si="462"/>
        <v>2630.803845</v>
      </c>
      <c r="CB588" s="90">
        <f t="shared" si="462"/>
        <v>2737.668319</v>
      </c>
      <c r="CC588" s="90">
        <f t="shared" si="462"/>
        <v>2846.044158</v>
      </c>
      <c r="CD588" s="90">
        <f t="shared" si="462"/>
        <v>2955.921443</v>
      </c>
      <c r="CE588" s="90">
        <f t="shared" si="462"/>
        <v>3135.417068</v>
      </c>
      <c r="CF588" s="90">
        <f t="shared" si="462"/>
        <v>3333.004979</v>
      </c>
      <c r="CG588" s="90">
        <f t="shared" si="462"/>
        <v>3535.220812</v>
      </c>
      <c r="CH588" s="90">
        <f t="shared" si="462"/>
        <v>3740.695917</v>
      </c>
      <c r="CI588" s="90">
        <f t="shared" si="462"/>
        <v>3949.274881</v>
      </c>
      <c r="CJ588" s="90">
        <f t="shared" si="462"/>
        <v>4160.92407</v>
      </c>
      <c r="CK588" s="90">
        <f t="shared" si="462"/>
        <v>4375.622167</v>
      </c>
      <c r="CL588" s="90">
        <f t="shared" si="462"/>
        <v>4593.349192</v>
      </c>
      <c r="CM588" s="90">
        <f t="shared" si="462"/>
        <v>4814.085405</v>
      </c>
      <c r="CN588" s="90">
        <f t="shared" si="462"/>
        <v>5037.811188</v>
      </c>
      <c r="CO588" s="90">
        <f t="shared" si="462"/>
        <v>5264.507039</v>
      </c>
      <c r="CP588" s="90">
        <f t="shared" si="462"/>
        <v>5494.153567</v>
      </c>
      <c r="CQ588" s="90">
        <f t="shared" si="462"/>
        <v>5790.294899</v>
      </c>
      <c r="CR588" s="90">
        <f t="shared" si="462"/>
        <v>6103.355394</v>
      </c>
      <c r="CS588" s="90">
        <f t="shared" si="462"/>
        <v>6421.876994</v>
      </c>
      <c r="CT588" s="90">
        <f t="shared" si="462"/>
        <v>6744.686315</v>
      </c>
      <c r="CU588" s="90">
        <f t="shared" si="462"/>
        <v>7071.641357</v>
      </c>
      <c r="CV588" s="90">
        <f t="shared" si="462"/>
        <v>7402.703676</v>
      </c>
      <c r="CW588" s="90">
        <f t="shared" si="462"/>
        <v>7737.845348</v>
      </c>
      <c r="CX588" s="90">
        <f t="shared" si="462"/>
        <v>8077.039644</v>
      </c>
      <c r="CY588" s="90">
        <f t="shared" si="462"/>
        <v>8420.26009</v>
      </c>
      <c r="CZ588" s="90">
        <f t="shared" si="462"/>
        <v>8767.480376</v>
      </c>
      <c r="DA588" s="90">
        <f t="shared" si="462"/>
        <v>9118.674344</v>
      </c>
      <c r="DB588" s="90">
        <f t="shared" si="462"/>
        <v>9473.815986</v>
      </c>
      <c r="DC588" s="90">
        <f t="shared" si="462"/>
        <v>10002.75377</v>
      </c>
      <c r="DD588" s="90">
        <f t="shared" si="462"/>
        <v>10570.02554</v>
      </c>
      <c r="DE588" s="90">
        <f t="shared" si="462"/>
        <v>11147.27404</v>
      </c>
      <c r="DF588" s="90">
        <f t="shared" si="462"/>
        <v>11731.61665</v>
      </c>
      <c r="DG588" s="90">
        <f t="shared" si="462"/>
        <v>12322.72479</v>
      </c>
      <c r="DH588" s="90">
        <f t="shared" si="462"/>
        <v>12920.52612</v>
      </c>
      <c r="DI588" s="90">
        <f t="shared" si="462"/>
        <v>13524.97423</v>
      </c>
      <c r="DJ588" s="90">
        <f t="shared" si="462"/>
        <v>14136.02553</v>
      </c>
      <c r="DK588" s="90">
        <f t="shared" si="462"/>
        <v>14753.63694</v>
      </c>
      <c r="DL588" s="90">
        <f t="shared" si="462"/>
        <v>15377.76564</v>
      </c>
      <c r="DM588" s="90">
        <f t="shared" si="462"/>
        <v>16008.36908</v>
      </c>
      <c r="DN588" s="90">
        <f t="shared" si="462"/>
        <v>16645.40493</v>
      </c>
      <c r="DO588" s="90">
        <f t="shared" si="462"/>
        <v>17534.28457</v>
      </c>
      <c r="DP588" s="90">
        <f t="shared" si="462"/>
        <v>18475.90311</v>
      </c>
      <c r="DQ588" s="90">
        <f t="shared" si="462"/>
        <v>19431.80047</v>
      </c>
      <c r="DR588" s="90">
        <f t="shared" si="462"/>
        <v>20398.06338</v>
      </c>
      <c r="DS588" s="90">
        <f t="shared" si="462"/>
        <v>21374.24149</v>
      </c>
      <c r="DT588" s="90">
        <f t="shared" si="462"/>
        <v>22360.23189</v>
      </c>
      <c r="DU588" s="90">
        <f t="shared" si="462"/>
        <v>23355.96678</v>
      </c>
      <c r="DV588" s="90">
        <f t="shared" si="462"/>
        <v>24361.38227</v>
      </c>
      <c r="DW588" s="90">
        <f t="shared" si="462"/>
        <v>25376.41514</v>
      </c>
      <c r="DX588" s="90">
        <f t="shared" si="462"/>
        <v>26401.00258</v>
      </c>
      <c r="DY588" s="90">
        <f t="shared" si="462"/>
        <v>27435.08216</v>
      </c>
      <c r="DZ588" s="90">
        <f t="shared" si="462"/>
        <v>28478.59178</v>
      </c>
    </row>
    <row r="589">
      <c r="A589" s="89"/>
      <c r="B589" s="89"/>
      <c r="C589" s="146"/>
      <c r="D589" s="146"/>
      <c r="E589" s="232" t="s">
        <v>340</v>
      </c>
      <c r="F589" s="150" t="s">
        <v>341</v>
      </c>
      <c r="G589" s="192"/>
      <c r="H589" s="89"/>
      <c r="I589" s="88" t="s">
        <v>342</v>
      </c>
      <c r="J589" s="234"/>
      <c r="K589" s="90">
        <f t="shared" ref="K589:DZ589" si="463">K$586*K578</f>
        <v>0</v>
      </c>
      <c r="L589" s="90">
        <f t="shared" si="463"/>
        <v>0</v>
      </c>
      <c r="M589" s="90">
        <f t="shared" si="463"/>
        <v>0</v>
      </c>
      <c r="N589" s="90">
        <f t="shared" si="463"/>
        <v>0</v>
      </c>
      <c r="O589" s="90">
        <f t="shared" si="463"/>
        <v>0</v>
      </c>
      <c r="P589" s="90">
        <f t="shared" si="463"/>
        <v>0</v>
      </c>
      <c r="Q589" s="90">
        <f t="shared" si="463"/>
        <v>0</v>
      </c>
      <c r="R589" s="90">
        <f t="shared" si="463"/>
        <v>0</v>
      </c>
      <c r="S589" s="90">
        <f t="shared" si="463"/>
        <v>0</v>
      </c>
      <c r="T589" s="90">
        <f t="shared" si="463"/>
        <v>0</v>
      </c>
      <c r="U589" s="90">
        <f t="shared" si="463"/>
        <v>0</v>
      </c>
      <c r="V589" s="90">
        <f t="shared" si="463"/>
        <v>0</v>
      </c>
      <c r="W589" s="90">
        <f t="shared" si="463"/>
        <v>0</v>
      </c>
      <c r="X589" s="90">
        <f t="shared" si="463"/>
        <v>0</v>
      </c>
      <c r="Y589" s="90">
        <f t="shared" si="463"/>
        <v>0</v>
      </c>
      <c r="Z589" s="90">
        <f t="shared" si="463"/>
        <v>0</v>
      </c>
      <c r="AA589" s="90">
        <f t="shared" si="463"/>
        <v>0</v>
      </c>
      <c r="AB589" s="90">
        <f t="shared" si="463"/>
        <v>0</v>
      </c>
      <c r="AC589" s="90">
        <f t="shared" si="463"/>
        <v>0</v>
      </c>
      <c r="AD589" s="90">
        <f t="shared" si="463"/>
        <v>0</v>
      </c>
      <c r="AE589" s="90">
        <f t="shared" si="463"/>
        <v>0</v>
      </c>
      <c r="AF589" s="90">
        <f t="shared" si="463"/>
        <v>0</v>
      </c>
      <c r="AG589" s="90">
        <f t="shared" si="463"/>
        <v>0</v>
      </c>
      <c r="AH589" s="90">
        <f t="shared" si="463"/>
        <v>0</v>
      </c>
      <c r="AI589" s="90">
        <f t="shared" si="463"/>
        <v>0</v>
      </c>
      <c r="AJ589" s="90">
        <f t="shared" si="463"/>
        <v>0</v>
      </c>
      <c r="AK589" s="90">
        <f t="shared" si="463"/>
        <v>0</v>
      </c>
      <c r="AL589" s="90">
        <f t="shared" si="463"/>
        <v>0</v>
      </c>
      <c r="AM589" s="90">
        <f t="shared" si="463"/>
        <v>0</v>
      </c>
      <c r="AN589" s="90">
        <f t="shared" si="463"/>
        <v>1003.608462</v>
      </c>
      <c r="AO589" s="90">
        <f t="shared" si="463"/>
        <v>1030.346299</v>
      </c>
      <c r="AP589" s="90">
        <f t="shared" si="463"/>
        <v>1037.175838</v>
      </c>
      <c r="AQ589" s="90">
        <f t="shared" si="463"/>
        <v>1133.690494</v>
      </c>
      <c r="AR589" s="90">
        <f t="shared" si="463"/>
        <v>1233.153097</v>
      </c>
      <c r="AS589" s="90">
        <f t="shared" si="463"/>
        <v>1335.544585</v>
      </c>
      <c r="AT589" s="90">
        <f t="shared" si="463"/>
        <v>1440.846003</v>
      </c>
      <c r="AU589" s="90">
        <f t="shared" si="463"/>
        <v>1512.244876</v>
      </c>
      <c r="AV589" s="90">
        <f t="shared" si="463"/>
        <v>1571.623352</v>
      </c>
      <c r="AW589" s="90">
        <f t="shared" si="463"/>
        <v>1630.65546</v>
      </c>
      <c r="AX589" s="90">
        <f t="shared" si="463"/>
        <v>1690.507383</v>
      </c>
      <c r="AY589" s="90">
        <f t="shared" si="463"/>
        <v>1751.290485</v>
      </c>
      <c r="AZ589" s="90">
        <f t="shared" si="463"/>
        <v>1813.010273</v>
      </c>
      <c r="BA589" s="90">
        <f t="shared" si="463"/>
        <v>1875.661665</v>
      </c>
      <c r="BB589" s="90">
        <f t="shared" si="463"/>
        <v>1939.238546</v>
      </c>
      <c r="BC589" s="90">
        <f t="shared" si="463"/>
        <v>2003.734729</v>
      </c>
      <c r="BD589" s="90">
        <f t="shared" si="463"/>
        <v>2069.144056</v>
      </c>
      <c r="BE589" s="90">
        <f t="shared" si="463"/>
        <v>2135.460399</v>
      </c>
      <c r="BF589" s="90">
        <f t="shared" si="463"/>
        <v>2202.67767</v>
      </c>
      <c r="BG589" s="90">
        <f t="shared" si="463"/>
        <v>2364.598777</v>
      </c>
      <c r="BH589" s="90">
        <f t="shared" si="463"/>
        <v>2557.903452</v>
      </c>
      <c r="BI589" s="90">
        <f t="shared" si="463"/>
        <v>2758.361777</v>
      </c>
      <c r="BJ589" s="90">
        <f t="shared" si="463"/>
        <v>2963.516333</v>
      </c>
      <c r="BK589" s="90">
        <f t="shared" si="463"/>
        <v>3173.094763</v>
      </c>
      <c r="BL589" s="90">
        <f t="shared" si="463"/>
        <v>3387.044128</v>
      </c>
      <c r="BM589" s="90">
        <f t="shared" si="463"/>
        <v>3605.333651</v>
      </c>
      <c r="BN589" s="90">
        <f t="shared" si="463"/>
        <v>3827.934926</v>
      </c>
      <c r="BO589" s="90">
        <f t="shared" si="463"/>
        <v>4054.819931</v>
      </c>
      <c r="BP589" s="90">
        <f t="shared" si="463"/>
        <v>4285.960825</v>
      </c>
      <c r="BQ589" s="90">
        <f t="shared" si="463"/>
        <v>4521.329928</v>
      </c>
      <c r="BR589" s="90">
        <f t="shared" si="463"/>
        <v>4760.899722</v>
      </c>
      <c r="BS589" s="90">
        <f t="shared" si="463"/>
        <v>10025.37375</v>
      </c>
      <c r="BT589" s="90">
        <f t="shared" si="463"/>
        <v>10541.68853</v>
      </c>
      <c r="BU589" s="90">
        <f t="shared" si="463"/>
        <v>11067.11949</v>
      </c>
      <c r="BV589" s="90">
        <f t="shared" si="463"/>
        <v>11601.25192</v>
      </c>
      <c r="BW589" s="90">
        <f t="shared" si="463"/>
        <v>12143.99337</v>
      </c>
      <c r="BX589" s="90">
        <f t="shared" si="463"/>
        <v>12695.28404</v>
      </c>
      <c r="BY589" s="90">
        <f t="shared" si="463"/>
        <v>13255.06767</v>
      </c>
      <c r="BZ589" s="90">
        <f t="shared" si="463"/>
        <v>13823.28867</v>
      </c>
      <c r="CA589" s="90">
        <f t="shared" si="463"/>
        <v>14399.89177</v>
      </c>
      <c r="CB589" s="90">
        <f t="shared" si="463"/>
        <v>14984.82206</v>
      </c>
      <c r="CC589" s="90">
        <f t="shared" si="463"/>
        <v>15578.02492</v>
      </c>
      <c r="CD589" s="90">
        <f t="shared" si="463"/>
        <v>16179.44605</v>
      </c>
      <c r="CE589" s="90">
        <f t="shared" si="463"/>
        <v>17161.9281</v>
      </c>
      <c r="CF589" s="90">
        <f t="shared" si="463"/>
        <v>18243.43957</v>
      </c>
      <c r="CG589" s="90">
        <f t="shared" si="463"/>
        <v>19350.2823</v>
      </c>
      <c r="CH589" s="90">
        <f t="shared" si="463"/>
        <v>20474.96489</v>
      </c>
      <c r="CI589" s="90">
        <f t="shared" si="463"/>
        <v>21616.63667</v>
      </c>
      <c r="CJ589" s="90">
        <f t="shared" si="463"/>
        <v>22775.11354</v>
      </c>
      <c r="CK589" s="90">
        <f t="shared" si="463"/>
        <v>23950.27883</v>
      </c>
      <c r="CL589" s="90">
        <f t="shared" si="463"/>
        <v>25142.02317</v>
      </c>
      <c r="CM589" s="90">
        <f t="shared" si="463"/>
        <v>26350.23852</v>
      </c>
      <c r="CN589" s="90">
        <f t="shared" si="463"/>
        <v>27574.81749</v>
      </c>
      <c r="CO589" s="90">
        <f t="shared" si="463"/>
        <v>28815.65334</v>
      </c>
      <c r="CP589" s="90">
        <f t="shared" si="463"/>
        <v>30072.63992</v>
      </c>
      <c r="CQ589" s="90">
        <f t="shared" si="463"/>
        <v>31693.59054</v>
      </c>
      <c r="CR589" s="90">
        <f t="shared" si="463"/>
        <v>33407.14941</v>
      </c>
      <c r="CS589" s="90">
        <f t="shared" si="463"/>
        <v>35150.60002</v>
      </c>
      <c r="CT589" s="90">
        <f t="shared" si="463"/>
        <v>36917.51977</v>
      </c>
      <c r="CU589" s="90">
        <f t="shared" si="463"/>
        <v>38707.13143</v>
      </c>
      <c r="CV589" s="90">
        <f t="shared" si="463"/>
        <v>40519.22455</v>
      </c>
      <c r="CW589" s="90">
        <f t="shared" si="463"/>
        <v>42353.64631</v>
      </c>
      <c r="CX589" s="90">
        <f t="shared" si="463"/>
        <v>44210.25038</v>
      </c>
      <c r="CY589" s="90">
        <f t="shared" si="463"/>
        <v>46088.89188</v>
      </c>
      <c r="CZ589" s="90">
        <f t="shared" si="463"/>
        <v>47989.42679</v>
      </c>
      <c r="DA589" s="90">
        <f t="shared" si="463"/>
        <v>49911.71193</v>
      </c>
      <c r="DB589" s="90">
        <f t="shared" si="463"/>
        <v>51855.60494</v>
      </c>
      <c r="DC589" s="90">
        <f t="shared" si="463"/>
        <v>54750.78349</v>
      </c>
      <c r="DD589" s="90">
        <f t="shared" si="463"/>
        <v>57855.78584</v>
      </c>
      <c r="DE589" s="90">
        <f t="shared" si="463"/>
        <v>61015.39652</v>
      </c>
      <c r="DF589" s="90">
        <f t="shared" si="463"/>
        <v>64213.83731</v>
      </c>
      <c r="DG589" s="90">
        <f t="shared" si="463"/>
        <v>67449.30968</v>
      </c>
      <c r="DH589" s="90">
        <f t="shared" si="463"/>
        <v>70721.41773</v>
      </c>
      <c r="DI589" s="90">
        <f t="shared" si="463"/>
        <v>74029.90741</v>
      </c>
      <c r="DJ589" s="90">
        <f t="shared" si="463"/>
        <v>77374.54012</v>
      </c>
      <c r="DK589" s="90">
        <f t="shared" si="463"/>
        <v>80755.08006</v>
      </c>
      <c r="DL589" s="90">
        <f t="shared" si="463"/>
        <v>84171.29287</v>
      </c>
      <c r="DM589" s="90">
        <f t="shared" si="463"/>
        <v>87622.94559</v>
      </c>
      <c r="DN589" s="90">
        <f t="shared" si="463"/>
        <v>91109.8066</v>
      </c>
      <c r="DO589" s="90">
        <f t="shared" si="463"/>
        <v>95975.15244</v>
      </c>
      <c r="DP589" s="90">
        <f t="shared" si="463"/>
        <v>101129.1684</v>
      </c>
      <c r="DQ589" s="90">
        <f t="shared" si="463"/>
        <v>106361.3406</v>
      </c>
      <c r="DR589" s="90">
        <f t="shared" si="463"/>
        <v>111650.2493</v>
      </c>
      <c r="DS589" s="90">
        <f t="shared" si="463"/>
        <v>116993.4295</v>
      </c>
      <c r="DT589" s="90">
        <f t="shared" si="463"/>
        <v>122390.318</v>
      </c>
      <c r="DU589" s="90">
        <f t="shared" si="463"/>
        <v>127840.5437</v>
      </c>
      <c r="DV589" s="90">
        <f t="shared" si="463"/>
        <v>133343.7568</v>
      </c>
      <c r="DW589" s="90">
        <f t="shared" si="463"/>
        <v>138899.6113</v>
      </c>
      <c r="DX589" s="90">
        <f t="shared" si="463"/>
        <v>144507.7635</v>
      </c>
      <c r="DY589" s="90">
        <f t="shared" si="463"/>
        <v>150167.8715</v>
      </c>
      <c r="DZ589" s="90">
        <f t="shared" si="463"/>
        <v>155879.5956</v>
      </c>
    </row>
    <row r="590">
      <c r="A590" s="89"/>
      <c r="B590" s="89"/>
      <c r="C590" s="239">
        <f>C591</f>
        <v>1</v>
      </c>
      <c r="E590" s="230">
        <f t="shared" ref="E590:G590" si="464">E591</f>
        <v>30</v>
      </c>
      <c r="F590" s="199">
        <f t="shared" si="464"/>
        <v>60</v>
      </c>
      <c r="G590" s="192">
        <f t="shared" si="464"/>
        <v>0.06</v>
      </c>
      <c r="H590" s="89"/>
      <c r="I590" s="88" t="s">
        <v>393</v>
      </c>
      <c r="J590" s="234"/>
      <c r="K590" s="90">
        <f>if(K$560="",0,RedeemableEquityRights!$C$8*(1+$G590)^(($F590-$E590)/12)-RedeemableEquityRights!$C$8+(RedeemableEquityRights!$C$8*$C590))</f>
        <v>0</v>
      </c>
      <c r="L590" s="90">
        <f>if(L$560="",0,RedeemableEquityRights!$C$8*(1+$G590)^(($F590-$E590)/12)-RedeemableEquityRights!$C$8+(RedeemableEquityRights!$C$8*$C590))</f>
        <v>0</v>
      </c>
      <c r="M590" s="90">
        <f>if(M$560="",0,RedeemableEquityRights!$C$8*(1+$G590)^(($F590-$E590)/12)-RedeemableEquityRights!$C$8+(RedeemableEquityRights!$C$8*$C590))</f>
        <v>0</v>
      </c>
      <c r="N590" s="90">
        <f>if(N$560="",0,RedeemableEquityRights!$C$8*(1+$G590)^(($F590-$E590)/12)-RedeemableEquityRights!$C$8+(RedeemableEquityRights!$C$8*$C590))</f>
        <v>0</v>
      </c>
      <c r="O590" s="90">
        <f>if(O$560="",0,RedeemableEquityRights!$C$8*(1+$G590)^(($F590-$E590)/12)-RedeemableEquityRights!$C$8+(RedeemableEquityRights!$C$8*$C590))</f>
        <v>0</v>
      </c>
      <c r="P590" s="90">
        <f>if(P$560="",0,RedeemableEquityRights!$C$8*(1+$G590)^(($F590-$E590)/12)-RedeemableEquityRights!$C$8+(RedeemableEquityRights!$C$8*$C590))</f>
        <v>0</v>
      </c>
      <c r="Q590" s="90">
        <f>if(Q$560="",0,RedeemableEquityRights!$C$8*(1+$G590)^(($F590-$E590)/12)-RedeemableEquityRights!$C$8+(RedeemableEquityRights!$C$8*$C590))</f>
        <v>0</v>
      </c>
      <c r="R590" s="90">
        <f>if(R$560="",0,RedeemableEquityRights!$C$8*(1+$G590)^(($F590-$E590)/12)-RedeemableEquityRights!$C$8+(RedeemableEquityRights!$C$8*$C590))</f>
        <v>0</v>
      </c>
      <c r="S590" s="90">
        <f>if(S$560="",0,RedeemableEquityRights!$C$8*(1+$G590)^(($F590-$E590)/12)-RedeemableEquityRights!$C$8+(RedeemableEquityRights!$C$8*$C590))</f>
        <v>0</v>
      </c>
      <c r="T590" s="90">
        <f>if(T$560="",0,RedeemableEquityRights!$C$8*(1+$G590)^(($F590-$E590)/12)-RedeemableEquityRights!$C$8+(RedeemableEquityRights!$C$8*$C590))</f>
        <v>0</v>
      </c>
      <c r="U590" s="90">
        <f>if(U$560="",0,RedeemableEquityRights!$C$8*(1+$G590)^(($F590-$E590)/12)-RedeemableEquityRights!$C$8+(RedeemableEquityRights!$C$8*$C590))</f>
        <v>0</v>
      </c>
      <c r="V590" s="90">
        <f>if(V$560="",0,RedeemableEquityRights!$C$8*(1+$G590)^(($F590-$E590)/12)-RedeemableEquityRights!$C$8+(RedeemableEquityRights!$C$8*$C590))</f>
        <v>0</v>
      </c>
      <c r="W590" s="90">
        <f>if(W$560="",0,RedeemableEquityRights!$C$8*(1+$G590)^(($F590-$E590)/12)-RedeemableEquityRights!$C$8+(RedeemableEquityRights!$C$8*$C590))</f>
        <v>0</v>
      </c>
      <c r="X590" s="90">
        <f>if(X$560="",0,RedeemableEquityRights!$C$8*(1+$G590)^(($F590-$E590)/12)-RedeemableEquityRights!$C$8+(RedeemableEquityRights!$C$8*$C590))</f>
        <v>0</v>
      </c>
      <c r="Y590" s="90">
        <f>if(Y$560="",0,RedeemableEquityRights!$C$8*(1+$G590)^(($F590-$E590)/12)-RedeemableEquityRights!$C$8+(RedeemableEquityRights!$C$8*$C590))</f>
        <v>0</v>
      </c>
      <c r="Z590" s="90">
        <f>if(Z$560="",0,RedeemableEquityRights!$C$8*(1+$G590)^(($F590-$E590)/12)-RedeemableEquityRights!$C$8+(RedeemableEquityRights!$C$8*$C590))</f>
        <v>0</v>
      </c>
      <c r="AA590" s="90">
        <f>if(AA$560="",0,RedeemableEquityRights!$C$8*(1+$G590)^(($F590-$E590)/12)-RedeemableEquityRights!$C$8+(RedeemableEquityRights!$C$8*$C590))</f>
        <v>0</v>
      </c>
      <c r="AB590" s="90">
        <f>if(AB$560="",0,RedeemableEquityRights!$C$8*(1+$G590)^(($F590-$E590)/12)-RedeemableEquityRights!$C$8+(RedeemableEquityRights!$C$8*$C590))</f>
        <v>0</v>
      </c>
      <c r="AC590" s="90">
        <f>if(AC$560="",0,RedeemableEquityRights!$C$8*(1+$G590)^(($F590-$E590)/12)-RedeemableEquityRights!$C$8+(RedeemableEquityRights!$C$8*$C590))</f>
        <v>0</v>
      </c>
      <c r="AD590" s="90">
        <f>if(AD$560="",0,RedeemableEquityRights!$C$8*(1+$G590)^(($F590-$E590)/12)-RedeemableEquityRights!$C$8+(RedeemableEquityRights!$C$8*$C590))</f>
        <v>0</v>
      </c>
      <c r="AE590" s="90">
        <f>if(AE$560="",0,RedeemableEquityRights!$C$8*(1+$G590)^(($F590-$E590)/12)-RedeemableEquityRights!$C$8+(RedeemableEquityRights!$C$8*$C590))</f>
        <v>0</v>
      </c>
      <c r="AF590" s="90">
        <f>if(AF$560="",0,RedeemableEquityRights!$C$8*(1+$G590)^(($F590-$E590)/12)-RedeemableEquityRights!$C$8+(RedeemableEquityRights!$C$8*$C590))</f>
        <v>0</v>
      </c>
      <c r="AG590" s="90">
        <f>if(AG$560="",0,RedeemableEquityRights!$C$8*(1+$G590)^(($F590-$E590)/12)-RedeemableEquityRights!$C$8+(RedeemableEquityRights!$C$8*$C590))</f>
        <v>0</v>
      </c>
      <c r="AH590" s="90">
        <f>if(AH$560="",0,RedeemableEquityRights!$C$8*(1+$G590)^(($F590-$E590)/12)-RedeemableEquityRights!$C$8+(RedeemableEquityRights!$C$8*$C590))</f>
        <v>0</v>
      </c>
      <c r="AI590" s="90">
        <f>if(AI$560="",0,RedeemableEquityRights!$C$8*(1+$G590)^(($F590-$E590)/12)-RedeemableEquityRights!$C$8+(RedeemableEquityRights!$C$8*$C590))</f>
        <v>0</v>
      </c>
      <c r="AJ590" s="90">
        <f>if(AJ$560="",0,RedeemableEquityRights!$C$8*(1+$G590)^(($F590-$E590)/12)-RedeemableEquityRights!$C$8+(RedeemableEquityRights!$C$8*$C590))</f>
        <v>0</v>
      </c>
      <c r="AK590" s="90">
        <f>if(AK$560="",0,RedeemableEquityRights!$C$8*(1+$G590)^(($F590-$E590)/12)-RedeemableEquityRights!$C$8+(RedeemableEquityRights!$C$8*$C590))</f>
        <v>0</v>
      </c>
      <c r="AL590" s="90">
        <f>if(AL$560="",0,RedeemableEquityRights!$C$8*(1+$G590)^(($F590-$E590)/12)-RedeemableEquityRights!$C$8+(RedeemableEquityRights!$C$8*$C590))</f>
        <v>0</v>
      </c>
      <c r="AM590" s="90">
        <f>if(AM$560="",0,RedeemableEquityRights!$C$8*(1+$G590)^(($F590-$E590)/12)-RedeemableEquityRights!$C$8+(RedeemableEquityRights!$C$8*$C590))</f>
        <v>0</v>
      </c>
      <c r="AN590" s="90">
        <f>if(AN$560="",0,RedeemableEquityRights!$C$8*(1+$G590)^(($F590-$E590)/12)-RedeemableEquityRights!$C$8+(RedeemableEquityRights!$C$8*$C590))</f>
        <v>0</v>
      </c>
      <c r="AO590" s="90">
        <f>if(AO$560="",0,RedeemableEquityRights!$C$8*(1+$G590)^(($F590-$E590)/12)-RedeemableEquityRights!$C$8+(RedeemableEquityRights!$C$8*$C590))</f>
        <v>0</v>
      </c>
      <c r="AP590" s="90">
        <f>if(AP$560="",0,RedeemableEquityRights!$C$8*(1+$G590)^(($F590-$E590)/12)-RedeemableEquityRights!$C$8+(RedeemableEquityRights!$C$8*$C590))</f>
        <v>0</v>
      </c>
      <c r="AQ590" s="90">
        <f>if(AQ$560="",0,RedeemableEquityRights!$C$8*(1+$G590)^(($F590-$E590)/12)-RedeemableEquityRights!$C$8+(RedeemableEquityRights!$C$8*$C590))</f>
        <v>0</v>
      </c>
      <c r="AR590" s="90">
        <f>if(AR$560="",0,RedeemableEquityRights!$C$8*(1+$G590)^(($F590-$E590)/12)-RedeemableEquityRights!$C$8+(RedeemableEquityRights!$C$8*$C590))</f>
        <v>0</v>
      </c>
      <c r="AS590" s="90">
        <f>if(AS$560="",0,RedeemableEquityRights!$C$8*(1+$G590)^(($F590-$E590)/12)-RedeemableEquityRights!$C$8+(RedeemableEquityRights!$C$8*$C590))</f>
        <v>0</v>
      </c>
      <c r="AT590" s="90">
        <f>if(AT$560="",0,RedeemableEquityRights!$C$8*(1+$G590)^(($F590-$E590)/12)-RedeemableEquityRights!$C$8+(RedeemableEquityRights!$C$8*$C590))</f>
        <v>0</v>
      </c>
      <c r="AU590" s="90">
        <f>if(AU$560="",0,RedeemableEquityRights!$C$8*(1+$G590)^(($F590-$E590)/12)-RedeemableEquityRights!$C$8+(RedeemableEquityRights!$C$8*$C590))</f>
        <v>0</v>
      </c>
      <c r="AV590" s="90">
        <f>if(AV$560="",0,RedeemableEquityRights!$C$8*(1+$G590)^(($F590-$E590)/12)-RedeemableEquityRights!$C$8+(RedeemableEquityRights!$C$8*$C590))</f>
        <v>0</v>
      </c>
      <c r="AW590" s="90">
        <f>if(AW$560="",0,RedeemableEquityRights!$C$8*(1+$G590)^(($F590-$E590)/12)-RedeemableEquityRights!$C$8+(RedeemableEquityRights!$C$8*$C590))</f>
        <v>0</v>
      </c>
      <c r="AX590" s="90">
        <f>if(AX$560="",0,RedeemableEquityRights!$C$8*(1+$G590)^(($F590-$E590)/12)-RedeemableEquityRights!$C$8+(RedeemableEquityRights!$C$8*$C590))</f>
        <v>0</v>
      </c>
      <c r="AY590" s="90">
        <f>if(AY$560="",0,RedeemableEquityRights!$C$8*(1+$G590)^(($F590-$E590)/12)-RedeemableEquityRights!$C$8+(RedeemableEquityRights!$C$8*$C590))</f>
        <v>0</v>
      </c>
      <c r="AZ590" s="90">
        <f>if(AZ$560="",0,RedeemableEquityRights!$C$8*(1+$G590)^(($F590-$E590)/12)-RedeemableEquityRights!$C$8+(RedeemableEquityRights!$C$8*$C590))</f>
        <v>0</v>
      </c>
      <c r="BA590" s="90">
        <f>if(BA$560="",0,RedeemableEquityRights!$C$8*(1+$G590)^(($F590-$E590)/12)-RedeemableEquityRights!$C$8+(RedeemableEquityRights!$C$8*$C590))</f>
        <v>0</v>
      </c>
      <c r="BB590" s="90">
        <f>if(BB$560="",0,RedeemableEquityRights!$C$8*(1+$G590)^(($F590-$E590)/12)-RedeemableEquityRights!$C$8+(RedeemableEquityRights!$C$8*$C590))</f>
        <v>0</v>
      </c>
      <c r="BC590" s="90">
        <f>if(BC$560="",0,RedeemableEquityRights!$C$8*(1+$G590)^(($F590-$E590)/12)-RedeemableEquityRights!$C$8+(RedeemableEquityRights!$C$8*$C590))</f>
        <v>0</v>
      </c>
      <c r="BD590" s="90">
        <f>if(BD$560="",0,RedeemableEquityRights!$C$8*(1+$G590)^(($F590-$E590)/12)-RedeemableEquityRights!$C$8+(RedeemableEquityRights!$C$8*$C590))</f>
        <v>0</v>
      </c>
      <c r="BE590" s="90">
        <f>if(BE$560="",0,RedeemableEquityRights!$C$8*(1+$G590)^(($F590-$E590)/12)-RedeemableEquityRights!$C$8+(RedeemableEquityRights!$C$8*$C590))</f>
        <v>0</v>
      </c>
      <c r="BF590" s="90">
        <f>if(BF$560="",0,RedeemableEquityRights!$C$8*(1+$G590)^(($F590-$E590)/12)-RedeemableEquityRights!$C$8+(RedeemableEquityRights!$C$8*$C590))</f>
        <v>0</v>
      </c>
      <c r="BG590" s="90">
        <f>if(BG$560="",0,RedeemableEquityRights!$C$8*(1+$G590)^(($F590-$E590)/12)-RedeemableEquityRights!$C$8+(RedeemableEquityRights!$C$8*$C590))</f>
        <v>0</v>
      </c>
      <c r="BH590" s="90">
        <f>if(BH$560="",0,RedeemableEquityRights!$C$8*(1+$G590)^(($F590-$E590)/12)-RedeemableEquityRights!$C$8+(RedeemableEquityRights!$C$8*$C590))</f>
        <v>0</v>
      </c>
      <c r="BI590" s="90">
        <f>if(BI$560="",0,RedeemableEquityRights!$C$8*(1+$G590)^(($F590-$E590)/12)-RedeemableEquityRights!$C$8+(RedeemableEquityRights!$C$8*$C590))</f>
        <v>0</v>
      </c>
      <c r="BJ590" s="90">
        <f>if(BJ$560="",0,RedeemableEquityRights!$C$8*(1+$G590)^(($F590-$E590)/12)-RedeemableEquityRights!$C$8+(RedeemableEquityRights!$C$8*$C590))</f>
        <v>0</v>
      </c>
      <c r="BK590" s="90">
        <f>if(BK$560="",0,RedeemableEquityRights!$C$8*(1+$G590)^(($F590-$E590)/12)-RedeemableEquityRights!$C$8+(RedeemableEquityRights!$C$8*$C590))</f>
        <v>0</v>
      </c>
      <c r="BL590" s="90">
        <f>if(BL$560="",0,RedeemableEquityRights!$C$8*(1+$G590)^(($F590-$E590)/12)-RedeemableEquityRights!$C$8+(RedeemableEquityRights!$C$8*$C590))</f>
        <v>0</v>
      </c>
      <c r="BM590" s="90">
        <f>if(BM$560="",0,RedeemableEquityRights!$C$8*(1+$G590)^(($F590-$E590)/12)-RedeemableEquityRights!$C$8+(RedeemableEquityRights!$C$8*$C590))</f>
        <v>0</v>
      </c>
      <c r="BN590" s="90">
        <f>if(BN$560="",0,RedeemableEquityRights!$C$8*(1+$G590)^(($F590-$E590)/12)-RedeemableEquityRights!$C$8+(RedeemableEquityRights!$C$8*$C590))</f>
        <v>0</v>
      </c>
      <c r="BO590" s="90">
        <f>if(BO$560="",0,RedeemableEquityRights!$C$8*(1+$G590)^(($F590-$E590)/12)-RedeemableEquityRights!$C$8+(RedeemableEquityRights!$C$8*$C590))</f>
        <v>0</v>
      </c>
      <c r="BP590" s="90">
        <f>if(BP$560="",0,RedeemableEquityRights!$C$8*(1+$G590)^(($F590-$E590)/12)-RedeemableEquityRights!$C$8+(RedeemableEquityRights!$C$8*$C590))</f>
        <v>0</v>
      </c>
      <c r="BQ590" s="90">
        <f>if(BQ$560="",0,RedeemableEquityRights!$C$8*(1+$G590)^(($F590-$E590)/12)-RedeemableEquityRights!$C$8+(RedeemableEquityRights!$C$8*$C590))</f>
        <v>0</v>
      </c>
      <c r="BR590" s="90">
        <f>if(BR$560="",0,RedeemableEquityRights!$C$8*(1+$G590)^(($F590-$E590)/12)-RedeemableEquityRights!$C$8+(RedeemableEquityRights!$C$8*$C590))</f>
        <v>115681.7003</v>
      </c>
      <c r="BS590" s="90">
        <f>if(BS$560="",0,RedeemableEquityRights!$C$8*(1+$G590)^(($F590-$E590)/12)-RedeemableEquityRights!$C$8+(RedeemableEquityRights!$C$8*$C590))</f>
        <v>0</v>
      </c>
      <c r="BT590" s="90">
        <f>if(BT$560="",0,RedeemableEquityRights!$C$8*(1+$G590)^(($F590-$E590)/12)-RedeemableEquityRights!$C$8+(RedeemableEquityRights!$C$8*$C590))</f>
        <v>0</v>
      </c>
      <c r="BU590" s="90">
        <f>if(BU$560="",0,RedeemableEquityRights!$C$8*(1+$G590)^(($F590-$E590)/12)-RedeemableEquityRights!$C$8+(RedeemableEquityRights!$C$8*$C590))</f>
        <v>0</v>
      </c>
      <c r="BV590" s="90">
        <f>if(BV$560="",0,RedeemableEquityRights!$C$8*(1+$G590)^(($F590-$E590)/12)-RedeemableEquityRights!$C$8+(RedeemableEquityRights!$C$8*$C590))</f>
        <v>0</v>
      </c>
      <c r="BW590" s="90">
        <f>if(BW$560="",0,RedeemableEquityRights!$C$8*(1+$G590)^(($F590-$E590)/12)-RedeemableEquityRights!$C$8+(RedeemableEquityRights!$C$8*$C590))</f>
        <v>0</v>
      </c>
      <c r="BX590" s="90">
        <f>if(BX$560="",0,RedeemableEquityRights!$C$8*(1+$G590)^(($F590-$E590)/12)-RedeemableEquityRights!$C$8+(RedeemableEquityRights!$C$8*$C590))</f>
        <v>0</v>
      </c>
      <c r="BY590" s="90">
        <f>if(BY$560="",0,RedeemableEquityRights!$C$8*(1+$G590)^(($F590-$E590)/12)-RedeemableEquityRights!$C$8+(RedeemableEquityRights!$C$8*$C590))</f>
        <v>0</v>
      </c>
      <c r="BZ590" s="90">
        <f>if(BZ$560="",0,RedeemableEquityRights!$C$8*(1+$G590)^(($F590-$E590)/12)-RedeemableEquityRights!$C$8+(RedeemableEquityRights!$C$8*$C590))</f>
        <v>0</v>
      </c>
      <c r="CA590" s="90">
        <f>if(CA$560="",0,RedeemableEquityRights!$C$8*(1+$G590)^(($F590-$E590)/12)-RedeemableEquityRights!$C$8+(RedeemableEquityRights!$C$8*$C590))</f>
        <v>0</v>
      </c>
      <c r="CB590" s="90">
        <f>if(CB$560="",0,RedeemableEquityRights!$C$8*(1+$G590)^(($F590-$E590)/12)-RedeemableEquityRights!$C$8+(RedeemableEquityRights!$C$8*$C590))</f>
        <v>0</v>
      </c>
      <c r="CC590" s="90">
        <f>if(CC$560="",0,RedeemableEquityRights!$C$8*(1+$G590)^(($F590-$E590)/12)-RedeemableEquityRights!$C$8+(RedeemableEquityRights!$C$8*$C590))</f>
        <v>0</v>
      </c>
      <c r="CD590" s="90">
        <f>if(CD$560="",0,RedeemableEquityRights!$C$8*(1+$G590)^(($F590-$E590)/12)-RedeemableEquityRights!$C$8+(RedeemableEquityRights!$C$8*$C590))</f>
        <v>0</v>
      </c>
      <c r="CE590" s="90">
        <f>if(CE$560="",0,RedeemableEquityRights!$C$8*(1+$G590)^(($F590-$E590)/12)-RedeemableEquityRights!$C$8+(RedeemableEquityRights!$C$8*$C590))</f>
        <v>0</v>
      </c>
      <c r="CF590" s="90">
        <f>if(CF$560="",0,RedeemableEquityRights!$C$8*(1+$G590)^(($F590-$E590)/12)-RedeemableEquityRights!$C$8+(RedeemableEquityRights!$C$8*$C590))</f>
        <v>0</v>
      </c>
      <c r="CG590" s="90">
        <f>if(CG$560="",0,RedeemableEquityRights!$C$8*(1+$G590)^(($F590-$E590)/12)-RedeemableEquityRights!$C$8+(RedeemableEquityRights!$C$8*$C590))</f>
        <v>0</v>
      </c>
      <c r="CH590" s="90">
        <f>if(CH$560="",0,RedeemableEquityRights!$C$8*(1+$G590)^(($F590-$E590)/12)-RedeemableEquityRights!$C$8+(RedeemableEquityRights!$C$8*$C590))</f>
        <v>0</v>
      </c>
      <c r="CI590" s="90">
        <f>if(CI$560="",0,RedeemableEquityRights!$C$8*(1+$G590)^(($F590-$E590)/12)-RedeemableEquityRights!$C$8+(RedeemableEquityRights!$C$8*$C590))</f>
        <v>0</v>
      </c>
      <c r="CJ590" s="90">
        <f>if(CJ$560="",0,RedeemableEquityRights!$C$8*(1+$G590)^(($F590-$E590)/12)-RedeemableEquityRights!$C$8+(RedeemableEquityRights!$C$8*$C590))</f>
        <v>0</v>
      </c>
      <c r="CK590" s="90">
        <f>if(CK$560="",0,RedeemableEquityRights!$C$8*(1+$G590)^(($F590-$E590)/12)-RedeemableEquityRights!$C$8+(RedeemableEquityRights!$C$8*$C590))</f>
        <v>0</v>
      </c>
      <c r="CL590" s="90">
        <f>if(CL$560="",0,RedeemableEquityRights!$C$8*(1+$G590)^(($F590-$E590)/12)-RedeemableEquityRights!$C$8+(RedeemableEquityRights!$C$8*$C590))</f>
        <v>0</v>
      </c>
      <c r="CM590" s="90">
        <f>if(CM$560="",0,RedeemableEquityRights!$C$8*(1+$G590)^(($F590-$E590)/12)-RedeemableEquityRights!$C$8+(RedeemableEquityRights!$C$8*$C590))</f>
        <v>0</v>
      </c>
      <c r="CN590" s="90">
        <f>if(CN$560="",0,RedeemableEquityRights!$C$8*(1+$G590)^(($F590-$E590)/12)-RedeemableEquityRights!$C$8+(RedeemableEquityRights!$C$8*$C590))</f>
        <v>0</v>
      </c>
      <c r="CO590" s="90">
        <f>if(CO$560="",0,RedeemableEquityRights!$C$8*(1+$G590)^(($F590-$E590)/12)-RedeemableEquityRights!$C$8+(RedeemableEquityRights!$C$8*$C590))</f>
        <v>0</v>
      </c>
      <c r="CP590" s="90">
        <f>if(CP$560="",0,RedeemableEquityRights!$C$8*(1+$G590)^(($F590-$E590)/12)-RedeemableEquityRights!$C$8+(RedeemableEquityRights!$C$8*$C590))</f>
        <v>0</v>
      </c>
      <c r="CQ590" s="90">
        <f>if(CQ$560="",0,RedeemableEquityRights!$C$8*(1+$G590)^(($F590-$E590)/12)-RedeemableEquityRights!$C$8+(RedeemableEquityRights!$C$8*$C590))</f>
        <v>0</v>
      </c>
      <c r="CR590" s="90">
        <f>if(CR$560="",0,RedeemableEquityRights!$C$8*(1+$G590)^(($F590-$E590)/12)-RedeemableEquityRights!$C$8+(RedeemableEquityRights!$C$8*$C590))</f>
        <v>0</v>
      </c>
      <c r="CS590" s="90">
        <f>if(CS$560="",0,RedeemableEquityRights!$C$8*(1+$G590)^(($F590-$E590)/12)-RedeemableEquityRights!$C$8+(RedeemableEquityRights!$C$8*$C590))</f>
        <v>0</v>
      </c>
      <c r="CT590" s="90">
        <f>if(CT$560="",0,RedeemableEquityRights!$C$8*(1+$G590)^(($F590-$E590)/12)-RedeemableEquityRights!$C$8+(RedeemableEquityRights!$C$8*$C590))</f>
        <v>0</v>
      </c>
      <c r="CU590" s="90">
        <f>if(CU$560="",0,RedeemableEquityRights!$C$8*(1+$G590)^(($F590-$E590)/12)-RedeemableEquityRights!$C$8+(RedeemableEquityRights!$C$8*$C590))</f>
        <v>0</v>
      </c>
      <c r="CV590" s="90">
        <f>if(CV$560="",0,RedeemableEquityRights!$C$8*(1+$G590)^(($F590-$E590)/12)-RedeemableEquityRights!$C$8+(RedeemableEquityRights!$C$8*$C590))</f>
        <v>0</v>
      </c>
      <c r="CW590" s="90">
        <f>if(CW$560="",0,RedeemableEquityRights!$C$8*(1+$G590)^(($F590-$E590)/12)-RedeemableEquityRights!$C$8+(RedeemableEquityRights!$C$8*$C590))</f>
        <v>0</v>
      </c>
      <c r="CX590" s="90">
        <f>if(CX$560="",0,RedeemableEquityRights!$C$8*(1+$G590)^(($F590-$E590)/12)-RedeemableEquityRights!$C$8+(RedeemableEquityRights!$C$8*$C590))</f>
        <v>0</v>
      </c>
      <c r="CY590" s="90">
        <f>if(CY$560="",0,RedeemableEquityRights!$C$8*(1+$G590)^(($F590-$E590)/12)-RedeemableEquityRights!$C$8+(RedeemableEquityRights!$C$8*$C590))</f>
        <v>0</v>
      </c>
      <c r="CZ590" s="90">
        <f>if(CZ$560="",0,RedeemableEquityRights!$C$8*(1+$G590)^(($F590-$E590)/12)-RedeemableEquityRights!$C$8+(RedeemableEquityRights!$C$8*$C590))</f>
        <v>0</v>
      </c>
      <c r="DA590" s="90">
        <f>if(DA$560="",0,RedeemableEquityRights!$C$8*(1+$G590)^(($F590-$E590)/12)-RedeemableEquityRights!$C$8+(RedeemableEquityRights!$C$8*$C590))</f>
        <v>0</v>
      </c>
      <c r="DB590" s="90">
        <f>if(DB$560="",0,RedeemableEquityRights!$C$8*(1+$G590)^(($F590-$E590)/12)-RedeemableEquityRights!$C$8+(RedeemableEquityRights!$C$8*$C590))</f>
        <v>0</v>
      </c>
      <c r="DC590" s="90">
        <f>if(DC$560="",0,RedeemableEquityRights!$C$8*(1+$G590)^(($F590-$E590)/12)-RedeemableEquityRights!$C$8+(RedeemableEquityRights!$C$8*$C590))</f>
        <v>0</v>
      </c>
      <c r="DD590" s="90">
        <f>if(DD$560="",0,RedeemableEquityRights!$C$8*(1+$G590)^(($F590-$E590)/12)-RedeemableEquityRights!$C$8+(RedeemableEquityRights!$C$8*$C590))</f>
        <v>0</v>
      </c>
      <c r="DE590" s="90">
        <f>if(DE$560="",0,RedeemableEquityRights!$C$8*(1+$G590)^(($F590-$E590)/12)-RedeemableEquityRights!$C$8+(RedeemableEquityRights!$C$8*$C590))</f>
        <v>0</v>
      </c>
      <c r="DF590" s="90">
        <f>if(DF$560="",0,RedeemableEquityRights!$C$8*(1+$G590)^(($F590-$E590)/12)-RedeemableEquityRights!$C$8+(RedeemableEquityRights!$C$8*$C590))</f>
        <v>0</v>
      </c>
      <c r="DG590" s="90">
        <f>if(DG$560="",0,RedeemableEquityRights!$C$8*(1+$G590)^(($F590-$E590)/12)-RedeemableEquityRights!$C$8+(RedeemableEquityRights!$C$8*$C590))</f>
        <v>0</v>
      </c>
      <c r="DH590" s="90">
        <f>if(DH$560="",0,RedeemableEquityRights!$C$8*(1+$G590)^(($F590-$E590)/12)-RedeemableEquityRights!$C$8+(RedeemableEquityRights!$C$8*$C590))</f>
        <v>0</v>
      </c>
      <c r="DI590" s="90">
        <f>if(DI$560="",0,RedeemableEquityRights!$C$8*(1+$G590)^(($F590-$E590)/12)-RedeemableEquityRights!$C$8+(RedeemableEquityRights!$C$8*$C590))</f>
        <v>0</v>
      </c>
      <c r="DJ590" s="90">
        <f>if(DJ$560="",0,RedeemableEquityRights!$C$8*(1+$G590)^(($F590-$E590)/12)-RedeemableEquityRights!$C$8+(RedeemableEquityRights!$C$8*$C590))</f>
        <v>0</v>
      </c>
      <c r="DK590" s="90">
        <f>if(DK$560="",0,RedeemableEquityRights!$C$8*(1+$G590)^(($F590-$E590)/12)-RedeemableEquityRights!$C$8+(RedeemableEquityRights!$C$8*$C590))</f>
        <v>0</v>
      </c>
      <c r="DL590" s="90">
        <f>if(DL$560="",0,RedeemableEquityRights!$C$8*(1+$G590)^(($F590-$E590)/12)-RedeemableEquityRights!$C$8+(RedeemableEquityRights!$C$8*$C590))</f>
        <v>0</v>
      </c>
      <c r="DM590" s="90">
        <f>if(DM$560="",0,RedeemableEquityRights!$C$8*(1+$G590)^(($F590-$E590)/12)-RedeemableEquityRights!$C$8+(RedeemableEquityRights!$C$8*$C590))</f>
        <v>0</v>
      </c>
      <c r="DN590" s="90">
        <f>if(DN$560="",0,RedeemableEquityRights!$C$8*(1+$G590)^(($F590-$E590)/12)-RedeemableEquityRights!$C$8+(RedeemableEquityRights!$C$8*$C590))</f>
        <v>0</v>
      </c>
      <c r="DO590" s="90">
        <f>if(DO$560="",0,RedeemableEquityRights!$C$8*(1+$G590)^(($F590-$E590)/12)-RedeemableEquityRights!$C$8+(RedeemableEquityRights!$C$8*$C590))</f>
        <v>0</v>
      </c>
      <c r="DP590" s="90">
        <f>if(DP$560="",0,RedeemableEquityRights!$C$8*(1+$G590)^(($F590-$E590)/12)-RedeemableEquityRights!$C$8+(RedeemableEquityRights!$C$8*$C590))</f>
        <v>0</v>
      </c>
      <c r="DQ590" s="90">
        <f>if(DQ$560="",0,RedeemableEquityRights!$C$8*(1+$G590)^(($F590-$E590)/12)-RedeemableEquityRights!$C$8+(RedeemableEquityRights!$C$8*$C590))</f>
        <v>0</v>
      </c>
      <c r="DR590" s="90">
        <f>if(DR$560="",0,RedeemableEquityRights!$C$8*(1+$G590)^(($F590-$E590)/12)-RedeemableEquityRights!$C$8+(RedeemableEquityRights!$C$8*$C590))</f>
        <v>0</v>
      </c>
      <c r="DS590" s="90">
        <f>if(DS$560="",0,RedeemableEquityRights!$C$8*(1+$G590)^(($F590-$E590)/12)-RedeemableEquityRights!$C$8+(RedeemableEquityRights!$C$8*$C590))</f>
        <v>0</v>
      </c>
      <c r="DT590" s="90">
        <f>if(DT$560="",0,RedeemableEquityRights!$C$8*(1+$G590)^(($F590-$E590)/12)-RedeemableEquityRights!$C$8+(RedeemableEquityRights!$C$8*$C590))</f>
        <v>0</v>
      </c>
      <c r="DU590" s="90">
        <f>if(DU$560="",0,RedeemableEquityRights!$C$8*(1+$G590)^(($F590-$E590)/12)-RedeemableEquityRights!$C$8+(RedeemableEquityRights!$C$8*$C590))</f>
        <v>0</v>
      </c>
      <c r="DV590" s="90">
        <f>if(DV$560="",0,RedeemableEquityRights!$C$8*(1+$G590)^(($F590-$E590)/12)-RedeemableEquityRights!$C$8+(RedeemableEquityRights!$C$8*$C590))</f>
        <v>0</v>
      </c>
      <c r="DW590" s="90">
        <f>if(DW$560="",0,RedeemableEquityRights!$C$8*(1+$G590)^(($F590-$E590)/12)-RedeemableEquityRights!$C$8+(RedeemableEquityRights!$C$8*$C590))</f>
        <v>0</v>
      </c>
      <c r="DX590" s="90">
        <f>if(DX$560="",0,RedeemableEquityRights!$C$8*(1+$G590)^(($F590-$E590)/12)-RedeemableEquityRights!$C$8+(RedeemableEquityRights!$C$8*$C590))</f>
        <v>0</v>
      </c>
      <c r="DY590" s="90">
        <f>if(DY$560="",0,RedeemableEquityRights!$C$8*(1+$G590)^(($F590-$E590)/12)-RedeemableEquityRights!$C$8+(RedeemableEquityRights!$C$8*$C590))</f>
        <v>0</v>
      </c>
      <c r="DZ590" s="90">
        <f>if(DZ$560="",0,RedeemableEquityRights!$C$8*(1+$G590)^(($F590-$E590)/12)-RedeemableEquityRights!$C$8+(RedeemableEquityRights!$C$8*$C590))</f>
        <v>0</v>
      </c>
    </row>
    <row r="591">
      <c r="A591" s="89"/>
      <c r="B591" s="89"/>
      <c r="C591" s="239">
        <f>RedeemableEquityRights!C$25</f>
        <v>1</v>
      </c>
      <c r="E591" s="146">
        <f>RedeemableEquityRights!C$20</f>
        <v>30</v>
      </c>
      <c r="F591" s="199">
        <f>RedeemableEquityRights!C$29</f>
        <v>60</v>
      </c>
      <c r="G591" s="192">
        <f>RedeemableEquityRights!C$26</f>
        <v>0.06</v>
      </c>
      <c r="H591" s="89"/>
      <c r="I591" s="88" t="s">
        <v>344</v>
      </c>
      <c r="J591" s="234"/>
      <c r="K591" s="90">
        <f>if(K$560="",0,RedeemableEquityRights!$C$21*(1+$G591)^(($F591-$E591)/12)-RedeemableEquityRights!$C$21+(RedeemableEquityRights!$C$21*$C591))</f>
        <v>0</v>
      </c>
      <c r="L591" s="90">
        <f>if(L$560="",0,RedeemableEquityRights!$C$21*(1+$G591)^(($F591-$E591)/12)-RedeemableEquityRights!$C$21+(RedeemableEquityRights!$C$21*$C591))</f>
        <v>0</v>
      </c>
      <c r="M591" s="90">
        <f>if(M$560="",0,RedeemableEquityRights!$C$21*(1+$G591)^(($F591-$E591)/12)-RedeemableEquityRights!$C$21+(RedeemableEquityRights!$C$21*$C591))</f>
        <v>0</v>
      </c>
      <c r="N591" s="90">
        <f>if(N$560="",0,RedeemableEquityRights!$C$21*(1+$G591)^(($F591-$E591)/12)-RedeemableEquityRights!$C$21+(RedeemableEquityRights!$C$21*$C591))</f>
        <v>0</v>
      </c>
      <c r="O591" s="90">
        <f>if(O$560="",0,RedeemableEquityRights!$C$21*(1+$G591)^(($F591-$E591)/12)-RedeemableEquityRights!$C$21+(RedeemableEquityRights!$C$21*$C591))</f>
        <v>0</v>
      </c>
      <c r="P591" s="90">
        <f>if(P$560="",0,RedeemableEquityRights!$C$21*(1+$G591)^(($F591-$E591)/12)-RedeemableEquityRights!$C$21+(RedeemableEquityRights!$C$21*$C591))</f>
        <v>0</v>
      </c>
      <c r="Q591" s="90">
        <f>if(Q$560="",0,RedeemableEquityRights!$C$21*(1+$G591)^(($F591-$E591)/12)-RedeemableEquityRights!$C$21+(RedeemableEquityRights!$C$21*$C591))</f>
        <v>0</v>
      </c>
      <c r="R591" s="90">
        <f>if(R$560="",0,RedeemableEquityRights!$C$21*(1+$G591)^(($F591-$E591)/12)-RedeemableEquityRights!$C$21+(RedeemableEquityRights!$C$21*$C591))</f>
        <v>0</v>
      </c>
      <c r="S591" s="90">
        <f>if(S$560="",0,RedeemableEquityRights!$C$21*(1+$G591)^(($F591-$E591)/12)-RedeemableEquityRights!$C$21+(RedeemableEquityRights!$C$21*$C591))</f>
        <v>0</v>
      </c>
      <c r="T591" s="90">
        <f>if(T$560="",0,RedeemableEquityRights!$C$21*(1+$G591)^(($F591-$E591)/12)-RedeemableEquityRights!$C$21+(RedeemableEquityRights!$C$21*$C591))</f>
        <v>0</v>
      </c>
      <c r="U591" s="90">
        <f>if(U$560="",0,RedeemableEquityRights!$C$21*(1+$G591)^(($F591-$E591)/12)-RedeemableEquityRights!$C$21+(RedeemableEquityRights!$C$21*$C591))</f>
        <v>0</v>
      </c>
      <c r="V591" s="90">
        <f>if(V$560="",0,RedeemableEquityRights!$C$21*(1+$G591)^(($F591-$E591)/12)-RedeemableEquityRights!$C$21+(RedeemableEquityRights!$C$21*$C591))</f>
        <v>0</v>
      </c>
      <c r="W591" s="90">
        <f>if(W$560="",0,RedeemableEquityRights!$C$21*(1+$G591)^(($F591-$E591)/12)-RedeemableEquityRights!$C$21+(RedeemableEquityRights!$C$21*$C591))</f>
        <v>0</v>
      </c>
      <c r="X591" s="90">
        <f>if(X$560="",0,RedeemableEquityRights!$C$21*(1+$G591)^(($F591-$E591)/12)-RedeemableEquityRights!$C$21+(RedeemableEquityRights!$C$21*$C591))</f>
        <v>0</v>
      </c>
      <c r="Y591" s="90">
        <f>if(Y$560="",0,RedeemableEquityRights!$C$21*(1+$G591)^(($F591-$E591)/12)-RedeemableEquityRights!$C$21+(RedeemableEquityRights!$C$21*$C591))</f>
        <v>0</v>
      </c>
      <c r="Z591" s="90">
        <f>if(Z$560="",0,RedeemableEquityRights!$C$21*(1+$G591)^(($F591-$E591)/12)-RedeemableEquityRights!$C$21+(RedeemableEquityRights!$C$21*$C591))</f>
        <v>0</v>
      </c>
      <c r="AA591" s="90">
        <f>if(AA$560="",0,RedeemableEquityRights!$C$21*(1+$G591)^(($F591-$E591)/12)-RedeemableEquityRights!$C$21+(RedeemableEquityRights!$C$21*$C591))</f>
        <v>0</v>
      </c>
      <c r="AB591" s="90">
        <f>if(AB$560="",0,RedeemableEquityRights!$C$21*(1+$G591)^(($F591-$E591)/12)-RedeemableEquityRights!$C$21+(RedeemableEquityRights!$C$21*$C591))</f>
        <v>0</v>
      </c>
      <c r="AC591" s="90">
        <f>if(AC$560="",0,RedeemableEquityRights!$C$21*(1+$G591)^(($F591-$E591)/12)-RedeemableEquityRights!$C$21+(RedeemableEquityRights!$C$21*$C591))</f>
        <v>0</v>
      </c>
      <c r="AD591" s="90">
        <f>if(AD$560="",0,RedeemableEquityRights!$C$21*(1+$G591)^(($F591-$E591)/12)-RedeemableEquityRights!$C$21+(RedeemableEquityRights!$C$21*$C591))</f>
        <v>0</v>
      </c>
      <c r="AE591" s="90">
        <f>if(AE$560="",0,RedeemableEquityRights!$C$21*(1+$G591)^(($F591-$E591)/12)-RedeemableEquityRights!$C$21+(RedeemableEquityRights!$C$21*$C591))</f>
        <v>0</v>
      </c>
      <c r="AF591" s="90">
        <f>if(AF$560="",0,RedeemableEquityRights!$C$21*(1+$G591)^(($F591-$E591)/12)-RedeemableEquityRights!$C$21+(RedeemableEquityRights!$C$21*$C591))</f>
        <v>0</v>
      </c>
      <c r="AG591" s="90">
        <f>if(AG$560="",0,RedeemableEquityRights!$C$21*(1+$G591)^(($F591-$E591)/12)-RedeemableEquityRights!$C$21+(RedeemableEquityRights!$C$21*$C591))</f>
        <v>0</v>
      </c>
      <c r="AH591" s="90">
        <f>if(AH$560="",0,RedeemableEquityRights!$C$21*(1+$G591)^(($F591-$E591)/12)-RedeemableEquityRights!$C$21+(RedeemableEquityRights!$C$21*$C591))</f>
        <v>0</v>
      </c>
      <c r="AI591" s="90">
        <f>if(AI$560="",0,RedeemableEquityRights!$C$21*(1+$G591)^(($F591-$E591)/12)-RedeemableEquityRights!$C$21+(RedeemableEquityRights!$C$21*$C591))</f>
        <v>0</v>
      </c>
      <c r="AJ591" s="90">
        <f>if(AJ$560="",0,RedeemableEquityRights!$C$21*(1+$G591)^(($F591-$E591)/12)-RedeemableEquityRights!$C$21+(RedeemableEquityRights!$C$21*$C591))</f>
        <v>0</v>
      </c>
      <c r="AK591" s="90">
        <f>if(AK$560="",0,RedeemableEquityRights!$C$21*(1+$G591)^(($F591-$E591)/12)-RedeemableEquityRights!$C$21+(RedeemableEquityRights!$C$21*$C591))</f>
        <v>0</v>
      </c>
      <c r="AL591" s="90">
        <f>if(AL$560="",0,RedeemableEquityRights!$C$21*(1+$G591)^(($F591-$E591)/12)-RedeemableEquityRights!$C$21+(RedeemableEquityRights!$C$21*$C591))</f>
        <v>0</v>
      </c>
      <c r="AM591" s="90">
        <f>if(AM$560="",0,RedeemableEquityRights!$C$21*(1+$G591)^(($F591-$E591)/12)-RedeemableEquityRights!$C$21+(RedeemableEquityRights!$C$21*$C591))</f>
        <v>0</v>
      </c>
      <c r="AN591" s="90">
        <f>if(AN$560="",0,RedeemableEquityRights!$C$21*(1+$G591)^(($F591-$E591)/12)-RedeemableEquityRights!$C$21+(RedeemableEquityRights!$C$21*$C591))</f>
        <v>0</v>
      </c>
      <c r="AO591" s="90">
        <f>if(AO$560="",0,RedeemableEquityRights!$C$21*(1+$G591)^(($F591-$E591)/12)-RedeemableEquityRights!$C$21+(RedeemableEquityRights!$C$21*$C591))</f>
        <v>0</v>
      </c>
      <c r="AP591" s="90">
        <f>if(AP$560="",0,RedeemableEquityRights!$C$21*(1+$G591)^(($F591-$E591)/12)-RedeemableEquityRights!$C$21+(RedeemableEquityRights!$C$21*$C591))</f>
        <v>0</v>
      </c>
      <c r="AQ591" s="90">
        <f>if(AQ$560="",0,RedeemableEquityRights!$C$21*(1+$G591)^(($F591-$E591)/12)-RedeemableEquityRights!$C$21+(RedeemableEquityRights!$C$21*$C591))</f>
        <v>0</v>
      </c>
      <c r="AR591" s="90">
        <f>if(AR$560="",0,RedeemableEquityRights!$C$21*(1+$G591)^(($F591-$E591)/12)-RedeemableEquityRights!$C$21+(RedeemableEquityRights!$C$21*$C591))</f>
        <v>0</v>
      </c>
      <c r="AS591" s="90">
        <f>if(AS$560="",0,RedeemableEquityRights!$C$21*(1+$G591)^(($F591-$E591)/12)-RedeemableEquityRights!$C$21+(RedeemableEquityRights!$C$21*$C591))</f>
        <v>0</v>
      </c>
      <c r="AT591" s="90">
        <f>if(AT$560="",0,RedeemableEquityRights!$C$21*(1+$G591)^(($F591-$E591)/12)-RedeemableEquityRights!$C$21+(RedeemableEquityRights!$C$21*$C591))</f>
        <v>0</v>
      </c>
      <c r="AU591" s="90">
        <f>if(AU$560="",0,RedeemableEquityRights!$C$21*(1+$G591)^(($F591-$E591)/12)-RedeemableEquityRights!$C$21+(RedeemableEquityRights!$C$21*$C591))</f>
        <v>0</v>
      </c>
      <c r="AV591" s="90">
        <f>if(AV$560="",0,RedeemableEquityRights!$C$21*(1+$G591)^(($F591-$E591)/12)-RedeemableEquityRights!$C$21+(RedeemableEquityRights!$C$21*$C591))</f>
        <v>0</v>
      </c>
      <c r="AW591" s="90">
        <f>if(AW$560="",0,RedeemableEquityRights!$C$21*(1+$G591)^(($F591-$E591)/12)-RedeemableEquityRights!$C$21+(RedeemableEquityRights!$C$21*$C591))</f>
        <v>0</v>
      </c>
      <c r="AX591" s="90">
        <f>if(AX$560="",0,RedeemableEquityRights!$C$21*(1+$G591)^(($F591-$E591)/12)-RedeemableEquityRights!$C$21+(RedeemableEquityRights!$C$21*$C591))</f>
        <v>0</v>
      </c>
      <c r="AY591" s="90">
        <f>if(AY$560="",0,RedeemableEquityRights!$C$21*(1+$G591)^(($F591-$E591)/12)-RedeemableEquityRights!$C$21+(RedeemableEquityRights!$C$21*$C591))</f>
        <v>0</v>
      </c>
      <c r="AZ591" s="90">
        <f>if(AZ$560="",0,RedeemableEquityRights!$C$21*(1+$G591)^(($F591-$E591)/12)-RedeemableEquityRights!$C$21+(RedeemableEquityRights!$C$21*$C591))</f>
        <v>0</v>
      </c>
      <c r="BA591" s="90">
        <f>if(BA$560="",0,RedeemableEquityRights!$C$21*(1+$G591)^(($F591-$E591)/12)-RedeemableEquityRights!$C$21+(RedeemableEquityRights!$C$21*$C591))</f>
        <v>0</v>
      </c>
      <c r="BB591" s="90">
        <f>if(BB$560="",0,RedeemableEquityRights!$C$21*(1+$G591)^(($F591-$E591)/12)-RedeemableEquityRights!$C$21+(RedeemableEquityRights!$C$21*$C591))</f>
        <v>0</v>
      </c>
      <c r="BC591" s="90">
        <f>if(BC$560="",0,RedeemableEquityRights!$C$21*(1+$G591)^(($F591-$E591)/12)-RedeemableEquityRights!$C$21+(RedeemableEquityRights!$C$21*$C591))</f>
        <v>0</v>
      </c>
      <c r="BD591" s="90">
        <f>if(BD$560="",0,RedeemableEquityRights!$C$21*(1+$G591)^(($F591-$E591)/12)-RedeemableEquityRights!$C$21+(RedeemableEquityRights!$C$21*$C591))</f>
        <v>0</v>
      </c>
      <c r="BE591" s="90">
        <f>if(BE$560="",0,RedeemableEquityRights!$C$21*(1+$G591)^(($F591-$E591)/12)-RedeemableEquityRights!$C$21+(RedeemableEquityRights!$C$21*$C591))</f>
        <v>0</v>
      </c>
      <c r="BF591" s="90">
        <f>if(BF$560="",0,RedeemableEquityRights!$C$21*(1+$G591)^(($F591-$E591)/12)-RedeemableEquityRights!$C$21+(RedeemableEquityRights!$C$21*$C591))</f>
        <v>0</v>
      </c>
      <c r="BG591" s="90">
        <f>if(BG$560="",0,RedeemableEquityRights!$C$21*(1+$G591)^(($F591-$E591)/12)-RedeemableEquityRights!$C$21+(RedeemableEquityRights!$C$21*$C591))</f>
        <v>0</v>
      </c>
      <c r="BH591" s="90">
        <f>if(BH$560="",0,RedeemableEquityRights!$C$21*(1+$G591)^(($F591-$E591)/12)-RedeemableEquityRights!$C$21+(RedeemableEquityRights!$C$21*$C591))</f>
        <v>0</v>
      </c>
      <c r="BI591" s="90">
        <f>if(BI$560="",0,RedeemableEquityRights!$C$21*(1+$G591)^(($F591-$E591)/12)-RedeemableEquityRights!$C$21+(RedeemableEquityRights!$C$21*$C591))</f>
        <v>0</v>
      </c>
      <c r="BJ591" s="90">
        <f>if(BJ$560="",0,RedeemableEquityRights!$C$21*(1+$G591)^(($F591-$E591)/12)-RedeemableEquityRights!$C$21+(RedeemableEquityRights!$C$21*$C591))</f>
        <v>0</v>
      </c>
      <c r="BK591" s="90">
        <f>if(BK$560="",0,RedeemableEquityRights!$C$21*(1+$G591)^(($F591-$E591)/12)-RedeemableEquityRights!$C$21+(RedeemableEquityRights!$C$21*$C591))</f>
        <v>0</v>
      </c>
      <c r="BL591" s="90">
        <f>if(BL$560="",0,RedeemableEquityRights!$C$21*(1+$G591)^(($F591-$E591)/12)-RedeemableEquityRights!$C$21+(RedeemableEquityRights!$C$21*$C591))</f>
        <v>0</v>
      </c>
      <c r="BM591" s="90">
        <f>if(BM$560="",0,RedeemableEquityRights!$C$21*(1+$G591)^(($F591-$E591)/12)-RedeemableEquityRights!$C$21+(RedeemableEquityRights!$C$21*$C591))</f>
        <v>0</v>
      </c>
      <c r="BN591" s="90">
        <f>if(BN$560="",0,RedeemableEquityRights!$C$21*(1+$G591)^(($F591-$E591)/12)-RedeemableEquityRights!$C$21+(RedeemableEquityRights!$C$21*$C591))</f>
        <v>0</v>
      </c>
      <c r="BO591" s="90">
        <f>if(BO$560="",0,RedeemableEquityRights!$C$21*(1+$G591)^(($F591-$E591)/12)-RedeemableEquityRights!$C$21+(RedeemableEquityRights!$C$21*$C591))</f>
        <v>0</v>
      </c>
      <c r="BP591" s="90">
        <f>if(BP$560="",0,RedeemableEquityRights!$C$21*(1+$G591)^(($F591-$E591)/12)-RedeemableEquityRights!$C$21+(RedeemableEquityRights!$C$21*$C591))</f>
        <v>0</v>
      </c>
      <c r="BQ591" s="90">
        <f>if(BQ$560="",0,RedeemableEquityRights!$C$21*(1+$G591)^(($F591-$E591)/12)-RedeemableEquityRights!$C$21+(RedeemableEquityRights!$C$21*$C591))</f>
        <v>0</v>
      </c>
      <c r="BR591" s="90">
        <f>if(BR$560="",0,RedeemableEquityRights!$C$21*(1+$G591)^(($F591-$E591)/12)-RedeemableEquityRights!$C$21+(RedeemableEquityRights!$C$21*$C591))</f>
        <v>3470451.008</v>
      </c>
      <c r="BS591" s="90">
        <f>if(BS$560="",0,RedeemableEquityRights!$C$21*(1+$G591)^(($F591-$E591)/12)-RedeemableEquityRights!$C$21+(RedeemableEquityRights!$C$21*$C591))</f>
        <v>0</v>
      </c>
      <c r="BT591" s="90">
        <f>if(BT$560="",0,RedeemableEquityRights!$C$21*(1+$G591)^(($F591-$E591)/12)-RedeemableEquityRights!$C$21+(RedeemableEquityRights!$C$21*$C591))</f>
        <v>0</v>
      </c>
      <c r="BU591" s="90">
        <f>if(BU$560="",0,RedeemableEquityRights!$C$21*(1+$G591)^(($F591-$E591)/12)-RedeemableEquityRights!$C$21+(RedeemableEquityRights!$C$21*$C591))</f>
        <v>0</v>
      </c>
      <c r="BV591" s="90">
        <f>if(BV$560="",0,RedeemableEquityRights!$C$21*(1+$G591)^(($F591-$E591)/12)-RedeemableEquityRights!$C$21+(RedeemableEquityRights!$C$21*$C591))</f>
        <v>0</v>
      </c>
      <c r="BW591" s="90">
        <f>if(BW$560="",0,RedeemableEquityRights!$C$21*(1+$G591)^(($F591-$E591)/12)-RedeemableEquityRights!$C$21+(RedeemableEquityRights!$C$21*$C591))</f>
        <v>0</v>
      </c>
      <c r="BX591" s="90">
        <f>if(BX$560="",0,RedeemableEquityRights!$C$21*(1+$G591)^(($F591-$E591)/12)-RedeemableEquityRights!$C$21+(RedeemableEquityRights!$C$21*$C591))</f>
        <v>0</v>
      </c>
      <c r="BY591" s="90">
        <f>if(BY$560="",0,RedeemableEquityRights!$C$21*(1+$G591)^(($F591-$E591)/12)-RedeemableEquityRights!$C$21+(RedeemableEquityRights!$C$21*$C591))</f>
        <v>0</v>
      </c>
      <c r="BZ591" s="90">
        <f>if(BZ$560="",0,RedeemableEquityRights!$C$21*(1+$G591)^(($F591-$E591)/12)-RedeemableEquityRights!$C$21+(RedeemableEquityRights!$C$21*$C591))</f>
        <v>0</v>
      </c>
      <c r="CA591" s="90">
        <f>if(CA$560="",0,RedeemableEquityRights!$C$21*(1+$G591)^(($F591-$E591)/12)-RedeemableEquityRights!$C$21+(RedeemableEquityRights!$C$21*$C591))</f>
        <v>0</v>
      </c>
      <c r="CB591" s="90">
        <f>if(CB$560="",0,RedeemableEquityRights!$C$21*(1+$G591)^(($F591-$E591)/12)-RedeemableEquityRights!$C$21+(RedeemableEquityRights!$C$21*$C591))</f>
        <v>0</v>
      </c>
      <c r="CC591" s="90">
        <f>if(CC$560="",0,RedeemableEquityRights!$C$21*(1+$G591)^(($F591-$E591)/12)-RedeemableEquityRights!$C$21+(RedeemableEquityRights!$C$21*$C591))</f>
        <v>0</v>
      </c>
      <c r="CD591" s="90">
        <f>if(CD$560="",0,RedeemableEquityRights!$C$21*(1+$G591)^(($F591-$E591)/12)-RedeemableEquityRights!$C$21+(RedeemableEquityRights!$C$21*$C591))</f>
        <v>0</v>
      </c>
      <c r="CE591" s="90">
        <f>if(CE$560="",0,RedeemableEquityRights!$C$21*(1+$G591)^(($F591-$E591)/12)-RedeemableEquityRights!$C$21+(RedeemableEquityRights!$C$21*$C591))</f>
        <v>0</v>
      </c>
      <c r="CF591" s="90">
        <f>if(CF$560="",0,RedeemableEquityRights!$C$21*(1+$G591)^(($F591-$E591)/12)-RedeemableEquityRights!$C$21+(RedeemableEquityRights!$C$21*$C591))</f>
        <v>0</v>
      </c>
      <c r="CG591" s="90">
        <f>if(CG$560="",0,RedeemableEquityRights!$C$21*(1+$G591)^(($F591-$E591)/12)-RedeemableEquityRights!$C$21+(RedeemableEquityRights!$C$21*$C591))</f>
        <v>0</v>
      </c>
      <c r="CH591" s="90">
        <f>if(CH$560="",0,RedeemableEquityRights!$C$21*(1+$G591)^(($F591-$E591)/12)-RedeemableEquityRights!$C$21+(RedeemableEquityRights!$C$21*$C591))</f>
        <v>0</v>
      </c>
      <c r="CI591" s="90">
        <f>if(CI$560="",0,RedeemableEquityRights!$C$21*(1+$G591)^(($F591-$E591)/12)-RedeemableEquityRights!$C$21+(RedeemableEquityRights!$C$21*$C591))</f>
        <v>0</v>
      </c>
      <c r="CJ591" s="90">
        <f>if(CJ$560="",0,RedeemableEquityRights!$C$21*(1+$G591)^(($F591-$E591)/12)-RedeemableEquityRights!$C$21+(RedeemableEquityRights!$C$21*$C591))</f>
        <v>0</v>
      </c>
      <c r="CK591" s="90">
        <f>if(CK$560="",0,RedeemableEquityRights!$C$21*(1+$G591)^(($F591-$E591)/12)-RedeemableEquityRights!$C$21+(RedeemableEquityRights!$C$21*$C591))</f>
        <v>0</v>
      </c>
      <c r="CL591" s="90">
        <f>if(CL$560="",0,RedeemableEquityRights!$C$21*(1+$G591)^(($F591-$E591)/12)-RedeemableEquityRights!$C$21+(RedeemableEquityRights!$C$21*$C591))</f>
        <v>0</v>
      </c>
      <c r="CM591" s="90">
        <f>if(CM$560="",0,RedeemableEquityRights!$C$21*(1+$G591)^(($F591-$E591)/12)-RedeemableEquityRights!$C$21+(RedeemableEquityRights!$C$21*$C591))</f>
        <v>0</v>
      </c>
      <c r="CN591" s="90">
        <f>if(CN$560="",0,RedeemableEquityRights!$C$21*(1+$G591)^(($F591-$E591)/12)-RedeemableEquityRights!$C$21+(RedeemableEquityRights!$C$21*$C591))</f>
        <v>0</v>
      </c>
      <c r="CO591" s="90">
        <f>if(CO$560="",0,RedeemableEquityRights!$C$21*(1+$G591)^(($F591-$E591)/12)-RedeemableEquityRights!$C$21+(RedeemableEquityRights!$C$21*$C591))</f>
        <v>0</v>
      </c>
      <c r="CP591" s="90">
        <f>if(CP$560="",0,RedeemableEquityRights!$C$21*(1+$G591)^(($F591-$E591)/12)-RedeemableEquityRights!$C$21+(RedeemableEquityRights!$C$21*$C591))</f>
        <v>0</v>
      </c>
      <c r="CQ591" s="90">
        <f>if(CQ$560="",0,RedeemableEquityRights!$C$21*(1+$G591)^(($F591-$E591)/12)-RedeemableEquityRights!$C$21+(RedeemableEquityRights!$C$21*$C591))</f>
        <v>0</v>
      </c>
      <c r="CR591" s="90">
        <f>if(CR$560="",0,RedeemableEquityRights!$C$21*(1+$G591)^(($F591-$E591)/12)-RedeemableEquityRights!$C$21+(RedeemableEquityRights!$C$21*$C591))</f>
        <v>0</v>
      </c>
      <c r="CS591" s="90">
        <f>if(CS$560="",0,RedeemableEquityRights!$C$21*(1+$G591)^(($F591-$E591)/12)-RedeemableEquityRights!$C$21+(RedeemableEquityRights!$C$21*$C591))</f>
        <v>0</v>
      </c>
      <c r="CT591" s="90">
        <f>if(CT$560="",0,RedeemableEquityRights!$C$21*(1+$G591)^(($F591-$E591)/12)-RedeemableEquityRights!$C$21+(RedeemableEquityRights!$C$21*$C591))</f>
        <v>0</v>
      </c>
      <c r="CU591" s="90">
        <f>if(CU$560="",0,RedeemableEquityRights!$C$21*(1+$G591)^(($F591-$E591)/12)-RedeemableEquityRights!$C$21+(RedeemableEquityRights!$C$21*$C591))</f>
        <v>0</v>
      </c>
      <c r="CV591" s="90">
        <f>if(CV$560="",0,RedeemableEquityRights!$C$21*(1+$G591)^(($F591-$E591)/12)-RedeemableEquityRights!$C$21+(RedeemableEquityRights!$C$21*$C591))</f>
        <v>0</v>
      </c>
      <c r="CW591" s="90">
        <f>if(CW$560="",0,RedeemableEquityRights!$C$21*(1+$G591)^(($F591-$E591)/12)-RedeemableEquityRights!$C$21+(RedeemableEquityRights!$C$21*$C591))</f>
        <v>0</v>
      </c>
      <c r="CX591" s="90">
        <f>if(CX$560="",0,RedeemableEquityRights!$C$21*(1+$G591)^(($F591-$E591)/12)-RedeemableEquityRights!$C$21+(RedeemableEquityRights!$C$21*$C591))</f>
        <v>0</v>
      </c>
      <c r="CY591" s="90">
        <f>if(CY$560="",0,RedeemableEquityRights!$C$21*(1+$G591)^(($F591-$E591)/12)-RedeemableEquityRights!$C$21+(RedeemableEquityRights!$C$21*$C591))</f>
        <v>0</v>
      </c>
      <c r="CZ591" s="90">
        <f>if(CZ$560="",0,RedeemableEquityRights!$C$21*(1+$G591)^(($F591-$E591)/12)-RedeemableEquityRights!$C$21+(RedeemableEquityRights!$C$21*$C591))</f>
        <v>0</v>
      </c>
      <c r="DA591" s="90">
        <f>if(DA$560="",0,RedeemableEquityRights!$C$21*(1+$G591)^(($F591-$E591)/12)-RedeemableEquityRights!$C$21+(RedeemableEquityRights!$C$21*$C591))</f>
        <v>0</v>
      </c>
      <c r="DB591" s="90">
        <f>if(DB$560="",0,RedeemableEquityRights!$C$21*(1+$G591)^(($F591-$E591)/12)-RedeemableEquityRights!$C$21+(RedeemableEquityRights!$C$21*$C591))</f>
        <v>0</v>
      </c>
      <c r="DC591" s="90">
        <f>if(DC$560="",0,RedeemableEquityRights!$C$21*(1+$G591)^(($F591-$E591)/12)-RedeemableEquityRights!$C$21+(RedeemableEquityRights!$C$21*$C591))</f>
        <v>0</v>
      </c>
      <c r="DD591" s="90">
        <f>if(DD$560="",0,RedeemableEquityRights!$C$21*(1+$G591)^(($F591-$E591)/12)-RedeemableEquityRights!$C$21+(RedeemableEquityRights!$C$21*$C591))</f>
        <v>0</v>
      </c>
      <c r="DE591" s="90">
        <f>if(DE$560="",0,RedeemableEquityRights!$C$21*(1+$G591)^(($F591-$E591)/12)-RedeemableEquityRights!$C$21+(RedeemableEquityRights!$C$21*$C591))</f>
        <v>0</v>
      </c>
      <c r="DF591" s="90">
        <f>if(DF$560="",0,RedeemableEquityRights!$C$21*(1+$G591)^(($F591-$E591)/12)-RedeemableEquityRights!$C$21+(RedeemableEquityRights!$C$21*$C591))</f>
        <v>0</v>
      </c>
      <c r="DG591" s="90">
        <f>if(DG$560="",0,RedeemableEquityRights!$C$21*(1+$G591)^(($F591-$E591)/12)-RedeemableEquityRights!$C$21+(RedeemableEquityRights!$C$21*$C591))</f>
        <v>0</v>
      </c>
      <c r="DH591" s="90">
        <f>if(DH$560="",0,RedeemableEquityRights!$C$21*(1+$G591)^(($F591-$E591)/12)-RedeemableEquityRights!$C$21+(RedeemableEquityRights!$C$21*$C591))</f>
        <v>0</v>
      </c>
      <c r="DI591" s="90">
        <f>if(DI$560="",0,RedeemableEquityRights!$C$21*(1+$G591)^(($F591-$E591)/12)-RedeemableEquityRights!$C$21+(RedeemableEquityRights!$C$21*$C591))</f>
        <v>0</v>
      </c>
      <c r="DJ591" s="90">
        <f>if(DJ$560="",0,RedeemableEquityRights!$C$21*(1+$G591)^(($F591-$E591)/12)-RedeemableEquityRights!$C$21+(RedeemableEquityRights!$C$21*$C591))</f>
        <v>0</v>
      </c>
      <c r="DK591" s="90">
        <f>if(DK$560="",0,RedeemableEquityRights!$C$21*(1+$G591)^(($F591-$E591)/12)-RedeemableEquityRights!$C$21+(RedeemableEquityRights!$C$21*$C591))</f>
        <v>0</v>
      </c>
      <c r="DL591" s="90">
        <f>if(DL$560="",0,RedeemableEquityRights!$C$21*(1+$G591)^(($F591-$E591)/12)-RedeemableEquityRights!$C$21+(RedeemableEquityRights!$C$21*$C591))</f>
        <v>0</v>
      </c>
      <c r="DM591" s="90">
        <f>if(DM$560="",0,RedeemableEquityRights!$C$21*(1+$G591)^(($F591-$E591)/12)-RedeemableEquityRights!$C$21+(RedeemableEquityRights!$C$21*$C591))</f>
        <v>0</v>
      </c>
      <c r="DN591" s="90">
        <f>if(DN$560="",0,RedeemableEquityRights!$C$21*(1+$G591)^(($F591-$E591)/12)-RedeemableEquityRights!$C$21+(RedeemableEquityRights!$C$21*$C591))</f>
        <v>0</v>
      </c>
      <c r="DO591" s="90">
        <f>if(DO$560="",0,RedeemableEquityRights!$C$21*(1+$G591)^(($F591-$E591)/12)-RedeemableEquityRights!$C$21+(RedeemableEquityRights!$C$21*$C591))</f>
        <v>0</v>
      </c>
      <c r="DP591" s="90">
        <f>if(DP$560="",0,RedeemableEquityRights!$C$21*(1+$G591)^(($F591-$E591)/12)-RedeemableEquityRights!$C$21+(RedeemableEquityRights!$C$21*$C591))</f>
        <v>0</v>
      </c>
      <c r="DQ591" s="90">
        <f>if(DQ$560="",0,RedeemableEquityRights!$C$21*(1+$G591)^(($F591-$E591)/12)-RedeemableEquityRights!$C$21+(RedeemableEquityRights!$C$21*$C591))</f>
        <v>0</v>
      </c>
      <c r="DR591" s="90">
        <f>if(DR$560="",0,RedeemableEquityRights!$C$21*(1+$G591)^(($F591-$E591)/12)-RedeemableEquityRights!$C$21+(RedeemableEquityRights!$C$21*$C591))</f>
        <v>0</v>
      </c>
      <c r="DS591" s="90">
        <f>if(DS$560="",0,RedeemableEquityRights!$C$21*(1+$G591)^(($F591-$E591)/12)-RedeemableEquityRights!$C$21+(RedeemableEquityRights!$C$21*$C591))</f>
        <v>0</v>
      </c>
      <c r="DT591" s="90">
        <f>if(DT$560="",0,RedeemableEquityRights!$C$21*(1+$G591)^(($F591-$E591)/12)-RedeemableEquityRights!$C$21+(RedeemableEquityRights!$C$21*$C591))</f>
        <v>0</v>
      </c>
      <c r="DU591" s="90">
        <f>if(DU$560="",0,RedeemableEquityRights!$C$21*(1+$G591)^(($F591-$E591)/12)-RedeemableEquityRights!$C$21+(RedeemableEquityRights!$C$21*$C591))</f>
        <v>0</v>
      </c>
      <c r="DV591" s="90">
        <f>if(DV$560="",0,RedeemableEquityRights!$C$21*(1+$G591)^(($F591-$E591)/12)-RedeemableEquityRights!$C$21+(RedeemableEquityRights!$C$21*$C591))</f>
        <v>0</v>
      </c>
      <c r="DW591" s="90">
        <f>if(DW$560="",0,RedeemableEquityRights!$C$21*(1+$G591)^(($F591-$E591)/12)-RedeemableEquityRights!$C$21+(RedeemableEquityRights!$C$21*$C591))</f>
        <v>0</v>
      </c>
      <c r="DX591" s="90">
        <f>if(DX$560="",0,RedeemableEquityRights!$C$21*(1+$G591)^(($F591-$E591)/12)-RedeemableEquityRights!$C$21+(RedeemableEquityRights!$C$21*$C591))</f>
        <v>0</v>
      </c>
      <c r="DY591" s="90">
        <f>if(DY$560="",0,RedeemableEquityRights!$C$21*(1+$G591)^(($F591-$E591)/12)-RedeemableEquityRights!$C$21+(RedeemableEquityRights!$C$21*$C591))</f>
        <v>0</v>
      </c>
      <c r="DZ591" s="90">
        <f>if(DZ$560="",0,RedeemableEquityRights!$C$21*(1+$G591)^(($F591-$E591)/12)-RedeemableEquityRights!$C$21+(RedeemableEquityRights!$C$21*$C591))</f>
        <v>0</v>
      </c>
    </row>
    <row r="592">
      <c r="A592" s="89"/>
      <c r="B592" s="150"/>
      <c r="C592" s="89"/>
      <c r="D592" s="89"/>
      <c r="E592" s="89"/>
      <c r="F592" s="89"/>
      <c r="G592" s="89"/>
      <c r="H592" s="89"/>
      <c r="I592" s="196" t="s">
        <v>166</v>
      </c>
      <c r="J592" s="234"/>
      <c r="K592" s="90">
        <f t="shared" ref="K592:DZ592" si="465">(K$560-sum(K$590:K$591))*(K581+K584)</f>
        <v>0</v>
      </c>
      <c r="L592" s="90">
        <f t="shared" si="465"/>
        <v>0</v>
      </c>
      <c r="M592" s="90">
        <f t="shared" si="465"/>
        <v>0</v>
      </c>
      <c r="N592" s="90">
        <f t="shared" si="465"/>
        <v>0</v>
      </c>
      <c r="O592" s="90">
        <f t="shared" si="465"/>
        <v>0</v>
      </c>
      <c r="P592" s="90">
        <f t="shared" si="465"/>
        <v>0</v>
      </c>
      <c r="Q592" s="90">
        <f t="shared" si="465"/>
        <v>0</v>
      </c>
      <c r="R592" s="90">
        <f t="shared" si="465"/>
        <v>0</v>
      </c>
      <c r="S592" s="90">
        <f t="shared" si="465"/>
        <v>0</v>
      </c>
      <c r="T592" s="90">
        <f t="shared" si="465"/>
        <v>0</v>
      </c>
      <c r="U592" s="90">
        <f t="shared" si="465"/>
        <v>0</v>
      </c>
      <c r="V592" s="90">
        <f t="shared" si="465"/>
        <v>0</v>
      </c>
      <c r="W592" s="90">
        <f t="shared" si="465"/>
        <v>0</v>
      </c>
      <c r="X592" s="90">
        <f t="shared" si="465"/>
        <v>0</v>
      </c>
      <c r="Y592" s="90">
        <f t="shared" si="465"/>
        <v>0</v>
      </c>
      <c r="Z592" s="90">
        <f t="shared" si="465"/>
        <v>0</v>
      </c>
      <c r="AA592" s="90">
        <f t="shared" si="465"/>
        <v>0</v>
      </c>
      <c r="AB592" s="90">
        <f t="shared" si="465"/>
        <v>0</v>
      </c>
      <c r="AC592" s="90">
        <f t="shared" si="465"/>
        <v>0</v>
      </c>
      <c r="AD592" s="90">
        <f t="shared" si="465"/>
        <v>0</v>
      </c>
      <c r="AE592" s="90">
        <f t="shared" si="465"/>
        <v>0</v>
      </c>
      <c r="AF592" s="90">
        <f t="shared" si="465"/>
        <v>0</v>
      </c>
      <c r="AG592" s="90">
        <f t="shared" si="465"/>
        <v>0</v>
      </c>
      <c r="AH592" s="90">
        <f t="shared" si="465"/>
        <v>0</v>
      </c>
      <c r="AI592" s="90">
        <f t="shared" si="465"/>
        <v>0</v>
      </c>
      <c r="AJ592" s="90">
        <f t="shared" si="465"/>
        <v>0</v>
      </c>
      <c r="AK592" s="90">
        <f t="shared" si="465"/>
        <v>0</v>
      </c>
      <c r="AL592" s="90">
        <f t="shared" si="465"/>
        <v>0</v>
      </c>
      <c r="AM592" s="90">
        <f t="shared" si="465"/>
        <v>0</v>
      </c>
      <c r="AN592" s="90">
        <f t="shared" si="465"/>
        <v>0</v>
      </c>
      <c r="AO592" s="90">
        <f t="shared" si="465"/>
        <v>0</v>
      </c>
      <c r="AP592" s="90">
        <f t="shared" si="465"/>
        <v>0</v>
      </c>
      <c r="AQ592" s="90">
        <f t="shared" si="465"/>
        <v>0</v>
      </c>
      <c r="AR592" s="90">
        <f t="shared" si="465"/>
        <v>0</v>
      </c>
      <c r="AS592" s="90">
        <f t="shared" si="465"/>
        <v>0</v>
      </c>
      <c r="AT592" s="90">
        <f t="shared" si="465"/>
        <v>0</v>
      </c>
      <c r="AU592" s="90">
        <f t="shared" si="465"/>
        <v>0</v>
      </c>
      <c r="AV592" s="90">
        <f t="shared" si="465"/>
        <v>0</v>
      </c>
      <c r="AW592" s="90">
        <f t="shared" si="465"/>
        <v>0</v>
      </c>
      <c r="AX592" s="90">
        <f t="shared" si="465"/>
        <v>0</v>
      </c>
      <c r="AY592" s="90">
        <f t="shared" si="465"/>
        <v>0</v>
      </c>
      <c r="AZ592" s="90">
        <f t="shared" si="465"/>
        <v>0</v>
      </c>
      <c r="BA592" s="90">
        <f t="shared" si="465"/>
        <v>0</v>
      </c>
      <c r="BB592" s="90">
        <f t="shared" si="465"/>
        <v>0</v>
      </c>
      <c r="BC592" s="90">
        <f t="shared" si="465"/>
        <v>0</v>
      </c>
      <c r="BD592" s="90">
        <f t="shared" si="465"/>
        <v>0</v>
      </c>
      <c r="BE592" s="90">
        <f t="shared" si="465"/>
        <v>0</v>
      </c>
      <c r="BF592" s="90">
        <f t="shared" si="465"/>
        <v>0</v>
      </c>
      <c r="BG592" s="90">
        <f t="shared" si="465"/>
        <v>0</v>
      </c>
      <c r="BH592" s="90">
        <f t="shared" si="465"/>
        <v>0</v>
      </c>
      <c r="BI592" s="90">
        <f t="shared" si="465"/>
        <v>0</v>
      </c>
      <c r="BJ592" s="90">
        <f t="shared" si="465"/>
        <v>0</v>
      </c>
      <c r="BK592" s="90">
        <f t="shared" si="465"/>
        <v>0</v>
      </c>
      <c r="BL592" s="90">
        <f t="shared" si="465"/>
        <v>0</v>
      </c>
      <c r="BM592" s="90">
        <f t="shared" si="465"/>
        <v>0</v>
      </c>
      <c r="BN592" s="90">
        <f t="shared" si="465"/>
        <v>0</v>
      </c>
      <c r="BO592" s="90">
        <f t="shared" si="465"/>
        <v>0</v>
      </c>
      <c r="BP592" s="90">
        <f t="shared" si="465"/>
        <v>0</v>
      </c>
      <c r="BQ592" s="90">
        <f t="shared" si="465"/>
        <v>0</v>
      </c>
      <c r="BR592" s="90">
        <f t="shared" si="465"/>
        <v>1166976.811</v>
      </c>
      <c r="BS592" s="90">
        <f t="shared" si="465"/>
        <v>0</v>
      </c>
      <c r="BT592" s="90">
        <f t="shared" si="465"/>
        <v>0</v>
      </c>
      <c r="BU592" s="90">
        <f t="shared" si="465"/>
        <v>0</v>
      </c>
      <c r="BV592" s="90">
        <f t="shared" si="465"/>
        <v>0</v>
      </c>
      <c r="BW592" s="90">
        <f t="shared" si="465"/>
        <v>0</v>
      </c>
      <c r="BX592" s="90">
        <f t="shared" si="465"/>
        <v>0</v>
      </c>
      <c r="BY592" s="90">
        <f t="shared" si="465"/>
        <v>0</v>
      </c>
      <c r="BZ592" s="90">
        <f t="shared" si="465"/>
        <v>0</v>
      </c>
      <c r="CA592" s="90">
        <f t="shared" si="465"/>
        <v>0</v>
      </c>
      <c r="CB592" s="90">
        <f t="shared" si="465"/>
        <v>0</v>
      </c>
      <c r="CC592" s="90">
        <f t="shared" si="465"/>
        <v>0</v>
      </c>
      <c r="CD592" s="90">
        <f t="shared" si="465"/>
        <v>0</v>
      </c>
      <c r="CE592" s="90">
        <f t="shared" si="465"/>
        <v>0</v>
      </c>
      <c r="CF592" s="90">
        <f t="shared" si="465"/>
        <v>0</v>
      </c>
      <c r="CG592" s="90">
        <f t="shared" si="465"/>
        <v>0</v>
      </c>
      <c r="CH592" s="90">
        <f t="shared" si="465"/>
        <v>0</v>
      </c>
      <c r="CI592" s="90">
        <f t="shared" si="465"/>
        <v>0</v>
      </c>
      <c r="CJ592" s="90">
        <f t="shared" si="465"/>
        <v>0</v>
      </c>
      <c r="CK592" s="90">
        <f t="shared" si="465"/>
        <v>0</v>
      </c>
      <c r="CL592" s="90">
        <f t="shared" si="465"/>
        <v>0</v>
      </c>
      <c r="CM592" s="90">
        <f t="shared" si="465"/>
        <v>0</v>
      </c>
      <c r="CN592" s="90">
        <f t="shared" si="465"/>
        <v>0</v>
      </c>
      <c r="CO592" s="90">
        <f t="shared" si="465"/>
        <v>0</v>
      </c>
      <c r="CP592" s="90">
        <f t="shared" si="465"/>
        <v>0</v>
      </c>
      <c r="CQ592" s="90">
        <f t="shared" si="465"/>
        <v>0</v>
      </c>
      <c r="CR592" s="90">
        <f t="shared" si="465"/>
        <v>0</v>
      </c>
      <c r="CS592" s="90">
        <f t="shared" si="465"/>
        <v>0</v>
      </c>
      <c r="CT592" s="90">
        <f t="shared" si="465"/>
        <v>0</v>
      </c>
      <c r="CU592" s="90">
        <f t="shared" si="465"/>
        <v>0</v>
      </c>
      <c r="CV592" s="90">
        <f t="shared" si="465"/>
        <v>0</v>
      </c>
      <c r="CW592" s="90">
        <f t="shared" si="465"/>
        <v>0</v>
      </c>
      <c r="CX592" s="90">
        <f t="shared" si="465"/>
        <v>0</v>
      </c>
      <c r="CY592" s="90">
        <f t="shared" si="465"/>
        <v>0</v>
      </c>
      <c r="CZ592" s="90">
        <f t="shared" si="465"/>
        <v>0</v>
      </c>
      <c r="DA592" s="90">
        <f t="shared" si="465"/>
        <v>0</v>
      </c>
      <c r="DB592" s="90">
        <f t="shared" si="465"/>
        <v>0</v>
      </c>
      <c r="DC592" s="90">
        <f t="shared" si="465"/>
        <v>0</v>
      </c>
      <c r="DD592" s="90">
        <f t="shared" si="465"/>
        <v>0</v>
      </c>
      <c r="DE592" s="90">
        <f t="shared" si="465"/>
        <v>0</v>
      </c>
      <c r="DF592" s="90">
        <f t="shared" si="465"/>
        <v>0</v>
      </c>
      <c r="DG592" s="90">
        <f t="shared" si="465"/>
        <v>0</v>
      </c>
      <c r="DH592" s="90">
        <f t="shared" si="465"/>
        <v>0</v>
      </c>
      <c r="DI592" s="90">
        <f t="shared" si="465"/>
        <v>0</v>
      </c>
      <c r="DJ592" s="90">
        <f t="shared" si="465"/>
        <v>0</v>
      </c>
      <c r="DK592" s="90">
        <f t="shared" si="465"/>
        <v>0</v>
      </c>
      <c r="DL592" s="90">
        <f t="shared" si="465"/>
        <v>0</v>
      </c>
      <c r="DM592" s="90">
        <f t="shared" si="465"/>
        <v>0</v>
      </c>
      <c r="DN592" s="90">
        <f t="shared" si="465"/>
        <v>0</v>
      </c>
      <c r="DO592" s="90">
        <f t="shared" si="465"/>
        <v>0</v>
      </c>
      <c r="DP592" s="90">
        <f t="shared" si="465"/>
        <v>0</v>
      </c>
      <c r="DQ592" s="90">
        <f t="shared" si="465"/>
        <v>0</v>
      </c>
      <c r="DR592" s="90">
        <f t="shared" si="465"/>
        <v>0</v>
      </c>
      <c r="DS592" s="90">
        <f t="shared" si="465"/>
        <v>0</v>
      </c>
      <c r="DT592" s="90">
        <f t="shared" si="465"/>
        <v>0</v>
      </c>
      <c r="DU592" s="90">
        <f t="shared" si="465"/>
        <v>0</v>
      </c>
      <c r="DV592" s="90">
        <f t="shared" si="465"/>
        <v>0</v>
      </c>
      <c r="DW592" s="90">
        <f t="shared" si="465"/>
        <v>0</v>
      </c>
      <c r="DX592" s="90">
        <f t="shared" si="465"/>
        <v>0</v>
      </c>
      <c r="DY592" s="90">
        <f t="shared" si="465"/>
        <v>0</v>
      </c>
      <c r="DZ592" s="90">
        <f t="shared" si="465"/>
        <v>0</v>
      </c>
    </row>
    <row r="593">
      <c r="A593" s="89"/>
      <c r="B593" s="150"/>
      <c r="C593" s="89"/>
      <c r="D593" s="89"/>
      <c r="E593" s="89"/>
      <c r="F593" s="89"/>
      <c r="G593" s="89"/>
      <c r="H593" s="89"/>
      <c r="I593" s="88" t="s">
        <v>394</v>
      </c>
      <c r="J593" s="234"/>
      <c r="K593" s="90">
        <f t="shared" ref="K593:DZ593" si="466">(K$560-sum(K$590:K$591))*K582</f>
        <v>0</v>
      </c>
      <c r="L593" s="90">
        <f t="shared" si="466"/>
        <v>0</v>
      </c>
      <c r="M593" s="90">
        <f t="shared" si="466"/>
        <v>0</v>
      </c>
      <c r="N593" s="90">
        <f t="shared" si="466"/>
        <v>0</v>
      </c>
      <c r="O593" s="90">
        <f t="shared" si="466"/>
        <v>0</v>
      </c>
      <c r="P593" s="90">
        <f t="shared" si="466"/>
        <v>0</v>
      </c>
      <c r="Q593" s="90">
        <f t="shared" si="466"/>
        <v>0</v>
      </c>
      <c r="R593" s="90">
        <f t="shared" si="466"/>
        <v>0</v>
      </c>
      <c r="S593" s="90">
        <f t="shared" si="466"/>
        <v>0</v>
      </c>
      <c r="T593" s="90">
        <f t="shared" si="466"/>
        <v>0</v>
      </c>
      <c r="U593" s="90">
        <f t="shared" si="466"/>
        <v>0</v>
      </c>
      <c r="V593" s="90">
        <f t="shared" si="466"/>
        <v>0</v>
      </c>
      <c r="W593" s="90">
        <f t="shared" si="466"/>
        <v>0</v>
      </c>
      <c r="X593" s="90">
        <f t="shared" si="466"/>
        <v>0</v>
      </c>
      <c r="Y593" s="90">
        <f t="shared" si="466"/>
        <v>0</v>
      </c>
      <c r="Z593" s="90">
        <f t="shared" si="466"/>
        <v>0</v>
      </c>
      <c r="AA593" s="90">
        <f t="shared" si="466"/>
        <v>0</v>
      </c>
      <c r="AB593" s="90">
        <f t="shared" si="466"/>
        <v>0</v>
      </c>
      <c r="AC593" s="90">
        <f t="shared" si="466"/>
        <v>0</v>
      </c>
      <c r="AD593" s="90">
        <f t="shared" si="466"/>
        <v>0</v>
      </c>
      <c r="AE593" s="90">
        <f t="shared" si="466"/>
        <v>0</v>
      </c>
      <c r="AF593" s="90">
        <f t="shared" si="466"/>
        <v>0</v>
      </c>
      <c r="AG593" s="90">
        <f t="shared" si="466"/>
        <v>0</v>
      </c>
      <c r="AH593" s="90">
        <f t="shared" si="466"/>
        <v>0</v>
      </c>
      <c r="AI593" s="90">
        <f t="shared" si="466"/>
        <v>0</v>
      </c>
      <c r="AJ593" s="90">
        <f t="shared" si="466"/>
        <v>0</v>
      </c>
      <c r="AK593" s="90">
        <f t="shared" si="466"/>
        <v>0</v>
      </c>
      <c r="AL593" s="90">
        <f t="shared" si="466"/>
        <v>0</v>
      </c>
      <c r="AM593" s="90">
        <f t="shared" si="466"/>
        <v>0</v>
      </c>
      <c r="AN593" s="90">
        <f t="shared" si="466"/>
        <v>0</v>
      </c>
      <c r="AO593" s="90">
        <f t="shared" si="466"/>
        <v>0</v>
      </c>
      <c r="AP593" s="90">
        <f t="shared" si="466"/>
        <v>0</v>
      </c>
      <c r="AQ593" s="90">
        <f t="shared" si="466"/>
        <v>0</v>
      </c>
      <c r="AR593" s="90">
        <f t="shared" si="466"/>
        <v>0</v>
      </c>
      <c r="AS593" s="90">
        <f t="shared" si="466"/>
        <v>0</v>
      </c>
      <c r="AT593" s="90">
        <f t="shared" si="466"/>
        <v>0</v>
      </c>
      <c r="AU593" s="90">
        <f t="shared" si="466"/>
        <v>0</v>
      </c>
      <c r="AV593" s="90">
        <f t="shared" si="466"/>
        <v>0</v>
      </c>
      <c r="AW593" s="90">
        <f t="shared" si="466"/>
        <v>0</v>
      </c>
      <c r="AX593" s="90">
        <f t="shared" si="466"/>
        <v>0</v>
      </c>
      <c r="AY593" s="90">
        <f t="shared" si="466"/>
        <v>0</v>
      </c>
      <c r="AZ593" s="90">
        <f t="shared" si="466"/>
        <v>0</v>
      </c>
      <c r="BA593" s="90">
        <f t="shared" si="466"/>
        <v>0</v>
      </c>
      <c r="BB593" s="90">
        <f t="shared" si="466"/>
        <v>0</v>
      </c>
      <c r="BC593" s="90">
        <f t="shared" si="466"/>
        <v>0</v>
      </c>
      <c r="BD593" s="90">
        <f t="shared" si="466"/>
        <v>0</v>
      </c>
      <c r="BE593" s="90">
        <f t="shared" si="466"/>
        <v>0</v>
      </c>
      <c r="BF593" s="90">
        <f t="shared" si="466"/>
        <v>0</v>
      </c>
      <c r="BG593" s="90">
        <f t="shared" si="466"/>
        <v>0</v>
      </c>
      <c r="BH593" s="90">
        <f t="shared" si="466"/>
        <v>0</v>
      </c>
      <c r="BI593" s="90">
        <f t="shared" si="466"/>
        <v>0</v>
      </c>
      <c r="BJ593" s="90">
        <f t="shared" si="466"/>
        <v>0</v>
      </c>
      <c r="BK593" s="90">
        <f t="shared" si="466"/>
        <v>0</v>
      </c>
      <c r="BL593" s="90">
        <f t="shared" si="466"/>
        <v>0</v>
      </c>
      <c r="BM593" s="90">
        <f t="shared" si="466"/>
        <v>0</v>
      </c>
      <c r="BN593" s="90">
        <f t="shared" si="466"/>
        <v>0</v>
      </c>
      <c r="BO593" s="90">
        <f t="shared" si="466"/>
        <v>0</v>
      </c>
      <c r="BP593" s="90">
        <f t="shared" si="466"/>
        <v>0</v>
      </c>
      <c r="BQ593" s="90">
        <f t="shared" si="466"/>
        <v>0</v>
      </c>
      <c r="BR593" s="90">
        <f t="shared" si="466"/>
        <v>353386.2874</v>
      </c>
      <c r="BS593" s="90">
        <f t="shared" si="466"/>
        <v>0</v>
      </c>
      <c r="BT593" s="90">
        <f t="shared" si="466"/>
        <v>0</v>
      </c>
      <c r="BU593" s="90">
        <f t="shared" si="466"/>
        <v>0</v>
      </c>
      <c r="BV593" s="90">
        <f t="shared" si="466"/>
        <v>0</v>
      </c>
      <c r="BW593" s="90">
        <f t="shared" si="466"/>
        <v>0</v>
      </c>
      <c r="BX593" s="90">
        <f t="shared" si="466"/>
        <v>0</v>
      </c>
      <c r="BY593" s="90">
        <f t="shared" si="466"/>
        <v>0</v>
      </c>
      <c r="BZ593" s="90">
        <f t="shared" si="466"/>
        <v>0</v>
      </c>
      <c r="CA593" s="90">
        <f t="shared" si="466"/>
        <v>0</v>
      </c>
      <c r="CB593" s="90">
        <f t="shared" si="466"/>
        <v>0</v>
      </c>
      <c r="CC593" s="90">
        <f t="shared" si="466"/>
        <v>0</v>
      </c>
      <c r="CD593" s="90">
        <f t="shared" si="466"/>
        <v>0</v>
      </c>
      <c r="CE593" s="90">
        <f t="shared" si="466"/>
        <v>0</v>
      </c>
      <c r="CF593" s="90">
        <f t="shared" si="466"/>
        <v>0</v>
      </c>
      <c r="CG593" s="90">
        <f t="shared" si="466"/>
        <v>0</v>
      </c>
      <c r="CH593" s="90">
        <f t="shared" si="466"/>
        <v>0</v>
      </c>
      <c r="CI593" s="90">
        <f t="shared" si="466"/>
        <v>0</v>
      </c>
      <c r="CJ593" s="90">
        <f t="shared" si="466"/>
        <v>0</v>
      </c>
      <c r="CK593" s="90">
        <f t="shared" si="466"/>
        <v>0</v>
      </c>
      <c r="CL593" s="90">
        <f t="shared" si="466"/>
        <v>0</v>
      </c>
      <c r="CM593" s="90">
        <f t="shared" si="466"/>
        <v>0</v>
      </c>
      <c r="CN593" s="90">
        <f t="shared" si="466"/>
        <v>0</v>
      </c>
      <c r="CO593" s="90">
        <f t="shared" si="466"/>
        <v>0</v>
      </c>
      <c r="CP593" s="90">
        <f t="shared" si="466"/>
        <v>0</v>
      </c>
      <c r="CQ593" s="90">
        <f t="shared" si="466"/>
        <v>0</v>
      </c>
      <c r="CR593" s="90">
        <f t="shared" si="466"/>
        <v>0</v>
      </c>
      <c r="CS593" s="90">
        <f t="shared" si="466"/>
        <v>0</v>
      </c>
      <c r="CT593" s="90">
        <f t="shared" si="466"/>
        <v>0</v>
      </c>
      <c r="CU593" s="90">
        <f t="shared" si="466"/>
        <v>0</v>
      </c>
      <c r="CV593" s="90">
        <f t="shared" si="466"/>
        <v>0</v>
      </c>
      <c r="CW593" s="90">
        <f t="shared" si="466"/>
        <v>0</v>
      </c>
      <c r="CX593" s="90">
        <f t="shared" si="466"/>
        <v>0</v>
      </c>
      <c r="CY593" s="90">
        <f t="shared" si="466"/>
        <v>0</v>
      </c>
      <c r="CZ593" s="90">
        <f t="shared" si="466"/>
        <v>0</v>
      </c>
      <c r="DA593" s="90">
        <f t="shared" si="466"/>
        <v>0</v>
      </c>
      <c r="DB593" s="90">
        <f t="shared" si="466"/>
        <v>0</v>
      </c>
      <c r="DC593" s="90">
        <f t="shared" si="466"/>
        <v>0</v>
      </c>
      <c r="DD593" s="90">
        <f t="shared" si="466"/>
        <v>0</v>
      </c>
      <c r="DE593" s="90">
        <f t="shared" si="466"/>
        <v>0</v>
      </c>
      <c r="DF593" s="90">
        <f t="shared" si="466"/>
        <v>0</v>
      </c>
      <c r="DG593" s="90">
        <f t="shared" si="466"/>
        <v>0</v>
      </c>
      <c r="DH593" s="90">
        <f t="shared" si="466"/>
        <v>0</v>
      </c>
      <c r="DI593" s="90">
        <f t="shared" si="466"/>
        <v>0</v>
      </c>
      <c r="DJ593" s="90">
        <f t="shared" si="466"/>
        <v>0</v>
      </c>
      <c r="DK593" s="90">
        <f t="shared" si="466"/>
        <v>0</v>
      </c>
      <c r="DL593" s="90">
        <f t="shared" si="466"/>
        <v>0</v>
      </c>
      <c r="DM593" s="90">
        <f t="shared" si="466"/>
        <v>0</v>
      </c>
      <c r="DN593" s="90">
        <f t="shared" si="466"/>
        <v>0</v>
      </c>
      <c r="DO593" s="90">
        <f t="shared" si="466"/>
        <v>0</v>
      </c>
      <c r="DP593" s="90">
        <f t="shared" si="466"/>
        <v>0</v>
      </c>
      <c r="DQ593" s="90">
        <f t="shared" si="466"/>
        <v>0</v>
      </c>
      <c r="DR593" s="90">
        <f t="shared" si="466"/>
        <v>0</v>
      </c>
      <c r="DS593" s="90">
        <f t="shared" si="466"/>
        <v>0</v>
      </c>
      <c r="DT593" s="90">
        <f t="shared" si="466"/>
        <v>0</v>
      </c>
      <c r="DU593" s="90">
        <f t="shared" si="466"/>
        <v>0</v>
      </c>
      <c r="DV593" s="90">
        <f t="shared" si="466"/>
        <v>0</v>
      </c>
      <c r="DW593" s="90">
        <f t="shared" si="466"/>
        <v>0</v>
      </c>
      <c r="DX593" s="90">
        <f t="shared" si="466"/>
        <v>0</v>
      </c>
      <c r="DY593" s="90">
        <f t="shared" si="466"/>
        <v>0</v>
      </c>
      <c r="DZ593" s="90">
        <f t="shared" si="466"/>
        <v>0</v>
      </c>
    </row>
    <row r="594">
      <c r="A594" s="89"/>
      <c r="B594" s="89"/>
      <c r="C594" s="240"/>
      <c r="D594" s="89"/>
      <c r="E594" s="150"/>
      <c r="F594" s="89"/>
      <c r="G594" s="89"/>
      <c r="H594" s="89"/>
      <c r="I594" s="88" t="s">
        <v>346</v>
      </c>
      <c r="J594" s="234"/>
      <c r="K594" s="90">
        <f t="shared" ref="K594:DZ594" si="467">(K$560-sum(K$590:K$591))*K583</f>
        <v>0</v>
      </c>
      <c r="L594" s="90">
        <f t="shared" si="467"/>
        <v>0</v>
      </c>
      <c r="M594" s="90">
        <f t="shared" si="467"/>
        <v>0</v>
      </c>
      <c r="N594" s="90">
        <f t="shared" si="467"/>
        <v>0</v>
      </c>
      <c r="O594" s="90">
        <f t="shared" si="467"/>
        <v>0</v>
      </c>
      <c r="P594" s="90">
        <f t="shared" si="467"/>
        <v>0</v>
      </c>
      <c r="Q594" s="90">
        <f t="shared" si="467"/>
        <v>0</v>
      </c>
      <c r="R594" s="90">
        <f t="shared" si="467"/>
        <v>0</v>
      </c>
      <c r="S594" s="90">
        <f t="shared" si="467"/>
        <v>0</v>
      </c>
      <c r="T594" s="90">
        <f t="shared" si="467"/>
        <v>0</v>
      </c>
      <c r="U594" s="90">
        <f t="shared" si="467"/>
        <v>0</v>
      </c>
      <c r="V594" s="90">
        <f t="shared" si="467"/>
        <v>0</v>
      </c>
      <c r="W594" s="90">
        <f t="shared" si="467"/>
        <v>0</v>
      </c>
      <c r="X594" s="90">
        <f t="shared" si="467"/>
        <v>0</v>
      </c>
      <c r="Y594" s="90">
        <f t="shared" si="467"/>
        <v>0</v>
      </c>
      <c r="Z594" s="90">
        <f t="shared" si="467"/>
        <v>0</v>
      </c>
      <c r="AA594" s="90">
        <f t="shared" si="467"/>
        <v>0</v>
      </c>
      <c r="AB594" s="90">
        <f t="shared" si="467"/>
        <v>0</v>
      </c>
      <c r="AC594" s="90">
        <f t="shared" si="467"/>
        <v>0</v>
      </c>
      <c r="AD594" s="90">
        <f t="shared" si="467"/>
        <v>0</v>
      </c>
      <c r="AE594" s="90">
        <f t="shared" si="467"/>
        <v>0</v>
      </c>
      <c r="AF594" s="90">
        <f t="shared" si="467"/>
        <v>0</v>
      </c>
      <c r="AG594" s="90">
        <f t="shared" si="467"/>
        <v>0</v>
      </c>
      <c r="AH594" s="90">
        <f t="shared" si="467"/>
        <v>0</v>
      </c>
      <c r="AI594" s="90">
        <f t="shared" si="467"/>
        <v>0</v>
      </c>
      <c r="AJ594" s="90">
        <f t="shared" si="467"/>
        <v>0</v>
      </c>
      <c r="AK594" s="90">
        <f t="shared" si="467"/>
        <v>0</v>
      </c>
      <c r="AL594" s="90">
        <f t="shared" si="467"/>
        <v>0</v>
      </c>
      <c r="AM594" s="90">
        <f t="shared" si="467"/>
        <v>0</v>
      </c>
      <c r="AN594" s="90">
        <f t="shared" si="467"/>
        <v>0</v>
      </c>
      <c r="AO594" s="90">
        <f t="shared" si="467"/>
        <v>0</v>
      </c>
      <c r="AP594" s="90">
        <f t="shared" si="467"/>
        <v>0</v>
      </c>
      <c r="AQ594" s="90">
        <f t="shared" si="467"/>
        <v>0</v>
      </c>
      <c r="AR594" s="90">
        <f t="shared" si="467"/>
        <v>0</v>
      </c>
      <c r="AS594" s="90">
        <f t="shared" si="467"/>
        <v>0</v>
      </c>
      <c r="AT594" s="90">
        <f t="shared" si="467"/>
        <v>0</v>
      </c>
      <c r="AU594" s="90">
        <f t="shared" si="467"/>
        <v>0</v>
      </c>
      <c r="AV594" s="90">
        <f t="shared" si="467"/>
        <v>0</v>
      </c>
      <c r="AW594" s="90">
        <f t="shared" si="467"/>
        <v>0</v>
      </c>
      <c r="AX594" s="90">
        <f t="shared" si="467"/>
        <v>0</v>
      </c>
      <c r="AY594" s="90">
        <f t="shared" si="467"/>
        <v>0</v>
      </c>
      <c r="AZ594" s="90">
        <f t="shared" si="467"/>
        <v>0</v>
      </c>
      <c r="BA594" s="90">
        <f t="shared" si="467"/>
        <v>0</v>
      </c>
      <c r="BB594" s="90">
        <f t="shared" si="467"/>
        <v>0</v>
      </c>
      <c r="BC594" s="90">
        <f t="shared" si="467"/>
        <v>0</v>
      </c>
      <c r="BD594" s="90">
        <f t="shared" si="467"/>
        <v>0</v>
      </c>
      <c r="BE594" s="90">
        <f t="shared" si="467"/>
        <v>0</v>
      </c>
      <c r="BF594" s="90">
        <f t="shared" si="467"/>
        <v>0</v>
      </c>
      <c r="BG594" s="90">
        <f t="shared" si="467"/>
        <v>0</v>
      </c>
      <c r="BH594" s="90">
        <f t="shared" si="467"/>
        <v>0</v>
      </c>
      <c r="BI594" s="90">
        <f t="shared" si="467"/>
        <v>0</v>
      </c>
      <c r="BJ594" s="90">
        <f t="shared" si="467"/>
        <v>0</v>
      </c>
      <c r="BK594" s="90">
        <f t="shared" si="467"/>
        <v>0</v>
      </c>
      <c r="BL594" s="90">
        <f t="shared" si="467"/>
        <v>0</v>
      </c>
      <c r="BM594" s="90">
        <f t="shared" si="467"/>
        <v>0</v>
      </c>
      <c r="BN594" s="90">
        <f t="shared" si="467"/>
        <v>0</v>
      </c>
      <c r="BO594" s="90">
        <f t="shared" si="467"/>
        <v>0</v>
      </c>
      <c r="BP594" s="90">
        <f t="shared" si="467"/>
        <v>0</v>
      </c>
      <c r="BQ594" s="90">
        <f t="shared" si="467"/>
        <v>0</v>
      </c>
      <c r="BR594" s="90">
        <f t="shared" si="467"/>
        <v>1934284.953</v>
      </c>
      <c r="BS594" s="90">
        <f t="shared" si="467"/>
        <v>0</v>
      </c>
      <c r="BT594" s="90">
        <f t="shared" si="467"/>
        <v>0</v>
      </c>
      <c r="BU594" s="90">
        <f t="shared" si="467"/>
        <v>0</v>
      </c>
      <c r="BV594" s="90">
        <f t="shared" si="467"/>
        <v>0</v>
      </c>
      <c r="BW594" s="90">
        <f t="shared" si="467"/>
        <v>0</v>
      </c>
      <c r="BX594" s="90">
        <f t="shared" si="467"/>
        <v>0</v>
      </c>
      <c r="BY594" s="90">
        <f t="shared" si="467"/>
        <v>0</v>
      </c>
      <c r="BZ594" s="90">
        <f t="shared" si="467"/>
        <v>0</v>
      </c>
      <c r="CA594" s="90">
        <f t="shared" si="467"/>
        <v>0</v>
      </c>
      <c r="CB594" s="90">
        <f t="shared" si="467"/>
        <v>0</v>
      </c>
      <c r="CC594" s="90">
        <f t="shared" si="467"/>
        <v>0</v>
      </c>
      <c r="CD594" s="90">
        <f t="shared" si="467"/>
        <v>0</v>
      </c>
      <c r="CE594" s="90">
        <f t="shared" si="467"/>
        <v>0</v>
      </c>
      <c r="CF594" s="90">
        <f t="shared" si="467"/>
        <v>0</v>
      </c>
      <c r="CG594" s="90">
        <f t="shared" si="467"/>
        <v>0</v>
      </c>
      <c r="CH594" s="90">
        <f t="shared" si="467"/>
        <v>0</v>
      </c>
      <c r="CI594" s="90">
        <f t="shared" si="467"/>
        <v>0</v>
      </c>
      <c r="CJ594" s="90">
        <f t="shared" si="467"/>
        <v>0</v>
      </c>
      <c r="CK594" s="90">
        <f t="shared" si="467"/>
        <v>0</v>
      </c>
      <c r="CL594" s="90">
        <f t="shared" si="467"/>
        <v>0</v>
      </c>
      <c r="CM594" s="90">
        <f t="shared" si="467"/>
        <v>0</v>
      </c>
      <c r="CN594" s="90">
        <f t="shared" si="467"/>
        <v>0</v>
      </c>
      <c r="CO594" s="90">
        <f t="shared" si="467"/>
        <v>0</v>
      </c>
      <c r="CP594" s="90">
        <f t="shared" si="467"/>
        <v>0</v>
      </c>
      <c r="CQ594" s="90">
        <f t="shared" si="467"/>
        <v>0</v>
      </c>
      <c r="CR594" s="90">
        <f t="shared" si="467"/>
        <v>0</v>
      </c>
      <c r="CS594" s="90">
        <f t="shared" si="467"/>
        <v>0</v>
      </c>
      <c r="CT594" s="90">
        <f t="shared" si="467"/>
        <v>0</v>
      </c>
      <c r="CU594" s="90">
        <f t="shared" si="467"/>
        <v>0</v>
      </c>
      <c r="CV594" s="90">
        <f t="shared" si="467"/>
        <v>0</v>
      </c>
      <c r="CW594" s="90">
        <f t="shared" si="467"/>
        <v>0</v>
      </c>
      <c r="CX594" s="90">
        <f t="shared" si="467"/>
        <v>0</v>
      </c>
      <c r="CY594" s="90">
        <f t="shared" si="467"/>
        <v>0</v>
      </c>
      <c r="CZ594" s="90">
        <f t="shared" si="467"/>
        <v>0</v>
      </c>
      <c r="DA594" s="90">
        <f t="shared" si="467"/>
        <v>0</v>
      </c>
      <c r="DB594" s="90">
        <f t="shared" si="467"/>
        <v>0</v>
      </c>
      <c r="DC594" s="90">
        <f t="shared" si="467"/>
        <v>0</v>
      </c>
      <c r="DD594" s="90">
        <f t="shared" si="467"/>
        <v>0</v>
      </c>
      <c r="DE594" s="90">
        <f t="shared" si="467"/>
        <v>0</v>
      </c>
      <c r="DF594" s="90">
        <f t="shared" si="467"/>
        <v>0</v>
      </c>
      <c r="DG594" s="90">
        <f t="shared" si="467"/>
        <v>0</v>
      </c>
      <c r="DH594" s="90">
        <f t="shared" si="467"/>
        <v>0</v>
      </c>
      <c r="DI594" s="90">
        <f t="shared" si="467"/>
        <v>0</v>
      </c>
      <c r="DJ594" s="90">
        <f t="shared" si="467"/>
        <v>0</v>
      </c>
      <c r="DK594" s="90">
        <f t="shared" si="467"/>
        <v>0</v>
      </c>
      <c r="DL594" s="90">
        <f t="shared" si="467"/>
        <v>0</v>
      </c>
      <c r="DM594" s="90">
        <f t="shared" si="467"/>
        <v>0</v>
      </c>
      <c r="DN594" s="90">
        <f t="shared" si="467"/>
        <v>0</v>
      </c>
      <c r="DO594" s="90">
        <f t="shared" si="467"/>
        <v>0</v>
      </c>
      <c r="DP594" s="90">
        <f t="shared" si="467"/>
        <v>0</v>
      </c>
      <c r="DQ594" s="90">
        <f t="shared" si="467"/>
        <v>0</v>
      </c>
      <c r="DR594" s="90">
        <f t="shared" si="467"/>
        <v>0</v>
      </c>
      <c r="DS594" s="90">
        <f t="shared" si="467"/>
        <v>0</v>
      </c>
      <c r="DT594" s="90">
        <f t="shared" si="467"/>
        <v>0</v>
      </c>
      <c r="DU594" s="90">
        <f t="shared" si="467"/>
        <v>0</v>
      </c>
      <c r="DV594" s="90">
        <f t="shared" si="467"/>
        <v>0</v>
      </c>
      <c r="DW594" s="90">
        <f t="shared" si="467"/>
        <v>0</v>
      </c>
      <c r="DX594" s="90">
        <f t="shared" si="467"/>
        <v>0</v>
      </c>
      <c r="DY594" s="90">
        <f t="shared" si="467"/>
        <v>0</v>
      </c>
      <c r="DZ594" s="90">
        <f t="shared" si="467"/>
        <v>0</v>
      </c>
    </row>
    <row r="595">
      <c r="A595" s="89"/>
      <c r="B595" s="89"/>
      <c r="C595" s="89"/>
      <c r="D595" s="89"/>
      <c r="E595" s="89"/>
      <c r="F595" s="89"/>
      <c r="G595" s="89"/>
      <c r="H595" s="89"/>
      <c r="I595" s="88" t="s">
        <v>347</v>
      </c>
      <c r="J595" s="234"/>
      <c r="K595" s="90">
        <f t="shared" ref="K595:DZ595" si="468">K560-sum(K590:K594)</f>
        <v>0</v>
      </c>
      <c r="L595" s="90">
        <f t="shared" si="468"/>
        <v>0</v>
      </c>
      <c r="M595" s="90">
        <f t="shared" si="468"/>
        <v>0</v>
      </c>
      <c r="N595" s="90">
        <f t="shared" si="468"/>
        <v>0</v>
      </c>
      <c r="O595" s="90">
        <f t="shared" si="468"/>
        <v>0</v>
      </c>
      <c r="P595" s="90">
        <f t="shared" si="468"/>
        <v>0</v>
      </c>
      <c r="Q595" s="90">
        <f t="shared" si="468"/>
        <v>0</v>
      </c>
      <c r="R595" s="90">
        <f t="shared" si="468"/>
        <v>0</v>
      </c>
      <c r="S595" s="90">
        <f t="shared" si="468"/>
        <v>0</v>
      </c>
      <c r="T595" s="90">
        <f t="shared" si="468"/>
        <v>0</v>
      </c>
      <c r="U595" s="90">
        <f t="shared" si="468"/>
        <v>0</v>
      </c>
      <c r="V595" s="90">
        <f t="shared" si="468"/>
        <v>0</v>
      </c>
      <c r="W595" s="90">
        <f t="shared" si="468"/>
        <v>0</v>
      </c>
      <c r="X595" s="90">
        <f t="shared" si="468"/>
        <v>0</v>
      </c>
      <c r="Y595" s="90">
        <f t="shared" si="468"/>
        <v>0</v>
      </c>
      <c r="Z595" s="90">
        <f t="shared" si="468"/>
        <v>0</v>
      </c>
      <c r="AA595" s="90">
        <f t="shared" si="468"/>
        <v>0</v>
      </c>
      <c r="AB595" s="90">
        <f t="shared" si="468"/>
        <v>0</v>
      </c>
      <c r="AC595" s="90">
        <f t="shared" si="468"/>
        <v>0</v>
      </c>
      <c r="AD595" s="90">
        <f t="shared" si="468"/>
        <v>0</v>
      </c>
      <c r="AE595" s="90">
        <f t="shared" si="468"/>
        <v>0</v>
      </c>
      <c r="AF595" s="90">
        <f t="shared" si="468"/>
        <v>0</v>
      </c>
      <c r="AG595" s="90">
        <f t="shared" si="468"/>
        <v>0</v>
      </c>
      <c r="AH595" s="90">
        <f t="shared" si="468"/>
        <v>0</v>
      </c>
      <c r="AI595" s="90">
        <f t="shared" si="468"/>
        <v>0</v>
      </c>
      <c r="AJ595" s="90">
        <f t="shared" si="468"/>
        <v>0</v>
      </c>
      <c r="AK595" s="90">
        <f t="shared" si="468"/>
        <v>0</v>
      </c>
      <c r="AL595" s="90">
        <f t="shared" si="468"/>
        <v>0</v>
      </c>
      <c r="AM595" s="90">
        <f t="shared" si="468"/>
        <v>0</v>
      </c>
      <c r="AN595" s="90">
        <f t="shared" si="468"/>
        <v>0</v>
      </c>
      <c r="AO595" s="90">
        <f t="shared" si="468"/>
        <v>0</v>
      </c>
      <c r="AP595" s="90">
        <f t="shared" si="468"/>
        <v>0</v>
      </c>
      <c r="AQ595" s="90">
        <f t="shared" si="468"/>
        <v>0</v>
      </c>
      <c r="AR595" s="90">
        <f t="shared" si="468"/>
        <v>0</v>
      </c>
      <c r="AS595" s="90">
        <f t="shared" si="468"/>
        <v>0</v>
      </c>
      <c r="AT595" s="90">
        <f t="shared" si="468"/>
        <v>0</v>
      </c>
      <c r="AU595" s="90">
        <f t="shared" si="468"/>
        <v>0</v>
      </c>
      <c r="AV595" s="90">
        <f t="shared" si="468"/>
        <v>0</v>
      </c>
      <c r="AW595" s="90">
        <f t="shared" si="468"/>
        <v>0</v>
      </c>
      <c r="AX595" s="90">
        <f t="shared" si="468"/>
        <v>0</v>
      </c>
      <c r="AY595" s="90">
        <f t="shared" si="468"/>
        <v>0</v>
      </c>
      <c r="AZ595" s="90">
        <f t="shared" si="468"/>
        <v>0</v>
      </c>
      <c r="BA595" s="90">
        <f t="shared" si="468"/>
        <v>0</v>
      </c>
      <c r="BB595" s="90">
        <f t="shared" si="468"/>
        <v>0</v>
      </c>
      <c r="BC595" s="90">
        <f t="shared" si="468"/>
        <v>0</v>
      </c>
      <c r="BD595" s="90">
        <f t="shared" si="468"/>
        <v>0</v>
      </c>
      <c r="BE595" s="90">
        <f t="shared" si="468"/>
        <v>0</v>
      </c>
      <c r="BF595" s="90">
        <f t="shared" si="468"/>
        <v>0</v>
      </c>
      <c r="BG595" s="90">
        <f t="shared" si="468"/>
        <v>0</v>
      </c>
      <c r="BH595" s="90">
        <f t="shared" si="468"/>
        <v>0</v>
      </c>
      <c r="BI595" s="90">
        <f t="shared" si="468"/>
        <v>0</v>
      </c>
      <c r="BJ595" s="90">
        <f t="shared" si="468"/>
        <v>0</v>
      </c>
      <c r="BK595" s="90">
        <f t="shared" si="468"/>
        <v>0</v>
      </c>
      <c r="BL595" s="90">
        <f t="shared" si="468"/>
        <v>0</v>
      </c>
      <c r="BM595" s="90">
        <f t="shared" si="468"/>
        <v>0</v>
      </c>
      <c r="BN595" s="90">
        <f t="shared" si="468"/>
        <v>0</v>
      </c>
      <c r="BO595" s="90">
        <f t="shared" si="468"/>
        <v>0</v>
      </c>
      <c r="BP595" s="90">
        <f t="shared" si="468"/>
        <v>0</v>
      </c>
      <c r="BQ595" s="90">
        <f t="shared" si="468"/>
        <v>0</v>
      </c>
      <c r="BR595" s="90">
        <f t="shared" si="468"/>
        <v>2959219.24</v>
      </c>
      <c r="BS595" s="90">
        <f t="shared" si="468"/>
        <v>0</v>
      </c>
      <c r="BT595" s="90">
        <f t="shared" si="468"/>
        <v>0</v>
      </c>
      <c r="BU595" s="90">
        <f t="shared" si="468"/>
        <v>0</v>
      </c>
      <c r="BV595" s="90">
        <f t="shared" si="468"/>
        <v>0</v>
      </c>
      <c r="BW595" s="90">
        <f t="shared" si="468"/>
        <v>0</v>
      </c>
      <c r="BX595" s="90">
        <f t="shared" si="468"/>
        <v>0</v>
      </c>
      <c r="BY595" s="90">
        <f t="shared" si="468"/>
        <v>0</v>
      </c>
      <c r="BZ595" s="90">
        <f t="shared" si="468"/>
        <v>0</v>
      </c>
      <c r="CA595" s="90">
        <f t="shared" si="468"/>
        <v>0</v>
      </c>
      <c r="CB595" s="90">
        <f t="shared" si="468"/>
        <v>0</v>
      </c>
      <c r="CC595" s="90">
        <f t="shared" si="468"/>
        <v>0</v>
      </c>
      <c r="CD595" s="90">
        <f t="shared" si="468"/>
        <v>0</v>
      </c>
      <c r="CE595" s="90">
        <f t="shared" si="468"/>
        <v>0</v>
      </c>
      <c r="CF595" s="90">
        <f t="shared" si="468"/>
        <v>0</v>
      </c>
      <c r="CG595" s="90">
        <f t="shared" si="468"/>
        <v>0</v>
      </c>
      <c r="CH595" s="90">
        <f t="shared" si="468"/>
        <v>0</v>
      </c>
      <c r="CI595" s="90">
        <f t="shared" si="468"/>
        <v>0</v>
      </c>
      <c r="CJ595" s="90">
        <f t="shared" si="468"/>
        <v>0</v>
      </c>
      <c r="CK595" s="90">
        <f t="shared" si="468"/>
        <v>0</v>
      </c>
      <c r="CL595" s="90">
        <f t="shared" si="468"/>
        <v>0</v>
      </c>
      <c r="CM595" s="90">
        <f t="shared" si="468"/>
        <v>0</v>
      </c>
      <c r="CN595" s="90">
        <f t="shared" si="468"/>
        <v>0</v>
      </c>
      <c r="CO595" s="90">
        <f t="shared" si="468"/>
        <v>0</v>
      </c>
      <c r="CP595" s="90">
        <f t="shared" si="468"/>
        <v>0</v>
      </c>
      <c r="CQ595" s="90">
        <f t="shared" si="468"/>
        <v>0</v>
      </c>
      <c r="CR595" s="90">
        <f t="shared" si="468"/>
        <v>0</v>
      </c>
      <c r="CS595" s="90">
        <f t="shared" si="468"/>
        <v>0</v>
      </c>
      <c r="CT595" s="90">
        <f t="shared" si="468"/>
        <v>0</v>
      </c>
      <c r="CU595" s="90">
        <f t="shared" si="468"/>
        <v>0</v>
      </c>
      <c r="CV595" s="90">
        <f t="shared" si="468"/>
        <v>0</v>
      </c>
      <c r="CW595" s="90">
        <f t="shared" si="468"/>
        <v>0</v>
      </c>
      <c r="CX595" s="90">
        <f t="shared" si="468"/>
        <v>0</v>
      </c>
      <c r="CY595" s="90">
        <f t="shared" si="468"/>
        <v>0</v>
      </c>
      <c r="CZ595" s="90">
        <f t="shared" si="468"/>
        <v>0</v>
      </c>
      <c r="DA595" s="90">
        <f t="shared" si="468"/>
        <v>0</v>
      </c>
      <c r="DB595" s="90">
        <f t="shared" si="468"/>
        <v>0</v>
      </c>
      <c r="DC595" s="90">
        <f t="shared" si="468"/>
        <v>0</v>
      </c>
      <c r="DD595" s="90">
        <f t="shared" si="468"/>
        <v>0</v>
      </c>
      <c r="DE595" s="90">
        <f t="shared" si="468"/>
        <v>0</v>
      </c>
      <c r="DF595" s="90">
        <f t="shared" si="468"/>
        <v>0</v>
      </c>
      <c r="DG595" s="90">
        <f t="shared" si="468"/>
        <v>0</v>
      </c>
      <c r="DH595" s="90">
        <f t="shared" si="468"/>
        <v>0</v>
      </c>
      <c r="DI595" s="90">
        <f t="shared" si="468"/>
        <v>0</v>
      </c>
      <c r="DJ595" s="90">
        <f t="shared" si="468"/>
        <v>0</v>
      </c>
      <c r="DK595" s="90">
        <f t="shared" si="468"/>
        <v>0</v>
      </c>
      <c r="DL595" s="90">
        <f t="shared" si="468"/>
        <v>0</v>
      </c>
      <c r="DM595" s="90">
        <f t="shared" si="468"/>
        <v>0</v>
      </c>
      <c r="DN595" s="90">
        <f t="shared" si="468"/>
        <v>0</v>
      </c>
      <c r="DO595" s="90">
        <f t="shared" si="468"/>
        <v>0</v>
      </c>
      <c r="DP595" s="90">
        <f t="shared" si="468"/>
        <v>0</v>
      </c>
      <c r="DQ595" s="90">
        <f t="shared" si="468"/>
        <v>0</v>
      </c>
      <c r="DR595" s="90">
        <f t="shared" si="468"/>
        <v>0</v>
      </c>
      <c r="DS595" s="90">
        <f t="shared" si="468"/>
        <v>0</v>
      </c>
      <c r="DT595" s="90">
        <f t="shared" si="468"/>
        <v>0</v>
      </c>
      <c r="DU595" s="90">
        <f t="shared" si="468"/>
        <v>0</v>
      </c>
      <c r="DV595" s="90">
        <f t="shared" si="468"/>
        <v>0</v>
      </c>
      <c r="DW595" s="90">
        <f t="shared" si="468"/>
        <v>0</v>
      </c>
      <c r="DX595" s="90">
        <f t="shared" si="468"/>
        <v>0</v>
      </c>
      <c r="DY595" s="90">
        <f t="shared" si="468"/>
        <v>0</v>
      </c>
      <c r="DZ595" s="90">
        <f t="shared" si="468"/>
        <v>0</v>
      </c>
    </row>
    <row r="596">
      <c r="A596" s="89"/>
      <c r="B596" s="89"/>
      <c r="C596" s="89"/>
      <c r="D596" s="89"/>
      <c r="E596" s="89"/>
      <c r="F596" s="89"/>
      <c r="G596" s="89"/>
      <c r="H596" s="89"/>
      <c r="I596" s="241" t="s">
        <v>387</v>
      </c>
      <c r="J596" s="89"/>
      <c r="K596" s="90">
        <f t="shared" ref="K596:DZ596" si="469">K562</f>
        <v>0</v>
      </c>
      <c r="L596" s="90">
        <f t="shared" si="469"/>
        <v>0</v>
      </c>
      <c r="M596" s="90">
        <f t="shared" si="469"/>
        <v>0</v>
      </c>
      <c r="N596" s="90">
        <f t="shared" si="469"/>
        <v>0</v>
      </c>
      <c r="O596" s="90">
        <f t="shared" si="469"/>
        <v>0</v>
      </c>
      <c r="P596" s="90">
        <f t="shared" si="469"/>
        <v>0</v>
      </c>
      <c r="Q596" s="90">
        <f t="shared" si="469"/>
        <v>0</v>
      </c>
      <c r="R596" s="90">
        <f t="shared" si="469"/>
        <v>0</v>
      </c>
      <c r="S596" s="90">
        <f t="shared" si="469"/>
        <v>0</v>
      </c>
      <c r="T596" s="90">
        <f t="shared" si="469"/>
        <v>0</v>
      </c>
      <c r="U596" s="90">
        <f t="shared" si="469"/>
        <v>0</v>
      </c>
      <c r="V596" s="90">
        <f t="shared" si="469"/>
        <v>0</v>
      </c>
      <c r="W596" s="90">
        <f t="shared" si="469"/>
        <v>0</v>
      </c>
      <c r="X596" s="90">
        <f t="shared" si="469"/>
        <v>0</v>
      </c>
      <c r="Y596" s="90">
        <f t="shared" si="469"/>
        <v>0</v>
      </c>
      <c r="Z596" s="90">
        <f t="shared" si="469"/>
        <v>0</v>
      </c>
      <c r="AA596" s="90">
        <f t="shared" si="469"/>
        <v>0</v>
      </c>
      <c r="AB596" s="90">
        <f t="shared" si="469"/>
        <v>1768.281077</v>
      </c>
      <c r="AC596" s="90">
        <f t="shared" si="469"/>
        <v>1738.366569</v>
      </c>
      <c r="AD596" s="90">
        <f t="shared" si="469"/>
        <v>1708.452042</v>
      </c>
      <c r="AE596" s="90">
        <f t="shared" si="469"/>
        <v>1678.537512</v>
      </c>
      <c r="AF596" s="90">
        <f t="shared" si="469"/>
        <v>1648.622982</v>
      </c>
      <c r="AG596" s="90">
        <f t="shared" si="469"/>
        <v>1618.708452</v>
      </c>
      <c r="AH596" s="90">
        <f t="shared" si="469"/>
        <v>1588.793922</v>
      </c>
      <c r="AI596" s="90">
        <f t="shared" si="469"/>
        <v>1802.429688</v>
      </c>
      <c r="AJ596" s="90">
        <f t="shared" si="469"/>
        <v>2040.420484</v>
      </c>
      <c r="AK596" s="90">
        <f t="shared" si="469"/>
        <v>2280.846782</v>
      </c>
      <c r="AL596" s="90">
        <f t="shared" si="469"/>
        <v>2521.516631</v>
      </c>
      <c r="AM596" s="90">
        <f t="shared" si="469"/>
        <v>2762.210835</v>
      </c>
      <c r="AN596" s="90">
        <f t="shared" si="469"/>
        <v>3002.907474</v>
      </c>
      <c r="AO596" s="90">
        <f t="shared" si="469"/>
        <v>0</v>
      </c>
      <c r="AP596" s="90">
        <f t="shared" si="469"/>
        <v>0</v>
      </c>
      <c r="AQ596" s="90">
        <f t="shared" si="469"/>
        <v>0</v>
      </c>
      <c r="AR596" s="90">
        <f t="shared" si="469"/>
        <v>0</v>
      </c>
      <c r="AS596" s="90">
        <f t="shared" si="469"/>
        <v>0</v>
      </c>
      <c r="AT596" s="90">
        <f t="shared" si="469"/>
        <v>0</v>
      </c>
      <c r="AU596" s="90">
        <f t="shared" si="469"/>
        <v>0</v>
      </c>
      <c r="AV596" s="90">
        <f t="shared" si="469"/>
        <v>0</v>
      </c>
      <c r="AW596" s="90">
        <f t="shared" si="469"/>
        <v>0</v>
      </c>
      <c r="AX596" s="90">
        <f t="shared" si="469"/>
        <v>0</v>
      </c>
      <c r="AY596" s="90">
        <f t="shared" si="469"/>
        <v>0</v>
      </c>
      <c r="AZ596" s="90">
        <f t="shared" si="469"/>
        <v>0</v>
      </c>
      <c r="BA596" s="90">
        <f t="shared" si="469"/>
        <v>0</v>
      </c>
      <c r="BB596" s="90">
        <f t="shared" si="469"/>
        <v>0</v>
      </c>
      <c r="BC596" s="90">
        <f t="shared" si="469"/>
        <v>0</v>
      </c>
      <c r="BD596" s="90">
        <f t="shared" si="469"/>
        <v>0</v>
      </c>
      <c r="BE596" s="90">
        <f t="shared" si="469"/>
        <v>0</v>
      </c>
      <c r="BF596" s="90">
        <f t="shared" si="469"/>
        <v>0</v>
      </c>
      <c r="BG596" s="90">
        <f t="shared" si="469"/>
        <v>0</v>
      </c>
      <c r="BH596" s="90">
        <f t="shared" si="469"/>
        <v>0</v>
      </c>
      <c r="BI596" s="90">
        <f t="shared" si="469"/>
        <v>0</v>
      </c>
      <c r="BJ596" s="90">
        <f t="shared" si="469"/>
        <v>0</v>
      </c>
      <c r="BK596" s="90">
        <f t="shared" si="469"/>
        <v>0</v>
      </c>
      <c r="BL596" s="90">
        <f t="shared" si="469"/>
        <v>0</v>
      </c>
      <c r="BM596" s="90">
        <f t="shared" si="469"/>
        <v>0</v>
      </c>
      <c r="BN596" s="90">
        <f t="shared" si="469"/>
        <v>0</v>
      </c>
      <c r="BO596" s="90">
        <f t="shared" si="469"/>
        <v>0</v>
      </c>
      <c r="BP596" s="90">
        <f t="shared" si="469"/>
        <v>0</v>
      </c>
      <c r="BQ596" s="90">
        <f t="shared" si="469"/>
        <v>0</v>
      </c>
      <c r="BR596" s="90">
        <f t="shared" si="469"/>
        <v>0</v>
      </c>
      <c r="BS596" s="90">
        <f t="shared" si="469"/>
        <v>0</v>
      </c>
      <c r="BT596" s="90">
        <f t="shared" si="469"/>
        <v>0</v>
      </c>
      <c r="BU596" s="90">
        <f t="shared" si="469"/>
        <v>0</v>
      </c>
      <c r="BV596" s="90">
        <f t="shared" si="469"/>
        <v>0</v>
      </c>
      <c r="BW596" s="90">
        <f t="shared" si="469"/>
        <v>0</v>
      </c>
      <c r="BX596" s="90">
        <f t="shared" si="469"/>
        <v>0</v>
      </c>
      <c r="BY596" s="90">
        <f t="shared" si="469"/>
        <v>0</v>
      </c>
      <c r="BZ596" s="90">
        <f t="shared" si="469"/>
        <v>0</v>
      </c>
      <c r="CA596" s="90">
        <f t="shared" si="469"/>
        <v>0</v>
      </c>
      <c r="CB596" s="90">
        <f t="shared" si="469"/>
        <v>0</v>
      </c>
      <c r="CC596" s="90">
        <f t="shared" si="469"/>
        <v>0</v>
      </c>
      <c r="CD596" s="90">
        <f t="shared" si="469"/>
        <v>0</v>
      </c>
      <c r="CE596" s="90">
        <f t="shared" si="469"/>
        <v>0</v>
      </c>
      <c r="CF596" s="90">
        <f t="shared" si="469"/>
        <v>0</v>
      </c>
      <c r="CG596" s="90">
        <f t="shared" si="469"/>
        <v>0</v>
      </c>
      <c r="CH596" s="90">
        <f t="shared" si="469"/>
        <v>0</v>
      </c>
      <c r="CI596" s="90">
        <f t="shared" si="469"/>
        <v>0</v>
      </c>
      <c r="CJ596" s="90">
        <f t="shared" si="469"/>
        <v>0</v>
      </c>
      <c r="CK596" s="90">
        <f t="shared" si="469"/>
        <v>0</v>
      </c>
      <c r="CL596" s="90">
        <f t="shared" si="469"/>
        <v>0</v>
      </c>
      <c r="CM596" s="90">
        <f t="shared" si="469"/>
        <v>0</v>
      </c>
      <c r="CN596" s="90">
        <f t="shared" si="469"/>
        <v>0</v>
      </c>
      <c r="CO596" s="90">
        <f t="shared" si="469"/>
        <v>0</v>
      </c>
      <c r="CP596" s="90">
        <f t="shared" si="469"/>
        <v>0</v>
      </c>
      <c r="CQ596" s="90">
        <f t="shared" si="469"/>
        <v>0</v>
      </c>
      <c r="CR596" s="90">
        <f t="shared" si="469"/>
        <v>0</v>
      </c>
      <c r="CS596" s="90">
        <f t="shared" si="469"/>
        <v>0</v>
      </c>
      <c r="CT596" s="90">
        <f t="shared" si="469"/>
        <v>0</v>
      </c>
      <c r="CU596" s="90">
        <f t="shared" si="469"/>
        <v>0</v>
      </c>
      <c r="CV596" s="90">
        <f t="shared" si="469"/>
        <v>0</v>
      </c>
      <c r="CW596" s="90">
        <f t="shared" si="469"/>
        <v>0</v>
      </c>
      <c r="CX596" s="90">
        <f t="shared" si="469"/>
        <v>0</v>
      </c>
      <c r="CY596" s="90">
        <f t="shared" si="469"/>
        <v>0</v>
      </c>
      <c r="CZ596" s="90">
        <f t="shared" si="469"/>
        <v>0</v>
      </c>
      <c r="DA596" s="90">
        <f t="shared" si="469"/>
        <v>0</v>
      </c>
      <c r="DB596" s="90">
        <f t="shared" si="469"/>
        <v>0</v>
      </c>
      <c r="DC596" s="90">
        <f t="shared" si="469"/>
        <v>0</v>
      </c>
      <c r="DD596" s="90">
        <f t="shared" si="469"/>
        <v>0</v>
      </c>
      <c r="DE596" s="90">
        <f t="shared" si="469"/>
        <v>0</v>
      </c>
      <c r="DF596" s="90">
        <f t="shared" si="469"/>
        <v>0</v>
      </c>
      <c r="DG596" s="90">
        <f t="shared" si="469"/>
        <v>0</v>
      </c>
      <c r="DH596" s="90">
        <f t="shared" si="469"/>
        <v>0</v>
      </c>
      <c r="DI596" s="90">
        <f t="shared" si="469"/>
        <v>0</v>
      </c>
      <c r="DJ596" s="90">
        <f t="shared" si="469"/>
        <v>0</v>
      </c>
      <c r="DK596" s="90">
        <f t="shared" si="469"/>
        <v>0</v>
      </c>
      <c r="DL596" s="90">
        <f t="shared" si="469"/>
        <v>0</v>
      </c>
      <c r="DM596" s="90">
        <f t="shared" si="469"/>
        <v>0</v>
      </c>
      <c r="DN596" s="90">
        <f t="shared" si="469"/>
        <v>0</v>
      </c>
      <c r="DO596" s="90">
        <f t="shared" si="469"/>
        <v>0</v>
      </c>
      <c r="DP596" s="90">
        <f t="shared" si="469"/>
        <v>0</v>
      </c>
      <c r="DQ596" s="90">
        <f t="shared" si="469"/>
        <v>0</v>
      </c>
      <c r="DR596" s="90">
        <f t="shared" si="469"/>
        <v>0</v>
      </c>
      <c r="DS596" s="90">
        <f t="shared" si="469"/>
        <v>0</v>
      </c>
      <c r="DT596" s="90">
        <f t="shared" si="469"/>
        <v>0</v>
      </c>
      <c r="DU596" s="90">
        <f t="shared" si="469"/>
        <v>0</v>
      </c>
      <c r="DV596" s="90">
        <f t="shared" si="469"/>
        <v>0</v>
      </c>
      <c r="DW596" s="90">
        <f t="shared" si="469"/>
        <v>0</v>
      </c>
      <c r="DX596" s="90">
        <f t="shared" si="469"/>
        <v>0</v>
      </c>
      <c r="DY596" s="90">
        <f t="shared" si="469"/>
        <v>0</v>
      </c>
      <c r="DZ596" s="90">
        <f t="shared" si="469"/>
        <v>0</v>
      </c>
    </row>
    <row r="597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3" t="s">
        <v>111</v>
      </c>
      <c r="L597" s="83" t="s">
        <v>112</v>
      </c>
      <c r="M597" s="83" t="s">
        <v>113</v>
      </c>
      <c r="N597" s="83" t="s">
        <v>114</v>
      </c>
      <c r="O597" s="83" t="s">
        <v>115</v>
      </c>
      <c r="P597" s="83" t="s">
        <v>116</v>
      </c>
      <c r="Q597" s="83" t="s">
        <v>117</v>
      </c>
      <c r="R597" s="83" t="s">
        <v>118</v>
      </c>
      <c r="S597" s="83" t="s">
        <v>119</v>
      </c>
      <c r="T597" s="83" t="s">
        <v>120</v>
      </c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89"/>
      <c r="BM597" s="89"/>
      <c r="BN597" s="89"/>
      <c r="BO597" s="89"/>
      <c r="BP597" s="89"/>
      <c r="BQ597" s="89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89"/>
      <c r="CW597" s="89"/>
      <c r="CX597" s="89"/>
      <c r="CY597" s="89"/>
      <c r="CZ597" s="89"/>
      <c r="DA597" s="89"/>
      <c r="DB597" s="89"/>
      <c r="DC597" s="89"/>
      <c r="DD597" s="89"/>
      <c r="DE597" s="89"/>
      <c r="DF597" s="89"/>
      <c r="DG597" s="89"/>
      <c r="DH597" s="89"/>
      <c r="DI597" s="89"/>
      <c r="DJ597" s="89"/>
      <c r="DK597" s="89"/>
      <c r="DL597" s="89"/>
      <c r="DM597" s="89"/>
      <c r="DN597" s="89"/>
      <c r="DO597" s="89"/>
      <c r="DP597" s="89"/>
      <c r="DQ597" s="89"/>
      <c r="DR597" s="89"/>
      <c r="DS597" s="89"/>
      <c r="DT597" s="89"/>
      <c r="DU597" s="89"/>
      <c r="DV597" s="89"/>
      <c r="DW597" s="89"/>
      <c r="DX597" s="89"/>
      <c r="DY597" s="89"/>
      <c r="DZ597" s="89"/>
    </row>
    <row r="598">
      <c r="A598" s="89"/>
      <c r="B598" s="89"/>
      <c r="C598" s="89"/>
      <c r="D598" s="89"/>
      <c r="E598" s="89"/>
      <c r="F598" s="89"/>
      <c r="G598" s="89"/>
      <c r="H598" s="89"/>
      <c r="I598" s="196" t="s">
        <v>160</v>
      </c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89"/>
      <c r="BM598" s="89"/>
      <c r="BN598" s="89"/>
      <c r="BO598" s="89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89"/>
      <c r="DB598" s="89"/>
      <c r="DC598" s="89"/>
      <c r="DD598" s="89"/>
      <c r="DE598" s="89"/>
      <c r="DF598" s="89"/>
      <c r="DG598" s="89"/>
      <c r="DH598" s="89"/>
      <c r="DI598" s="89"/>
      <c r="DJ598" s="89"/>
      <c r="DK598" s="89"/>
      <c r="DL598" s="89"/>
      <c r="DM598" s="89"/>
      <c r="DN598" s="89"/>
      <c r="DO598" s="89"/>
      <c r="DP598" s="89"/>
      <c r="DQ598" s="89"/>
      <c r="DR598" s="89"/>
      <c r="DS598" s="89"/>
      <c r="DT598" s="89"/>
      <c r="DU598" s="89"/>
      <c r="DV598" s="89"/>
      <c r="DW598" s="89"/>
      <c r="DX598" s="89"/>
      <c r="DY598" s="89"/>
      <c r="DZ598" s="89"/>
    </row>
    <row r="599">
      <c r="A599" s="89"/>
      <c r="B599" s="89"/>
      <c r="C599" s="89"/>
      <c r="D599" s="89"/>
      <c r="E599" s="107" t="s">
        <v>168</v>
      </c>
      <c r="F599" s="89"/>
      <c r="G599" s="89"/>
      <c r="H599" s="89"/>
      <c r="I599" s="196" t="s">
        <v>177</v>
      </c>
      <c r="J599" s="217" t="str">
        <f>J558</f>
        <v/>
      </c>
      <c r="K599" s="217">
        <f t="shared" ref="K599:T599" si="470">sumif($K$1:$DZ$1,K$153,$K558:$DZ558)</f>
        <v>100000</v>
      </c>
      <c r="L599" s="217">
        <f t="shared" si="470"/>
        <v>0</v>
      </c>
      <c r="M599" s="217">
        <f t="shared" si="470"/>
        <v>0</v>
      </c>
      <c r="N599" s="217">
        <f t="shared" si="470"/>
        <v>0</v>
      </c>
      <c r="O599" s="217">
        <f t="shared" si="470"/>
        <v>0</v>
      </c>
      <c r="P599" s="217">
        <f t="shared" si="470"/>
        <v>0</v>
      </c>
      <c r="Q599" s="217">
        <f t="shared" si="470"/>
        <v>0</v>
      </c>
      <c r="R599" s="217">
        <f t="shared" si="470"/>
        <v>0</v>
      </c>
      <c r="S599" s="217">
        <f t="shared" si="470"/>
        <v>0</v>
      </c>
      <c r="T599" s="217">
        <f t="shared" si="470"/>
        <v>0</v>
      </c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89"/>
      <c r="BM599" s="89"/>
      <c r="BN599" s="89"/>
      <c r="BO599" s="89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/>
      <c r="CY599" s="89"/>
      <c r="CZ599" s="89"/>
      <c r="DA599" s="89"/>
      <c r="DB599" s="89"/>
      <c r="DC599" s="89"/>
      <c r="DD599" s="89"/>
      <c r="DE599" s="89"/>
      <c r="DF599" s="89"/>
      <c r="DG599" s="89"/>
      <c r="DH599" s="89"/>
      <c r="DI599" s="89"/>
      <c r="DJ599" s="89"/>
      <c r="DK599" s="89"/>
      <c r="DL599" s="89"/>
      <c r="DM599" s="89"/>
      <c r="DN599" s="89"/>
      <c r="DO599" s="89"/>
      <c r="DP599" s="89"/>
      <c r="DQ599" s="89"/>
      <c r="DR599" s="89"/>
      <c r="DS599" s="89"/>
      <c r="DT599" s="89"/>
      <c r="DU599" s="89"/>
      <c r="DV599" s="89"/>
      <c r="DW599" s="89"/>
      <c r="DX599" s="89"/>
      <c r="DY599" s="89"/>
      <c r="DZ599" s="89"/>
    </row>
    <row r="600">
      <c r="A600" s="89"/>
      <c r="B600" s="89"/>
      <c r="C600" s="89"/>
      <c r="D600" s="89"/>
      <c r="E600" s="89"/>
      <c r="F600" s="89"/>
      <c r="G600" s="89"/>
      <c r="H600" s="89"/>
      <c r="I600" s="196" t="s">
        <v>162</v>
      </c>
      <c r="J600" s="89"/>
      <c r="K600" s="217">
        <f t="shared" ref="K600:T600" si="471">sumif($K$1:$DZ$1,K$153,$K559:$DZ559)</f>
        <v>0</v>
      </c>
      <c r="L600" s="217">
        <f t="shared" si="471"/>
        <v>0</v>
      </c>
      <c r="M600" s="217">
        <f t="shared" si="471"/>
        <v>3000000</v>
      </c>
      <c r="N600" s="217">
        <f t="shared" si="471"/>
        <v>0</v>
      </c>
      <c r="O600" s="217">
        <f t="shared" si="471"/>
        <v>0</v>
      </c>
      <c r="P600" s="217">
        <f t="shared" si="471"/>
        <v>0</v>
      </c>
      <c r="Q600" s="217">
        <f t="shared" si="471"/>
        <v>0</v>
      </c>
      <c r="R600" s="217">
        <f t="shared" si="471"/>
        <v>0</v>
      </c>
      <c r="S600" s="217">
        <f t="shared" si="471"/>
        <v>0</v>
      </c>
      <c r="T600" s="217">
        <f t="shared" si="471"/>
        <v>0</v>
      </c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89"/>
      <c r="BM600" s="89"/>
      <c r="BN600" s="89"/>
      <c r="BO600" s="89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/>
      <c r="CD600" s="89"/>
      <c r="CE600" s="89"/>
      <c r="CF600" s="89"/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/>
      <c r="CR600" s="89"/>
      <c r="CS600" s="89"/>
      <c r="CT600" s="89"/>
      <c r="CU600" s="89"/>
      <c r="CV600" s="89"/>
      <c r="CW600" s="89"/>
      <c r="CX600" s="89"/>
      <c r="CY600" s="89"/>
      <c r="CZ600" s="89"/>
      <c r="DA600" s="89"/>
      <c r="DB600" s="89"/>
      <c r="DC600" s="89"/>
      <c r="DD600" s="89"/>
      <c r="DE600" s="89"/>
      <c r="DF600" s="89"/>
      <c r="DG600" s="89"/>
      <c r="DH600" s="89"/>
      <c r="DI600" s="89"/>
      <c r="DJ600" s="89"/>
      <c r="DK600" s="89"/>
      <c r="DL600" s="89"/>
      <c r="DM600" s="89"/>
      <c r="DN600" s="89"/>
      <c r="DO600" s="89"/>
      <c r="DP600" s="89"/>
      <c r="DQ600" s="89"/>
      <c r="DR600" s="89"/>
      <c r="DS600" s="89"/>
      <c r="DT600" s="89"/>
      <c r="DU600" s="89"/>
      <c r="DV600" s="89"/>
      <c r="DW600" s="89"/>
      <c r="DX600" s="89"/>
      <c r="DY600" s="89"/>
      <c r="DZ600" s="89"/>
    </row>
    <row r="601">
      <c r="A601" s="89"/>
      <c r="B601" s="235"/>
      <c r="C601" s="89"/>
      <c r="D601" s="89"/>
      <c r="E601" s="89"/>
      <c r="F601" s="89"/>
      <c r="G601" s="89"/>
      <c r="H601" s="89"/>
      <c r="I601" s="88" t="s">
        <v>163</v>
      </c>
      <c r="J601" s="89"/>
      <c r="K601" s="217">
        <f t="shared" ref="K601:T601" si="472">sumif($K$1:$DZ$1,K$153,$K560:$DZ560)</f>
        <v>0</v>
      </c>
      <c r="L601" s="217">
        <f t="shared" si="472"/>
        <v>0</v>
      </c>
      <c r="M601" s="217">
        <f t="shared" si="472"/>
        <v>0</v>
      </c>
      <c r="N601" s="217">
        <f t="shared" si="472"/>
        <v>0</v>
      </c>
      <c r="O601" s="217">
        <f t="shared" si="472"/>
        <v>10000000</v>
      </c>
      <c r="P601" s="217">
        <f t="shared" si="472"/>
        <v>0</v>
      </c>
      <c r="Q601" s="217">
        <f t="shared" si="472"/>
        <v>0</v>
      </c>
      <c r="R601" s="217">
        <f t="shared" si="472"/>
        <v>0</v>
      </c>
      <c r="S601" s="217">
        <f t="shared" si="472"/>
        <v>0</v>
      </c>
      <c r="T601" s="217">
        <f t="shared" si="472"/>
        <v>0</v>
      </c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89"/>
      <c r="BM601" s="89"/>
      <c r="BN601" s="89"/>
      <c r="BO601" s="89"/>
      <c r="BP601" s="89"/>
      <c r="BQ601" s="89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/>
      <c r="CD601" s="89"/>
      <c r="CE601" s="89"/>
      <c r="CF601" s="89"/>
      <c r="CG601" s="89"/>
      <c r="CH601" s="89"/>
      <c r="CI601" s="89"/>
      <c r="CJ601" s="89"/>
      <c r="CK601" s="89"/>
      <c r="CL601" s="89"/>
      <c r="CM601" s="89"/>
      <c r="CN601" s="89"/>
      <c r="CO601" s="89"/>
      <c r="CP601" s="89"/>
      <c r="CQ601" s="89"/>
      <c r="CR601" s="89"/>
      <c r="CS601" s="89"/>
      <c r="CT601" s="89"/>
      <c r="CU601" s="89"/>
      <c r="CV601" s="89"/>
      <c r="CW601" s="89"/>
      <c r="CX601" s="89"/>
      <c r="CY601" s="89"/>
      <c r="CZ601" s="89"/>
      <c r="DA601" s="89"/>
      <c r="DB601" s="89"/>
      <c r="DC601" s="89"/>
      <c r="DD601" s="89"/>
      <c r="DE601" s="89"/>
      <c r="DF601" s="89"/>
      <c r="DG601" s="89"/>
      <c r="DH601" s="89"/>
      <c r="DI601" s="89"/>
      <c r="DJ601" s="89"/>
      <c r="DK601" s="89"/>
      <c r="DL601" s="89"/>
      <c r="DM601" s="89"/>
      <c r="DN601" s="89"/>
      <c r="DO601" s="89"/>
      <c r="DP601" s="89"/>
      <c r="DQ601" s="89"/>
      <c r="DR601" s="89"/>
      <c r="DS601" s="89"/>
      <c r="DT601" s="89"/>
      <c r="DU601" s="89"/>
      <c r="DV601" s="89"/>
      <c r="DW601" s="89"/>
      <c r="DX601" s="89"/>
      <c r="DY601" s="89"/>
      <c r="DZ601" s="89"/>
    </row>
    <row r="60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89"/>
      <c r="BM602" s="89"/>
      <c r="BN602" s="89"/>
      <c r="BO602" s="89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/>
      <c r="CY602" s="89"/>
      <c r="CZ602" s="89"/>
      <c r="DA602" s="89"/>
      <c r="DB602" s="89"/>
      <c r="DC602" s="89"/>
      <c r="DD602" s="89"/>
      <c r="DE602" s="89"/>
      <c r="DF602" s="89"/>
      <c r="DG602" s="89"/>
      <c r="DH602" s="89"/>
      <c r="DI602" s="89"/>
      <c r="DJ602" s="89"/>
      <c r="DK602" s="89"/>
      <c r="DL602" s="89"/>
      <c r="DM602" s="89"/>
      <c r="DN602" s="89"/>
      <c r="DO602" s="89"/>
      <c r="DP602" s="89"/>
      <c r="DQ602" s="89"/>
      <c r="DR602" s="89"/>
      <c r="DS602" s="89"/>
      <c r="DT602" s="89"/>
      <c r="DU602" s="89"/>
      <c r="DV602" s="89"/>
      <c r="DW602" s="89"/>
      <c r="DX602" s="89"/>
      <c r="DY602" s="89"/>
      <c r="DZ602" s="89"/>
    </row>
    <row r="603">
      <c r="A603" s="89"/>
      <c r="B603" s="89"/>
      <c r="C603" s="89"/>
      <c r="D603" s="89"/>
      <c r="E603" s="89"/>
      <c r="F603" s="89"/>
      <c r="G603" s="89"/>
      <c r="H603" s="89"/>
      <c r="I603" s="89"/>
      <c r="J603" s="83" t="s">
        <v>348</v>
      </c>
      <c r="K603" s="83" t="s">
        <v>111</v>
      </c>
      <c r="L603" s="83" t="s">
        <v>112</v>
      </c>
      <c r="M603" s="83" t="s">
        <v>113</v>
      </c>
      <c r="N603" s="83" t="s">
        <v>114</v>
      </c>
      <c r="O603" s="83" t="s">
        <v>115</v>
      </c>
      <c r="P603" s="83" t="s">
        <v>116</v>
      </c>
      <c r="Q603" s="83" t="s">
        <v>117</v>
      </c>
      <c r="R603" s="83" t="s">
        <v>118</v>
      </c>
      <c r="S603" s="83" t="s">
        <v>119</v>
      </c>
      <c r="T603" s="83" t="s">
        <v>120</v>
      </c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89"/>
      <c r="BM603" s="89"/>
      <c r="BN603" s="89"/>
      <c r="BO603" s="89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89"/>
      <c r="DB603" s="89"/>
      <c r="DC603" s="89"/>
      <c r="DD603" s="89"/>
      <c r="DE603" s="89"/>
      <c r="DF603" s="89"/>
      <c r="DG603" s="89"/>
      <c r="DH603" s="89"/>
      <c r="DI603" s="89"/>
      <c r="DJ603" s="89"/>
      <c r="DK603" s="89"/>
      <c r="DL603" s="89"/>
      <c r="DM603" s="89"/>
      <c r="DN603" s="89"/>
      <c r="DO603" s="89"/>
      <c r="DP603" s="89"/>
      <c r="DQ603" s="89"/>
      <c r="DR603" s="89"/>
      <c r="DS603" s="89"/>
      <c r="DT603" s="89"/>
      <c r="DU603" s="89"/>
      <c r="DV603" s="89"/>
      <c r="DW603" s="89"/>
      <c r="DX603" s="89"/>
      <c r="DY603" s="89"/>
      <c r="DZ603" s="89"/>
    </row>
    <row r="604">
      <c r="A604" s="89"/>
      <c r="B604" s="150" t="s">
        <v>349</v>
      </c>
      <c r="C604" s="89"/>
      <c r="D604" s="89"/>
      <c r="E604" s="107" t="s">
        <v>335</v>
      </c>
      <c r="F604" s="89"/>
      <c r="G604" s="89"/>
      <c r="H604" s="89"/>
      <c r="I604" s="196" t="s">
        <v>167</v>
      </c>
      <c r="J604" s="236">
        <f t="shared" ref="J604:J606" si="473">J576</f>
        <v>1</v>
      </c>
      <c r="K604" s="220">
        <f t="shared" ref="K604:K606" si="474">V576</f>
        <v>1</v>
      </c>
      <c r="L604" s="220">
        <f t="shared" ref="L604:L606" si="475">AH576</f>
        <v>1</v>
      </c>
      <c r="M604" s="220">
        <f t="shared" ref="M604:M606" si="476">AT576</f>
        <v>0.5639948559</v>
      </c>
      <c r="N604" s="220">
        <f t="shared" ref="N604:N606" si="477">BF576</f>
        <v>0.5639948559</v>
      </c>
      <c r="O604" s="220">
        <f t="shared" ref="O604:O606" si="478">BR576</f>
        <v>0.5639948559</v>
      </c>
      <c r="P604" s="220">
        <f t="shared" ref="P604:P606" si="479">CD576</f>
        <v>0.5639948559</v>
      </c>
      <c r="Q604" s="220">
        <f t="shared" ref="Q604:Q606" si="480">CP576</f>
        <v>0.5639948559</v>
      </c>
      <c r="R604" s="220">
        <f t="shared" ref="R604:R606" si="481">DB576</f>
        <v>0.5639948559</v>
      </c>
      <c r="S604" s="220">
        <f t="shared" ref="S604:S606" si="482">DN576</f>
        <v>0.5639948559</v>
      </c>
      <c r="T604" s="220">
        <f t="shared" ref="T604:T606" si="483">DZ576</f>
        <v>0.5639948559</v>
      </c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  <c r="BM604" s="89"/>
      <c r="BN604" s="89"/>
      <c r="BO604" s="89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/>
      <c r="CY604" s="89"/>
      <c r="CZ604" s="89"/>
      <c r="DA604" s="89"/>
      <c r="DB604" s="89"/>
      <c r="DC604" s="89"/>
      <c r="DD604" s="89"/>
      <c r="DE604" s="89"/>
      <c r="DF604" s="89"/>
      <c r="DG604" s="89"/>
      <c r="DH604" s="89"/>
      <c r="DI604" s="89"/>
      <c r="DJ604" s="89"/>
      <c r="DK604" s="89"/>
      <c r="DL604" s="89"/>
      <c r="DM604" s="89"/>
      <c r="DN604" s="89"/>
      <c r="DO604" s="89"/>
      <c r="DP604" s="89"/>
      <c r="DQ604" s="89"/>
      <c r="DR604" s="89"/>
      <c r="DS604" s="89"/>
      <c r="DT604" s="89"/>
      <c r="DU604" s="89"/>
      <c r="DV604" s="89"/>
      <c r="DW604" s="89"/>
      <c r="DX604" s="89"/>
      <c r="DY604" s="89"/>
      <c r="DZ604" s="89"/>
    </row>
    <row r="605">
      <c r="A605" s="89"/>
      <c r="B605" s="89"/>
      <c r="C605" s="89"/>
      <c r="D605" s="89"/>
      <c r="E605" s="89"/>
      <c r="F605" s="89"/>
      <c r="G605" s="89"/>
      <c r="H605" s="89"/>
      <c r="I605" s="196" t="s">
        <v>177</v>
      </c>
      <c r="J605" s="236">
        <f t="shared" si="473"/>
        <v>0</v>
      </c>
      <c r="K605" s="220">
        <f t="shared" si="474"/>
        <v>0</v>
      </c>
      <c r="L605" s="220">
        <f t="shared" si="475"/>
        <v>0</v>
      </c>
      <c r="M605" s="220">
        <f t="shared" si="476"/>
        <v>0.0673515654</v>
      </c>
      <c r="N605" s="220">
        <f t="shared" si="477"/>
        <v>0.0673515654</v>
      </c>
      <c r="O605" s="220">
        <f t="shared" si="478"/>
        <v>0.0673515654</v>
      </c>
      <c r="P605" s="220">
        <f t="shared" si="479"/>
        <v>0.0673515654</v>
      </c>
      <c r="Q605" s="220">
        <f t="shared" si="480"/>
        <v>0.0673515654</v>
      </c>
      <c r="R605" s="220">
        <f t="shared" si="481"/>
        <v>0.0673515654</v>
      </c>
      <c r="S605" s="220">
        <f t="shared" si="482"/>
        <v>0.0673515654</v>
      </c>
      <c r="T605" s="220">
        <f t="shared" si="483"/>
        <v>0.0673515654</v>
      </c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  <c r="BM605" s="89"/>
      <c r="BN605" s="89"/>
      <c r="BO605" s="89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/>
      <c r="CY605" s="89"/>
      <c r="CZ605" s="89"/>
      <c r="DA605" s="89"/>
      <c r="DB605" s="89"/>
      <c r="DC605" s="89"/>
      <c r="DD605" s="89"/>
      <c r="DE605" s="89"/>
      <c r="DF605" s="89"/>
      <c r="DG605" s="89"/>
      <c r="DH605" s="89"/>
      <c r="DI605" s="89"/>
      <c r="DJ605" s="89"/>
      <c r="DK605" s="89"/>
      <c r="DL605" s="89"/>
      <c r="DM605" s="89"/>
      <c r="DN605" s="89"/>
      <c r="DO605" s="89"/>
      <c r="DP605" s="89"/>
      <c r="DQ605" s="89"/>
      <c r="DR605" s="89"/>
      <c r="DS605" s="89"/>
      <c r="DT605" s="89"/>
      <c r="DU605" s="89"/>
      <c r="DV605" s="89"/>
      <c r="DW605" s="89"/>
      <c r="DX605" s="89"/>
      <c r="DY605" s="89"/>
      <c r="DZ605" s="89"/>
    </row>
    <row r="606">
      <c r="A606" s="89"/>
      <c r="B606" s="89"/>
      <c r="C606" s="89"/>
      <c r="D606" s="89"/>
      <c r="E606" s="89"/>
      <c r="F606" s="89"/>
      <c r="G606" s="89"/>
      <c r="H606" s="89"/>
      <c r="I606" s="88" t="s">
        <v>162</v>
      </c>
      <c r="J606" s="236">
        <f t="shared" si="473"/>
        <v>0</v>
      </c>
      <c r="K606" s="220">
        <f t="shared" si="474"/>
        <v>0</v>
      </c>
      <c r="L606" s="220">
        <f t="shared" si="475"/>
        <v>0</v>
      </c>
      <c r="M606" s="220">
        <f t="shared" si="476"/>
        <v>0.3686535787</v>
      </c>
      <c r="N606" s="220">
        <f t="shared" si="477"/>
        <v>0.3686535787</v>
      </c>
      <c r="O606" s="220">
        <f t="shared" si="478"/>
        <v>0.3686535787</v>
      </c>
      <c r="P606" s="220">
        <f t="shared" si="479"/>
        <v>0.3686535787</v>
      </c>
      <c r="Q606" s="220">
        <f t="shared" si="480"/>
        <v>0.3686535787</v>
      </c>
      <c r="R606" s="220">
        <f t="shared" si="481"/>
        <v>0.3686535787</v>
      </c>
      <c r="S606" s="220">
        <f t="shared" si="482"/>
        <v>0.3686535787</v>
      </c>
      <c r="T606" s="220">
        <f t="shared" si="483"/>
        <v>0.3686535787</v>
      </c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89"/>
      <c r="BM606" s="89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/>
      <c r="CY606" s="89"/>
      <c r="CZ606" s="89"/>
      <c r="DA606" s="89"/>
      <c r="DB606" s="89"/>
      <c r="DC606" s="89"/>
      <c r="DD606" s="89"/>
      <c r="DE606" s="89"/>
      <c r="DF606" s="89"/>
      <c r="DG606" s="89"/>
      <c r="DH606" s="89"/>
      <c r="DI606" s="89"/>
      <c r="DJ606" s="89"/>
      <c r="DK606" s="89"/>
      <c r="DL606" s="89"/>
      <c r="DM606" s="89"/>
      <c r="DN606" s="89"/>
      <c r="DO606" s="89"/>
      <c r="DP606" s="89"/>
      <c r="DQ606" s="89"/>
      <c r="DR606" s="89"/>
      <c r="DS606" s="89"/>
      <c r="DT606" s="89"/>
      <c r="DU606" s="89"/>
      <c r="DV606" s="89"/>
      <c r="DW606" s="89"/>
      <c r="DX606" s="89"/>
      <c r="DY606" s="89"/>
      <c r="DZ606" s="89"/>
    </row>
    <row r="607">
      <c r="A607" s="89"/>
      <c r="B607" s="89"/>
      <c r="C607" s="89"/>
      <c r="D607" s="89"/>
      <c r="E607" s="89"/>
      <c r="F607" s="89"/>
      <c r="G607" s="89"/>
      <c r="H607" s="89"/>
      <c r="I607" s="78"/>
      <c r="J607" s="83" t="s">
        <v>348</v>
      </c>
      <c r="K607" s="83" t="s">
        <v>111</v>
      </c>
      <c r="L607" s="83" t="s">
        <v>112</v>
      </c>
      <c r="M607" s="83" t="s">
        <v>113</v>
      </c>
      <c r="N607" s="83" t="s">
        <v>114</v>
      </c>
      <c r="O607" s="83" t="s">
        <v>115</v>
      </c>
      <c r="P607" s="83" t="s">
        <v>116</v>
      </c>
      <c r="Q607" s="83" t="s">
        <v>117</v>
      </c>
      <c r="R607" s="83" t="s">
        <v>118</v>
      </c>
      <c r="S607" s="83" t="s">
        <v>119</v>
      </c>
      <c r="T607" s="83" t="s">
        <v>120</v>
      </c>
      <c r="U607" s="78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89"/>
      <c r="BM607" s="89"/>
      <c r="BN607" s="89"/>
      <c r="BO607" s="89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/>
      <c r="CY607" s="89"/>
      <c r="CZ607" s="89"/>
      <c r="DA607" s="89"/>
      <c r="DB607" s="89"/>
      <c r="DC607" s="89"/>
      <c r="DD607" s="89"/>
      <c r="DE607" s="89"/>
      <c r="DF607" s="89"/>
      <c r="DG607" s="89"/>
      <c r="DH607" s="89"/>
      <c r="DI607" s="89"/>
      <c r="DJ607" s="89"/>
      <c r="DK607" s="89"/>
      <c r="DL607" s="89"/>
      <c r="DM607" s="89"/>
      <c r="DN607" s="89"/>
      <c r="DO607" s="89"/>
      <c r="DP607" s="89"/>
      <c r="DQ607" s="89"/>
      <c r="DR607" s="89"/>
      <c r="DS607" s="89"/>
      <c r="DT607" s="89"/>
      <c r="DU607" s="89"/>
      <c r="DV607" s="89"/>
      <c r="DW607" s="89"/>
      <c r="DX607" s="89"/>
      <c r="DY607" s="89"/>
      <c r="DZ607" s="89"/>
    </row>
    <row r="608">
      <c r="A608" s="89"/>
      <c r="B608" s="89"/>
      <c r="C608" s="89"/>
      <c r="D608" s="89"/>
      <c r="E608" s="92" t="s">
        <v>336</v>
      </c>
      <c r="F608" s="89"/>
      <c r="G608" s="89"/>
      <c r="H608" s="89"/>
      <c r="I608" s="196" t="s">
        <v>167</v>
      </c>
      <c r="J608" s="236">
        <f t="shared" ref="J608:J612" si="484">J580</f>
        <v>0.85</v>
      </c>
      <c r="K608" s="220">
        <f t="shared" ref="K608:K612" si="485">V580</f>
        <v>0.85</v>
      </c>
      <c r="L608" s="220">
        <f t="shared" ref="L608:L612" si="486">AH580</f>
        <v>0.85</v>
      </c>
      <c r="M608" s="220">
        <f t="shared" ref="M608:M612" si="487">AT580</f>
        <v>0.4613783083</v>
      </c>
      <c r="N608" s="220">
        <f t="shared" ref="N608:N612" si="488">BF580</f>
        <v>0.4613783083</v>
      </c>
      <c r="O608" s="220">
        <f t="shared" ref="O608:O612" si="489">BR580</f>
        <v>0.4613783083</v>
      </c>
      <c r="P608" s="220">
        <f t="shared" ref="P608:P612" si="490">CD580</f>
        <v>0.4613783083</v>
      </c>
      <c r="Q608" s="220">
        <f t="shared" ref="Q608:Q612" si="491">CP580</f>
        <v>0.4613783083</v>
      </c>
      <c r="R608" s="220">
        <f t="shared" ref="R608:R612" si="492">DB580</f>
        <v>0.4613783083</v>
      </c>
      <c r="S608" s="220">
        <f t="shared" ref="S608:S612" si="493">DN580</f>
        <v>0.4613783083</v>
      </c>
      <c r="T608" s="220">
        <f t="shared" ref="T608:T612" si="494">DZ580</f>
        <v>0.4613783083</v>
      </c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89"/>
      <c r="BM608" s="89"/>
      <c r="BN608" s="89"/>
      <c r="BO608" s="89"/>
      <c r="BP608" s="89"/>
      <c r="BQ608" s="89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89"/>
      <c r="CW608" s="89"/>
      <c r="CX608" s="89"/>
      <c r="CY608" s="89"/>
      <c r="CZ608" s="89"/>
      <c r="DA608" s="89"/>
      <c r="DB608" s="89"/>
      <c r="DC608" s="89"/>
      <c r="DD608" s="89"/>
      <c r="DE608" s="89"/>
      <c r="DF608" s="89"/>
      <c r="DG608" s="89"/>
      <c r="DH608" s="89"/>
      <c r="DI608" s="89"/>
      <c r="DJ608" s="89"/>
      <c r="DK608" s="89"/>
      <c r="DL608" s="89"/>
      <c r="DM608" s="89"/>
      <c r="DN608" s="89"/>
      <c r="DO608" s="89"/>
      <c r="DP608" s="89"/>
      <c r="DQ608" s="89"/>
      <c r="DR608" s="89"/>
      <c r="DS608" s="89"/>
      <c r="DT608" s="89"/>
      <c r="DU608" s="89"/>
      <c r="DV608" s="89"/>
      <c r="DW608" s="89"/>
      <c r="DX608" s="89"/>
      <c r="DY608" s="89"/>
      <c r="DZ608" s="89"/>
    </row>
    <row r="609">
      <c r="A609" s="89"/>
      <c r="B609" s="89"/>
      <c r="C609" s="89"/>
      <c r="D609" s="89"/>
      <c r="E609" s="89"/>
      <c r="F609" s="89"/>
      <c r="G609" s="89"/>
      <c r="H609" s="89"/>
      <c r="I609" s="196" t="s">
        <v>166</v>
      </c>
      <c r="J609" s="236">
        <f t="shared" si="484"/>
        <v>0.15</v>
      </c>
      <c r="K609" s="220">
        <f t="shared" si="485"/>
        <v>0.15</v>
      </c>
      <c r="L609" s="220">
        <f t="shared" si="486"/>
        <v>0.15</v>
      </c>
      <c r="M609" s="220">
        <f t="shared" si="487"/>
        <v>0.08141970146</v>
      </c>
      <c r="N609" s="220">
        <f t="shared" si="488"/>
        <v>0.08141970146</v>
      </c>
      <c r="O609" s="220">
        <f t="shared" si="489"/>
        <v>0.08141970146</v>
      </c>
      <c r="P609" s="220">
        <f t="shared" si="490"/>
        <v>0.08141970146</v>
      </c>
      <c r="Q609" s="220">
        <f t="shared" si="491"/>
        <v>0.08141970146</v>
      </c>
      <c r="R609" s="220">
        <f t="shared" si="492"/>
        <v>0.08141970146</v>
      </c>
      <c r="S609" s="220">
        <f t="shared" si="493"/>
        <v>0.08141970146</v>
      </c>
      <c r="T609" s="220">
        <f t="shared" si="494"/>
        <v>0.08141970146</v>
      </c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89"/>
      <c r="BM609" s="89"/>
      <c r="BN609" s="89"/>
      <c r="BO609" s="89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  <c r="DD609" s="89"/>
      <c r="DE609" s="89"/>
      <c r="DF609" s="89"/>
      <c r="DG609" s="89"/>
      <c r="DH609" s="89"/>
      <c r="DI609" s="89"/>
      <c r="DJ609" s="89"/>
      <c r="DK609" s="89"/>
      <c r="DL609" s="89"/>
      <c r="DM609" s="89"/>
      <c r="DN609" s="89"/>
      <c r="DO609" s="89"/>
      <c r="DP609" s="89"/>
      <c r="DQ609" s="89"/>
      <c r="DR609" s="89"/>
      <c r="DS609" s="89"/>
      <c r="DT609" s="89"/>
      <c r="DU609" s="89"/>
      <c r="DV609" s="89"/>
      <c r="DW609" s="89"/>
      <c r="DX609" s="89"/>
      <c r="DY609" s="89"/>
      <c r="DZ609" s="89"/>
    </row>
    <row r="610">
      <c r="A610" s="89"/>
      <c r="B610" s="89"/>
      <c r="C610" s="89"/>
      <c r="D610" s="89"/>
      <c r="E610" s="89"/>
      <c r="F610" s="89"/>
      <c r="G610" s="89"/>
      <c r="H610" s="89"/>
      <c r="I610" s="196" t="s">
        <v>177</v>
      </c>
      <c r="J610" s="236">
        <f t="shared" si="484"/>
        <v>0</v>
      </c>
      <c r="K610" s="220">
        <f t="shared" si="485"/>
        <v>0</v>
      </c>
      <c r="L610" s="220">
        <f t="shared" si="486"/>
        <v>0</v>
      </c>
      <c r="M610" s="220">
        <f t="shared" si="487"/>
        <v>0.0550972247</v>
      </c>
      <c r="N610" s="220">
        <f t="shared" si="488"/>
        <v>0.0550972247</v>
      </c>
      <c r="O610" s="220">
        <f t="shared" si="489"/>
        <v>0.0550972247</v>
      </c>
      <c r="P610" s="220">
        <f t="shared" si="490"/>
        <v>0.0550972247</v>
      </c>
      <c r="Q610" s="220">
        <f t="shared" si="491"/>
        <v>0.0550972247</v>
      </c>
      <c r="R610" s="220">
        <f t="shared" si="492"/>
        <v>0.0550972247</v>
      </c>
      <c r="S610" s="220">
        <f t="shared" si="493"/>
        <v>0.0550972247</v>
      </c>
      <c r="T610" s="220">
        <f t="shared" si="494"/>
        <v>0.0550972247</v>
      </c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  <c r="BK610" s="89"/>
      <c r="BL610" s="89"/>
      <c r="BM610" s="89"/>
      <c r="BN610" s="89"/>
      <c r="BO610" s="89"/>
      <c r="BP610" s="89"/>
      <c r="BQ610" s="89"/>
      <c r="BR610" s="89"/>
      <c r="BS610" s="89"/>
      <c r="BT610" s="89"/>
      <c r="BU610" s="89"/>
      <c r="BV610" s="89"/>
      <c r="BW610" s="89"/>
      <c r="BX610" s="89"/>
      <c r="BY610" s="89"/>
      <c r="BZ610" s="89"/>
      <c r="CA610" s="89"/>
      <c r="CB610" s="89"/>
      <c r="CC610" s="89"/>
      <c r="CD610" s="89"/>
      <c r="CE610" s="89"/>
      <c r="CF610" s="89"/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/>
      <c r="CR610" s="89"/>
      <c r="CS610" s="89"/>
      <c r="CT610" s="89"/>
      <c r="CU610" s="89"/>
      <c r="CV610" s="89"/>
      <c r="CW610" s="89"/>
      <c r="CX610" s="89"/>
      <c r="CY610" s="89"/>
      <c r="CZ610" s="89"/>
      <c r="DA610" s="89"/>
      <c r="DB610" s="89"/>
      <c r="DC610" s="89"/>
      <c r="DD610" s="89"/>
      <c r="DE610" s="89"/>
      <c r="DF610" s="89"/>
      <c r="DG610" s="89"/>
      <c r="DH610" s="89"/>
      <c r="DI610" s="89"/>
      <c r="DJ610" s="89"/>
      <c r="DK610" s="89"/>
      <c r="DL610" s="89"/>
      <c r="DM610" s="89"/>
      <c r="DN610" s="89"/>
      <c r="DO610" s="89"/>
      <c r="DP610" s="89"/>
      <c r="DQ610" s="89"/>
      <c r="DR610" s="89"/>
      <c r="DS610" s="89"/>
      <c r="DT610" s="89"/>
      <c r="DU610" s="89"/>
      <c r="DV610" s="89"/>
      <c r="DW610" s="89"/>
      <c r="DX610" s="89"/>
      <c r="DY610" s="89"/>
      <c r="DZ610" s="89"/>
    </row>
    <row r="611">
      <c r="A611" s="89"/>
      <c r="B611" s="89"/>
      <c r="C611" s="89"/>
      <c r="D611" s="89"/>
      <c r="E611" s="89"/>
      <c r="F611" s="89"/>
      <c r="G611" s="89"/>
      <c r="H611" s="89"/>
      <c r="I611" s="88" t="s">
        <v>162</v>
      </c>
      <c r="J611" s="236">
        <f t="shared" si="484"/>
        <v>0</v>
      </c>
      <c r="K611" s="220">
        <f t="shared" si="485"/>
        <v>0</v>
      </c>
      <c r="L611" s="220">
        <f t="shared" si="486"/>
        <v>0</v>
      </c>
      <c r="M611" s="220">
        <f t="shared" si="487"/>
        <v>0.3015785742</v>
      </c>
      <c r="N611" s="220">
        <f t="shared" si="488"/>
        <v>0.3015785742</v>
      </c>
      <c r="O611" s="220">
        <f t="shared" si="489"/>
        <v>0.3015785742</v>
      </c>
      <c r="P611" s="220">
        <f t="shared" si="490"/>
        <v>0.3015785742</v>
      </c>
      <c r="Q611" s="220">
        <f t="shared" si="491"/>
        <v>0.3015785742</v>
      </c>
      <c r="R611" s="220">
        <f t="shared" si="492"/>
        <v>0.3015785742</v>
      </c>
      <c r="S611" s="220">
        <f t="shared" si="493"/>
        <v>0.3015785742</v>
      </c>
      <c r="T611" s="220">
        <f t="shared" si="494"/>
        <v>0.3015785742</v>
      </c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  <c r="BK611" s="89"/>
      <c r="BL611" s="89"/>
      <c r="BM611" s="89"/>
      <c r="BN611" s="89"/>
      <c r="BO611" s="89"/>
      <c r="BP611" s="89"/>
      <c r="BQ611" s="89"/>
      <c r="BR611" s="89"/>
      <c r="BS611" s="89"/>
      <c r="BT611" s="89"/>
      <c r="BU611" s="89"/>
      <c r="BV611" s="89"/>
      <c r="BW611" s="89"/>
      <c r="BX611" s="89"/>
      <c r="BY611" s="89"/>
      <c r="BZ611" s="89"/>
      <c r="CA611" s="89"/>
      <c r="CB611" s="89"/>
      <c r="CC611" s="89"/>
      <c r="CD611" s="89"/>
      <c r="CE611" s="89"/>
      <c r="CF611" s="89"/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/>
      <c r="CR611" s="89"/>
      <c r="CS611" s="89"/>
      <c r="CT611" s="89"/>
      <c r="CU611" s="89"/>
      <c r="CV611" s="89"/>
      <c r="CW611" s="89"/>
      <c r="CX611" s="89"/>
      <c r="CY611" s="89"/>
      <c r="CZ611" s="89"/>
      <c r="DA611" s="89"/>
      <c r="DB611" s="89"/>
      <c r="DC611" s="89"/>
      <c r="DD611" s="89"/>
      <c r="DE611" s="89"/>
      <c r="DF611" s="89"/>
      <c r="DG611" s="89"/>
      <c r="DH611" s="89"/>
      <c r="DI611" s="89"/>
      <c r="DJ611" s="89"/>
      <c r="DK611" s="89"/>
      <c r="DL611" s="89"/>
      <c r="DM611" s="89"/>
      <c r="DN611" s="89"/>
      <c r="DO611" s="89"/>
      <c r="DP611" s="89"/>
      <c r="DQ611" s="89"/>
      <c r="DR611" s="89"/>
      <c r="DS611" s="89"/>
      <c r="DT611" s="89"/>
      <c r="DU611" s="89"/>
      <c r="DV611" s="89"/>
      <c r="DW611" s="89"/>
      <c r="DX611" s="89"/>
      <c r="DY611" s="89"/>
      <c r="DZ611" s="89"/>
    </row>
    <row r="612">
      <c r="A612" s="89"/>
      <c r="B612" s="89"/>
      <c r="C612" s="89"/>
      <c r="D612" s="89"/>
      <c r="E612" s="89"/>
      <c r="F612" s="89"/>
      <c r="G612" s="89"/>
      <c r="H612" s="89"/>
      <c r="I612" s="88" t="s">
        <v>334</v>
      </c>
      <c r="J612" s="236">
        <f t="shared" si="484"/>
        <v>0</v>
      </c>
      <c r="K612" s="220">
        <f t="shared" si="485"/>
        <v>0</v>
      </c>
      <c r="L612" s="220">
        <f t="shared" si="486"/>
        <v>0</v>
      </c>
      <c r="M612" s="220">
        <f t="shared" si="487"/>
        <v>0.1005261914</v>
      </c>
      <c r="N612" s="220">
        <f t="shared" si="488"/>
        <v>0.1005261914</v>
      </c>
      <c r="O612" s="220">
        <f t="shared" si="489"/>
        <v>0.1005261914</v>
      </c>
      <c r="P612" s="220">
        <f t="shared" si="490"/>
        <v>0.1005261914</v>
      </c>
      <c r="Q612" s="220">
        <f t="shared" si="491"/>
        <v>0.1005261914</v>
      </c>
      <c r="R612" s="220">
        <f t="shared" si="492"/>
        <v>0.1005261914</v>
      </c>
      <c r="S612" s="220">
        <f t="shared" si="493"/>
        <v>0.1005261914</v>
      </c>
      <c r="T612" s="220">
        <f t="shared" si="494"/>
        <v>0.1005261914</v>
      </c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89"/>
      <c r="BM612" s="89"/>
      <c r="BN612" s="89"/>
      <c r="BO612" s="89"/>
      <c r="BP612" s="89"/>
      <c r="BQ612" s="89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89"/>
      <c r="CW612" s="89"/>
      <c r="CX612" s="89"/>
      <c r="CY612" s="89"/>
      <c r="CZ612" s="89"/>
      <c r="DA612" s="89"/>
      <c r="DB612" s="89"/>
      <c r="DC612" s="89"/>
      <c r="DD612" s="89"/>
      <c r="DE612" s="89"/>
      <c r="DF612" s="89"/>
      <c r="DG612" s="89"/>
      <c r="DH612" s="89"/>
      <c r="DI612" s="89"/>
      <c r="DJ612" s="89"/>
      <c r="DK612" s="89"/>
      <c r="DL612" s="89"/>
      <c r="DM612" s="89"/>
      <c r="DN612" s="89"/>
      <c r="DO612" s="89"/>
      <c r="DP612" s="89"/>
      <c r="DQ612" s="89"/>
      <c r="DR612" s="89"/>
      <c r="DS612" s="89"/>
      <c r="DT612" s="89"/>
      <c r="DU612" s="89"/>
      <c r="DV612" s="89"/>
      <c r="DW612" s="89"/>
      <c r="DX612" s="89"/>
      <c r="DY612" s="89"/>
      <c r="DZ612" s="89"/>
    </row>
    <row r="613">
      <c r="A613" s="89"/>
      <c r="B613" s="89"/>
      <c r="C613" s="89"/>
      <c r="D613" s="89"/>
      <c r="F613" s="89"/>
      <c r="G613" s="89"/>
      <c r="H613" s="89"/>
      <c r="I613" s="88"/>
      <c r="J613" s="89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89"/>
      <c r="BM613" s="89"/>
      <c r="BN613" s="89"/>
      <c r="BO613" s="89"/>
      <c r="BP613" s="89"/>
      <c r="BQ613" s="89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89"/>
      <c r="DB613" s="89"/>
      <c r="DC613" s="89"/>
      <c r="DD613" s="89"/>
      <c r="DE613" s="89"/>
      <c r="DF613" s="89"/>
      <c r="DG613" s="89"/>
      <c r="DH613" s="89"/>
      <c r="DI613" s="89"/>
      <c r="DJ613" s="89"/>
      <c r="DK613" s="89"/>
      <c r="DL613" s="89"/>
      <c r="DM613" s="89"/>
      <c r="DN613" s="89"/>
      <c r="DO613" s="89"/>
      <c r="DP613" s="89"/>
      <c r="DQ613" s="89"/>
      <c r="DR613" s="89"/>
      <c r="DS613" s="89"/>
      <c r="DT613" s="89"/>
      <c r="DU613" s="89"/>
      <c r="DV613" s="89"/>
      <c r="DW613" s="89"/>
      <c r="DX613" s="89"/>
      <c r="DY613" s="89"/>
      <c r="DZ613" s="89"/>
    </row>
    <row r="614">
      <c r="A614" s="89"/>
      <c r="B614" s="89"/>
      <c r="C614" s="89"/>
      <c r="D614" s="89"/>
      <c r="E614" s="107" t="s">
        <v>337</v>
      </c>
      <c r="F614" s="89"/>
      <c r="G614" s="89"/>
      <c r="H614" s="89"/>
      <c r="I614" s="88" t="s">
        <v>327</v>
      </c>
      <c r="J614" s="89"/>
      <c r="K614" s="217">
        <f t="shared" ref="K614:T614" si="495">sumif($K$1:$DZ$1,K$153,$K586:$DZ586)</f>
        <v>0</v>
      </c>
      <c r="L614" s="217">
        <f t="shared" si="495"/>
        <v>8453.023109</v>
      </c>
      <c r="M614" s="217">
        <f t="shared" si="495"/>
        <v>31906.31915</v>
      </c>
      <c r="N614" s="217">
        <f t="shared" si="495"/>
        <v>60206.24829</v>
      </c>
      <c r="O614" s="217">
        <f t="shared" si="495"/>
        <v>114635.5295</v>
      </c>
      <c r="P614" s="217">
        <f t="shared" si="495"/>
        <v>423962.3898</v>
      </c>
      <c r="Q614" s="217">
        <f t="shared" si="495"/>
        <v>763665.4913</v>
      </c>
      <c r="R614" s="217">
        <f t="shared" si="495"/>
        <v>1353044.638</v>
      </c>
      <c r="S614" s="217">
        <f t="shared" si="495"/>
        <v>2362841.848</v>
      </c>
      <c r="T614" s="217">
        <f t="shared" si="495"/>
        <v>4082799.917</v>
      </c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  <c r="BK614" s="89"/>
      <c r="BL614" s="89"/>
      <c r="BM614" s="89"/>
      <c r="BN614" s="89"/>
      <c r="BO614" s="89"/>
      <c r="BP614" s="89"/>
      <c r="BQ614" s="89"/>
      <c r="BR614" s="89"/>
      <c r="BS614" s="89"/>
      <c r="BT614" s="89"/>
      <c r="BU614" s="89"/>
      <c r="BV614" s="89"/>
      <c r="BW614" s="89"/>
      <c r="BX614" s="89"/>
      <c r="BY614" s="89"/>
      <c r="BZ614" s="89"/>
      <c r="CA614" s="89"/>
      <c r="CB614" s="89"/>
      <c r="CC614" s="89"/>
      <c r="CD614" s="89"/>
      <c r="CE614" s="89"/>
      <c r="CF614" s="89"/>
      <c r="CG614" s="89"/>
      <c r="CH614" s="89"/>
      <c r="CI614" s="89"/>
      <c r="CJ614" s="89"/>
      <c r="CK614" s="89"/>
      <c r="CL614" s="89"/>
      <c r="CM614" s="89"/>
      <c r="CN614" s="89"/>
      <c r="CO614" s="89"/>
      <c r="CP614" s="89"/>
      <c r="CQ614" s="89"/>
      <c r="CR614" s="89"/>
      <c r="CS614" s="89"/>
      <c r="CT614" s="89"/>
      <c r="CU614" s="89"/>
      <c r="CV614" s="89"/>
      <c r="CW614" s="89"/>
      <c r="CX614" s="89"/>
      <c r="CY614" s="89"/>
      <c r="CZ614" s="89"/>
      <c r="DA614" s="89"/>
      <c r="DB614" s="89"/>
      <c r="DC614" s="89"/>
      <c r="DD614" s="89"/>
      <c r="DE614" s="89"/>
      <c r="DF614" s="89"/>
      <c r="DG614" s="89"/>
      <c r="DH614" s="89"/>
      <c r="DI614" s="89"/>
      <c r="DJ614" s="89"/>
      <c r="DK614" s="89"/>
      <c r="DL614" s="89"/>
      <c r="DM614" s="89"/>
      <c r="DN614" s="89"/>
      <c r="DO614" s="89"/>
      <c r="DP614" s="89"/>
      <c r="DQ614" s="89"/>
      <c r="DR614" s="89"/>
      <c r="DS614" s="89"/>
      <c r="DT614" s="89"/>
      <c r="DU614" s="89"/>
      <c r="DV614" s="89"/>
      <c r="DW614" s="89"/>
      <c r="DX614" s="89"/>
      <c r="DY614" s="89"/>
      <c r="DZ614" s="89"/>
    </row>
    <row r="615">
      <c r="A615" s="89"/>
      <c r="B615" s="89"/>
      <c r="C615" s="89"/>
      <c r="D615" s="89"/>
      <c r="E615" s="89"/>
      <c r="F615" s="89"/>
      <c r="G615" s="89"/>
      <c r="H615" s="89"/>
      <c r="I615" s="88" t="s">
        <v>338</v>
      </c>
      <c r="K615" s="217">
        <f t="shared" ref="K615:T615" si="496">sumif($K$1:$DZ$1,K$153,$K587:$DZ587)</f>
        <v>0</v>
      </c>
      <c r="L615" s="217">
        <f t="shared" si="496"/>
        <v>8453.023109</v>
      </c>
      <c r="M615" s="217">
        <f t="shared" si="496"/>
        <v>22191.22209</v>
      </c>
      <c r="N615" s="217">
        <f t="shared" si="496"/>
        <v>33956.01433</v>
      </c>
      <c r="O615" s="217">
        <f t="shared" si="496"/>
        <v>64653.84896</v>
      </c>
      <c r="P615" s="217">
        <f t="shared" si="496"/>
        <v>239112.6069</v>
      </c>
      <c r="Q615" s="217">
        <f t="shared" si="496"/>
        <v>430703.4087</v>
      </c>
      <c r="R615" s="217">
        <f t="shared" si="496"/>
        <v>763110.2155</v>
      </c>
      <c r="S615" s="217">
        <f t="shared" si="496"/>
        <v>1332630.647</v>
      </c>
      <c r="T615" s="217">
        <f t="shared" si="496"/>
        <v>2302678.151</v>
      </c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89"/>
      <c r="BM615" s="89"/>
      <c r="BN615" s="89"/>
      <c r="BO615" s="89"/>
      <c r="BP615" s="89"/>
      <c r="BQ615" s="89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89"/>
      <c r="CW615" s="89"/>
      <c r="CX615" s="89"/>
      <c r="CY615" s="89"/>
      <c r="CZ615" s="89"/>
      <c r="DA615" s="89"/>
      <c r="DB615" s="89"/>
      <c r="DC615" s="89"/>
      <c r="DD615" s="89"/>
      <c r="DE615" s="89"/>
      <c r="DF615" s="89"/>
      <c r="DG615" s="89"/>
      <c r="DH615" s="89"/>
      <c r="DI615" s="89"/>
      <c r="DJ615" s="89"/>
      <c r="DK615" s="89"/>
      <c r="DL615" s="89"/>
      <c r="DM615" s="89"/>
      <c r="DN615" s="89"/>
      <c r="DO615" s="89"/>
      <c r="DP615" s="89"/>
      <c r="DQ615" s="89"/>
      <c r="DR615" s="89"/>
      <c r="DS615" s="89"/>
      <c r="DT615" s="89"/>
      <c r="DU615" s="89"/>
      <c r="DV615" s="89"/>
      <c r="DW615" s="89"/>
      <c r="DX615" s="89"/>
      <c r="DY615" s="89"/>
      <c r="DZ615" s="89"/>
    </row>
    <row r="616">
      <c r="A616" s="89"/>
      <c r="B616" s="89"/>
      <c r="C616" s="89"/>
      <c r="D616" s="89"/>
      <c r="E616" s="89"/>
      <c r="F616" s="89"/>
      <c r="G616" s="89"/>
      <c r="H616" s="89"/>
      <c r="I616" s="88" t="s">
        <v>392</v>
      </c>
      <c r="K616" s="217">
        <f t="shared" ref="K616:T616" si="497">sumif($K$1:$DZ$1,K$153,$K588:$DZ588)</f>
        <v>0</v>
      </c>
      <c r="L616" s="217">
        <f t="shared" si="497"/>
        <v>0</v>
      </c>
      <c r="M616" s="217">
        <f t="shared" si="497"/>
        <v>1500.732282</v>
      </c>
      <c r="N616" s="217">
        <f t="shared" si="497"/>
        <v>4054.985069</v>
      </c>
      <c r="O616" s="217">
        <f t="shared" si="497"/>
        <v>7720.882365</v>
      </c>
      <c r="P616" s="217">
        <f t="shared" si="497"/>
        <v>28554.53062</v>
      </c>
      <c r="Q616" s="217">
        <f t="shared" si="497"/>
        <v>51434.06629</v>
      </c>
      <c r="R616" s="217">
        <f t="shared" si="497"/>
        <v>91129.67442</v>
      </c>
      <c r="S616" s="217">
        <f t="shared" si="497"/>
        <v>159141.0973</v>
      </c>
      <c r="T616" s="217">
        <f t="shared" si="497"/>
        <v>274982.9656</v>
      </c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89"/>
      <c r="BM616" s="89"/>
      <c r="BN616" s="89"/>
      <c r="BO616" s="89"/>
      <c r="BP616" s="89"/>
      <c r="BQ616" s="89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89"/>
      <c r="CW616" s="89"/>
      <c r="CX616" s="89"/>
      <c r="CY616" s="89"/>
      <c r="CZ616" s="89"/>
      <c r="DA616" s="89"/>
      <c r="DB616" s="89"/>
      <c r="DC616" s="89"/>
      <c r="DD616" s="89"/>
      <c r="DE616" s="89"/>
      <c r="DF616" s="89"/>
      <c r="DG616" s="89"/>
      <c r="DH616" s="89"/>
      <c r="DI616" s="89"/>
      <c r="DJ616" s="89"/>
      <c r="DK616" s="89"/>
      <c r="DL616" s="89"/>
      <c r="DM616" s="89"/>
      <c r="DN616" s="89"/>
      <c r="DO616" s="89"/>
      <c r="DP616" s="89"/>
      <c r="DQ616" s="89"/>
      <c r="DR616" s="89"/>
      <c r="DS616" s="89"/>
      <c r="DT616" s="89"/>
      <c r="DU616" s="89"/>
      <c r="DV616" s="89"/>
      <c r="DW616" s="89"/>
      <c r="DX616" s="89"/>
      <c r="DY616" s="89"/>
      <c r="DZ616" s="89"/>
    </row>
    <row r="617">
      <c r="A617" s="89"/>
      <c r="B617" s="89"/>
      <c r="C617" s="89"/>
      <c r="D617" s="89"/>
      <c r="E617" s="89"/>
      <c r="F617" s="89"/>
      <c r="G617" s="89"/>
      <c r="H617" s="89"/>
      <c r="I617" s="88" t="s">
        <v>342</v>
      </c>
      <c r="J617" s="89"/>
      <c r="K617" s="217">
        <f t="shared" ref="K617:T617" si="498">sumif($K$1:$DZ$1,K$153,$K589:$DZ589)</f>
        <v>0</v>
      </c>
      <c r="L617" s="217">
        <f t="shared" si="498"/>
        <v>0</v>
      </c>
      <c r="M617" s="217">
        <f t="shared" si="498"/>
        <v>8214.364779</v>
      </c>
      <c r="N617" s="217">
        <f t="shared" si="498"/>
        <v>22195.24889</v>
      </c>
      <c r="O617" s="217">
        <f t="shared" si="498"/>
        <v>42260.79821</v>
      </c>
      <c r="P617" s="217">
        <f t="shared" si="498"/>
        <v>156295.2522</v>
      </c>
      <c r="Q617" s="217">
        <f t="shared" si="498"/>
        <v>281528.0163</v>
      </c>
      <c r="R617" s="217">
        <f t="shared" si="498"/>
        <v>498804.7479</v>
      </c>
      <c r="S617" s="217">
        <f t="shared" si="498"/>
        <v>871070.1032</v>
      </c>
      <c r="T617" s="217">
        <f t="shared" si="498"/>
        <v>1505138.801</v>
      </c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  <c r="BM617" s="89"/>
      <c r="BN617" s="89"/>
      <c r="BO617" s="89"/>
      <c r="BP617" s="89"/>
      <c r="BQ617" s="89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89"/>
      <c r="CW617" s="89"/>
      <c r="CX617" s="89"/>
      <c r="CY617" s="89"/>
      <c r="CZ617" s="89"/>
      <c r="DA617" s="89"/>
      <c r="DB617" s="89"/>
      <c r="DC617" s="89"/>
      <c r="DD617" s="89"/>
      <c r="DE617" s="89"/>
      <c r="DF617" s="89"/>
      <c r="DG617" s="89"/>
      <c r="DH617" s="89"/>
      <c r="DI617" s="89"/>
      <c r="DJ617" s="89"/>
      <c r="DK617" s="89"/>
      <c r="DL617" s="89"/>
      <c r="DM617" s="89"/>
      <c r="DN617" s="89"/>
      <c r="DO617" s="89"/>
      <c r="DP617" s="89"/>
      <c r="DQ617" s="89"/>
      <c r="DR617" s="89"/>
      <c r="DS617" s="89"/>
      <c r="DT617" s="89"/>
      <c r="DU617" s="89"/>
      <c r="DV617" s="89"/>
      <c r="DW617" s="89"/>
      <c r="DX617" s="89"/>
      <c r="DY617" s="89"/>
      <c r="DZ617" s="89"/>
    </row>
    <row r="618">
      <c r="A618" s="89"/>
      <c r="B618" s="89"/>
      <c r="C618" s="89"/>
      <c r="D618" s="89"/>
      <c r="E618" s="89"/>
      <c r="F618" s="89"/>
      <c r="G618" s="89"/>
      <c r="H618" s="89"/>
      <c r="I618" s="88" t="s">
        <v>393</v>
      </c>
      <c r="J618" s="89"/>
      <c r="K618" s="217">
        <f t="shared" ref="K618:T618" si="499">sumif($K$1:$DZ$1,K$153,$K590:$DZ590)</f>
        <v>0</v>
      </c>
      <c r="L618" s="217">
        <f t="shared" si="499"/>
        <v>0</v>
      </c>
      <c r="M618" s="217">
        <f t="shared" si="499"/>
        <v>0</v>
      </c>
      <c r="N618" s="217">
        <f t="shared" si="499"/>
        <v>0</v>
      </c>
      <c r="O618" s="217">
        <f t="shared" si="499"/>
        <v>115681.7003</v>
      </c>
      <c r="P618" s="217">
        <f t="shared" si="499"/>
        <v>0</v>
      </c>
      <c r="Q618" s="217">
        <f t="shared" si="499"/>
        <v>0</v>
      </c>
      <c r="R618" s="217">
        <f t="shared" si="499"/>
        <v>0</v>
      </c>
      <c r="S618" s="217">
        <f t="shared" si="499"/>
        <v>0</v>
      </c>
      <c r="T618" s="217">
        <f t="shared" si="499"/>
        <v>0</v>
      </c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  <c r="BM618" s="89"/>
      <c r="BN618" s="89"/>
      <c r="BO618" s="89"/>
      <c r="BP618" s="89"/>
      <c r="BQ618" s="89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89"/>
      <c r="CW618" s="89"/>
      <c r="CX618" s="89"/>
      <c r="CY618" s="89"/>
      <c r="CZ618" s="89"/>
      <c r="DA618" s="89"/>
      <c r="DB618" s="89"/>
      <c r="DC618" s="89"/>
      <c r="DD618" s="89"/>
      <c r="DE618" s="89"/>
      <c r="DF618" s="89"/>
      <c r="DG618" s="89"/>
      <c r="DH618" s="89"/>
      <c r="DI618" s="89"/>
      <c r="DJ618" s="89"/>
      <c r="DK618" s="89"/>
      <c r="DL618" s="89"/>
      <c r="DM618" s="89"/>
      <c r="DN618" s="89"/>
      <c r="DO618" s="89"/>
      <c r="DP618" s="89"/>
      <c r="DQ618" s="89"/>
      <c r="DR618" s="89"/>
      <c r="DS618" s="89"/>
      <c r="DT618" s="89"/>
      <c r="DU618" s="89"/>
      <c r="DV618" s="89"/>
      <c r="DW618" s="89"/>
      <c r="DX618" s="89"/>
      <c r="DY618" s="89"/>
      <c r="DZ618" s="89"/>
    </row>
    <row r="619">
      <c r="A619" s="89"/>
      <c r="B619" s="89"/>
      <c r="C619" s="89"/>
      <c r="D619" s="89"/>
      <c r="E619" s="89"/>
      <c r="F619" s="89"/>
      <c r="G619" s="89"/>
      <c r="H619" s="89"/>
      <c r="I619" s="88" t="s">
        <v>344</v>
      </c>
      <c r="J619" s="89"/>
      <c r="K619" s="217">
        <f t="shared" ref="K619:T619" si="500">sumif($K$1:$DZ$1,K$153,$K591:$DZ591)</f>
        <v>0</v>
      </c>
      <c r="L619" s="217">
        <f t="shared" si="500"/>
        <v>0</v>
      </c>
      <c r="M619" s="217">
        <f t="shared" si="500"/>
        <v>0</v>
      </c>
      <c r="N619" s="217">
        <f t="shared" si="500"/>
        <v>0</v>
      </c>
      <c r="O619" s="217">
        <f t="shared" si="500"/>
        <v>3470451.008</v>
      </c>
      <c r="P619" s="217">
        <f t="shared" si="500"/>
        <v>0</v>
      </c>
      <c r="Q619" s="217">
        <f t="shared" si="500"/>
        <v>0</v>
      </c>
      <c r="R619" s="217">
        <f t="shared" si="500"/>
        <v>0</v>
      </c>
      <c r="S619" s="217">
        <f t="shared" si="500"/>
        <v>0</v>
      </c>
      <c r="T619" s="217">
        <f t="shared" si="500"/>
        <v>0</v>
      </c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89"/>
      <c r="CW619" s="89"/>
      <c r="CX619" s="89"/>
      <c r="CY619" s="89"/>
      <c r="CZ619" s="89"/>
      <c r="DA619" s="89"/>
      <c r="DB619" s="89"/>
      <c r="DC619" s="89"/>
      <c r="DD619" s="89"/>
      <c r="DE619" s="89"/>
      <c r="DF619" s="89"/>
      <c r="DG619" s="89"/>
      <c r="DH619" s="89"/>
      <c r="DI619" s="89"/>
      <c r="DJ619" s="89"/>
      <c r="DK619" s="89"/>
      <c r="DL619" s="89"/>
      <c r="DM619" s="89"/>
      <c r="DN619" s="89"/>
      <c r="DO619" s="89"/>
      <c r="DP619" s="89"/>
      <c r="DQ619" s="89"/>
      <c r="DR619" s="89"/>
      <c r="DS619" s="89"/>
      <c r="DT619" s="89"/>
      <c r="DU619" s="89"/>
      <c r="DV619" s="89"/>
      <c r="DW619" s="89"/>
      <c r="DX619" s="89"/>
      <c r="DY619" s="89"/>
      <c r="DZ619" s="89"/>
    </row>
    <row r="620">
      <c r="A620" s="89"/>
      <c r="B620" s="89"/>
      <c r="C620" s="89"/>
      <c r="D620" s="89"/>
      <c r="E620" s="89"/>
      <c r="F620" s="89"/>
      <c r="G620" s="89"/>
      <c r="H620" s="89"/>
      <c r="I620" s="196" t="s">
        <v>166</v>
      </c>
      <c r="J620" s="89"/>
      <c r="K620" s="217">
        <f t="shared" ref="K620:T620" si="501">sumif($K$1:$DZ$1,K$153,$K592:$DZ592)</f>
        <v>0</v>
      </c>
      <c r="L620" s="217">
        <f t="shared" si="501"/>
        <v>0</v>
      </c>
      <c r="M620" s="217">
        <f t="shared" si="501"/>
        <v>0</v>
      </c>
      <c r="N620" s="217">
        <f t="shared" si="501"/>
        <v>0</v>
      </c>
      <c r="O620" s="217">
        <f t="shared" si="501"/>
        <v>1166976.811</v>
      </c>
      <c r="P620" s="217">
        <f t="shared" si="501"/>
        <v>0</v>
      </c>
      <c r="Q620" s="217">
        <f t="shared" si="501"/>
        <v>0</v>
      </c>
      <c r="R620" s="217">
        <f t="shared" si="501"/>
        <v>0</v>
      </c>
      <c r="S620" s="217">
        <f t="shared" si="501"/>
        <v>0</v>
      </c>
      <c r="T620" s="217">
        <f t="shared" si="501"/>
        <v>0</v>
      </c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89"/>
      <c r="BM620" s="89"/>
      <c r="BN620" s="89"/>
      <c r="BO620" s="89"/>
      <c r="BP620" s="89"/>
      <c r="BQ620" s="89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89"/>
      <c r="CW620" s="89"/>
      <c r="CX620" s="89"/>
      <c r="CY620" s="89"/>
      <c r="CZ620" s="89"/>
      <c r="DA620" s="89"/>
      <c r="DB620" s="89"/>
      <c r="DC620" s="89"/>
      <c r="DD620" s="89"/>
      <c r="DE620" s="89"/>
      <c r="DF620" s="89"/>
      <c r="DG620" s="89"/>
      <c r="DH620" s="89"/>
      <c r="DI620" s="89"/>
      <c r="DJ620" s="89"/>
      <c r="DK620" s="89"/>
      <c r="DL620" s="89"/>
      <c r="DM620" s="89"/>
      <c r="DN620" s="89"/>
      <c r="DO620" s="89"/>
      <c r="DP620" s="89"/>
      <c r="DQ620" s="89"/>
      <c r="DR620" s="89"/>
      <c r="DS620" s="89"/>
      <c r="DT620" s="89"/>
      <c r="DU620" s="89"/>
      <c r="DV620" s="89"/>
      <c r="DW620" s="89"/>
      <c r="DX620" s="89"/>
      <c r="DY620" s="89"/>
      <c r="DZ620" s="89"/>
    </row>
    <row r="621">
      <c r="A621" s="89"/>
      <c r="B621" s="89"/>
      <c r="C621" s="89"/>
      <c r="D621" s="89"/>
      <c r="E621" s="89"/>
      <c r="F621" s="89"/>
      <c r="G621" s="89"/>
      <c r="H621" s="89"/>
      <c r="I621" s="88" t="s">
        <v>394</v>
      </c>
      <c r="J621" s="89"/>
      <c r="K621" s="217">
        <f t="shared" ref="K621:T621" si="502">sumif($K$1:$DZ$1,K$153,$K593:$DZ593)</f>
        <v>0</v>
      </c>
      <c r="L621" s="217">
        <f t="shared" si="502"/>
        <v>0</v>
      </c>
      <c r="M621" s="217">
        <f t="shared" si="502"/>
        <v>0</v>
      </c>
      <c r="N621" s="217">
        <f t="shared" si="502"/>
        <v>0</v>
      </c>
      <c r="O621" s="217">
        <f t="shared" si="502"/>
        <v>353386.2874</v>
      </c>
      <c r="P621" s="217">
        <f t="shared" si="502"/>
        <v>0</v>
      </c>
      <c r="Q621" s="217">
        <f t="shared" si="502"/>
        <v>0</v>
      </c>
      <c r="R621" s="217">
        <f t="shared" si="502"/>
        <v>0</v>
      </c>
      <c r="S621" s="217">
        <f t="shared" si="502"/>
        <v>0</v>
      </c>
      <c r="T621" s="217">
        <f t="shared" si="502"/>
        <v>0</v>
      </c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  <c r="BK621" s="89"/>
      <c r="BL621" s="89"/>
      <c r="BM621" s="89"/>
      <c r="BN621" s="89"/>
      <c r="BO621" s="89"/>
      <c r="BP621" s="89"/>
      <c r="BQ621" s="89"/>
      <c r="BR621" s="89"/>
      <c r="BS621" s="89"/>
      <c r="BT621" s="89"/>
      <c r="BU621" s="89"/>
      <c r="BV621" s="89"/>
      <c r="BW621" s="89"/>
      <c r="BX621" s="89"/>
      <c r="BY621" s="89"/>
      <c r="BZ621" s="89"/>
      <c r="CA621" s="89"/>
      <c r="CB621" s="89"/>
      <c r="CC621" s="89"/>
      <c r="CD621" s="89"/>
      <c r="CE621" s="89"/>
      <c r="CF621" s="89"/>
      <c r="CG621" s="89"/>
      <c r="CH621" s="89"/>
      <c r="CI621" s="89"/>
      <c r="CJ621" s="89"/>
      <c r="CK621" s="89"/>
      <c r="CL621" s="89"/>
      <c r="CM621" s="89"/>
      <c r="CN621" s="89"/>
      <c r="CO621" s="89"/>
      <c r="CP621" s="89"/>
      <c r="CQ621" s="89"/>
      <c r="CR621" s="89"/>
      <c r="CS621" s="89"/>
      <c r="CT621" s="89"/>
      <c r="CU621" s="89"/>
      <c r="CV621" s="89"/>
      <c r="CW621" s="89"/>
      <c r="CX621" s="89"/>
      <c r="CY621" s="89"/>
      <c r="CZ621" s="89"/>
      <c r="DA621" s="89"/>
      <c r="DB621" s="89"/>
      <c r="DC621" s="89"/>
      <c r="DD621" s="89"/>
      <c r="DE621" s="89"/>
      <c r="DF621" s="89"/>
      <c r="DG621" s="89"/>
      <c r="DH621" s="89"/>
      <c r="DI621" s="89"/>
      <c r="DJ621" s="89"/>
      <c r="DK621" s="89"/>
      <c r="DL621" s="89"/>
      <c r="DM621" s="89"/>
      <c r="DN621" s="89"/>
      <c r="DO621" s="89"/>
      <c r="DP621" s="89"/>
      <c r="DQ621" s="89"/>
      <c r="DR621" s="89"/>
      <c r="DS621" s="89"/>
      <c r="DT621" s="89"/>
      <c r="DU621" s="89"/>
      <c r="DV621" s="89"/>
      <c r="DW621" s="89"/>
      <c r="DX621" s="89"/>
      <c r="DY621" s="89"/>
      <c r="DZ621" s="89"/>
    </row>
    <row r="622">
      <c r="A622" s="89"/>
      <c r="B622" s="89"/>
      <c r="C622" s="89"/>
      <c r="D622" s="89"/>
      <c r="E622" s="89"/>
      <c r="F622" s="89"/>
      <c r="G622" s="89"/>
      <c r="H622" s="89"/>
      <c r="I622" s="88" t="s">
        <v>346</v>
      </c>
      <c r="J622" s="89"/>
      <c r="K622" s="217">
        <f t="shared" ref="K622:T622" si="503">sumif($K$1:$DZ$1,K$153,$K594:$DZ594)</f>
        <v>0</v>
      </c>
      <c r="L622" s="217">
        <f t="shared" si="503"/>
        <v>0</v>
      </c>
      <c r="M622" s="217">
        <f t="shared" si="503"/>
        <v>0</v>
      </c>
      <c r="N622" s="217">
        <f t="shared" si="503"/>
        <v>0</v>
      </c>
      <c r="O622" s="217">
        <f t="shared" si="503"/>
        <v>1934284.953</v>
      </c>
      <c r="P622" s="217">
        <f t="shared" si="503"/>
        <v>0</v>
      </c>
      <c r="Q622" s="217">
        <f t="shared" si="503"/>
        <v>0</v>
      </c>
      <c r="R622" s="217">
        <f t="shared" si="503"/>
        <v>0</v>
      </c>
      <c r="S622" s="217">
        <f t="shared" si="503"/>
        <v>0</v>
      </c>
      <c r="T622" s="217">
        <f t="shared" si="503"/>
        <v>0</v>
      </c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89"/>
      <c r="BM622" s="89"/>
      <c r="BN622" s="89"/>
      <c r="BO622" s="89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89"/>
      <c r="DB622" s="89"/>
      <c r="DC622" s="89"/>
      <c r="DD622" s="89"/>
      <c r="DE622" s="89"/>
      <c r="DF622" s="89"/>
      <c r="DG622" s="89"/>
      <c r="DH622" s="89"/>
      <c r="DI622" s="89"/>
      <c r="DJ622" s="89"/>
      <c r="DK622" s="89"/>
      <c r="DL622" s="89"/>
      <c r="DM622" s="89"/>
      <c r="DN622" s="89"/>
      <c r="DO622" s="89"/>
      <c r="DP622" s="89"/>
      <c r="DQ622" s="89"/>
      <c r="DR622" s="89"/>
      <c r="DS622" s="89"/>
      <c r="DT622" s="89"/>
      <c r="DU622" s="89"/>
      <c r="DV622" s="89"/>
      <c r="DW622" s="89"/>
      <c r="DX622" s="89"/>
      <c r="DY622" s="89"/>
      <c r="DZ622" s="89"/>
    </row>
    <row r="623">
      <c r="A623" s="89"/>
      <c r="B623" s="89"/>
      <c r="C623" s="89"/>
      <c r="D623" s="89"/>
      <c r="E623" s="89"/>
      <c r="F623" s="89"/>
      <c r="G623" s="89"/>
      <c r="H623" s="89"/>
      <c r="I623" s="88" t="s">
        <v>347</v>
      </c>
      <c r="J623" s="89"/>
      <c r="K623" s="217">
        <f t="shared" ref="K623:T623" si="504">sumif($K$1:$DZ$1,K$153,$K595:$DZ595)</f>
        <v>0</v>
      </c>
      <c r="L623" s="217">
        <f t="shared" si="504"/>
        <v>0</v>
      </c>
      <c r="M623" s="217">
        <f t="shared" si="504"/>
        <v>0</v>
      </c>
      <c r="N623" s="217">
        <f t="shared" si="504"/>
        <v>0</v>
      </c>
      <c r="O623" s="217">
        <f t="shared" si="504"/>
        <v>2959219.24</v>
      </c>
      <c r="P623" s="217">
        <f t="shared" si="504"/>
        <v>0</v>
      </c>
      <c r="Q623" s="217">
        <f t="shared" si="504"/>
        <v>0</v>
      </c>
      <c r="R623" s="217">
        <f t="shared" si="504"/>
        <v>0</v>
      </c>
      <c r="S623" s="217">
        <f t="shared" si="504"/>
        <v>0</v>
      </c>
      <c r="T623" s="217">
        <f t="shared" si="504"/>
        <v>0</v>
      </c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  <c r="BK623" s="89"/>
      <c r="BL623" s="89"/>
      <c r="BM623" s="89"/>
      <c r="BN623" s="89"/>
      <c r="BO623" s="89"/>
      <c r="BP623" s="89"/>
      <c r="BQ623" s="89"/>
      <c r="BR623" s="89"/>
      <c r="BS623" s="89"/>
      <c r="BT623" s="89"/>
      <c r="BU623" s="89"/>
      <c r="BV623" s="89"/>
      <c r="BW623" s="89"/>
      <c r="BX623" s="89"/>
      <c r="BY623" s="89"/>
      <c r="BZ623" s="89"/>
      <c r="CA623" s="89"/>
      <c r="CB623" s="89"/>
      <c r="CC623" s="89"/>
      <c r="CD623" s="89"/>
      <c r="CE623" s="89"/>
      <c r="CF623" s="89"/>
      <c r="CG623" s="89"/>
      <c r="CH623" s="89"/>
      <c r="CI623" s="89"/>
      <c r="CJ623" s="89"/>
      <c r="CK623" s="89"/>
      <c r="CL623" s="89"/>
      <c r="CM623" s="89"/>
      <c r="CN623" s="89"/>
      <c r="CO623" s="89"/>
      <c r="CP623" s="89"/>
      <c r="CQ623" s="89"/>
      <c r="CR623" s="89"/>
      <c r="CS623" s="89"/>
      <c r="CT623" s="89"/>
      <c r="CU623" s="89"/>
      <c r="CV623" s="89"/>
      <c r="CW623" s="89"/>
      <c r="CX623" s="89"/>
      <c r="CY623" s="89"/>
      <c r="CZ623" s="89"/>
      <c r="DA623" s="89"/>
      <c r="DB623" s="89"/>
      <c r="DC623" s="89"/>
      <c r="DD623" s="89"/>
      <c r="DE623" s="89"/>
      <c r="DF623" s="89"/>
      <c r="DG623" s="89"/>
      <c r="DH623" s="89"/>
      <c r="DI623" s="89"/>
      <c r="DJ623" s="89"/>
      <c r="DK623" s="89"/>
      <c r="DL623" s="89"/>
      <c r="DM623" s="89"/>
      <c r="DN623" s="89"/>
      <c r="DO623" s="89"/>
      <c r="DP623" s="89"/>
      <c r="DQ623" s="89"/>
      <c r="DR623" s="89"/>
      <c r="DS623" s="89"/>
      <c r="DT623" s="89"/>
      <c r="DU623" s="89"/>
      <c r="DV623" s="89"/>
      <c r="DW623" s="89"/>
      <c r="DX623" s="89"/>
      <c r="DY623" s="89"/>
      <c r="DZ623" s="89"/>
    </row>
    <row r="624">
      <c r="A624" s="89"/>
      <c r="B624" s="89"/>
      <c r="C624" s="89"/>
      <c r="D624" s="89"/>
      <c r="E624" s="89"/>
      <c r="F624" s="89"/>
      <c r="G624" s="89"/>
      <c r="H624" s="89"/>
      <c r="I624" s="241" t="s">
        <v>387</v>
      </c>
      <c r="J624" s="89"/>
      <c r="K624" s="217">
        <f t="shared" ref="K624:T624" si="505">sumif($K$1:$DZ$1,K$153,$K596:$DZ596)</f>
        <v>0</v>
      </c>
      <c r="L624" s="217">
        <f t="shared" si="505"/>
        <v>11749.76256</v>
      </c>
      <c r="M624" s="217">
        <f t="shared" si="505"/>
        <v>14410.33189</v>
      </c>
      <c r="N624" s="217">
        <f t="shared" si="505"/>
        <v>0</v>
      </c>
      <c r="O624" s="217">
        <f t="shared" si="505"/>
        <v>0</v>
      </c>
      <c r="P624" s="217">
        <f t="shared" si="505"/>
        <v>0</v>
      </c>
      <c r="Q624" s="217">
        <f t="shared" si="505"/>
        <v>0</v>
      </c>
      <c r="R624" s="217">
        <f t="shared" si="505"/>
        <v>0</v>
      </c>
      <c r="S624" s="217">
        <f t="shared" si="505"/>
        <v>0</v>
      </c>
      <c r="T624" s="217">
        <f t="shared" si="505"/>
        <v>0</v>
      </c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89"/>
      <c r="BM624" s="89"/>
      <c r="BN624" s="89"/>
      <c r="BO624" s="89"/>
      <c r="BP624" s="89"/>
      <c r="BQ624" s="89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89"/>
      <c r="CW624" s="89"/>
      <c r="CX624" s="89"/>
      <c r="CY624" s="89"/>
      <c r="CZ624" s="89"/>
      <c r="DA624" s="89"/>
      <c r="DB624" s="89"/>
      <c r="DC624" s="89"/>
      <c r="DD624" s="89"/>
      <c r="DE624" s="89"/>
      <c r="DF624" s="89"/>
      <c r="DG624" s="89"/>
      <c r="DH624" s="89"/>
      <c r="DI624" s="89"/>
      <c r="DJ624" s="89"/>
      <c r="DK624" s="89"/>
      <c r="DL624" s="89"/>
      <c r="DM624" s="89"/>
      <c r="DN624" s="89"/>
      <c r="DO624" s="89"/>
      <c r="DP624" s="89"/>
      <c r="DQ624" s="89"/>
      <c r="DR624" s="89"/>
      <c r="DS624" s="89"/>
      <c r="DT624" s="89"/>
      <c r="DU624" s="89"/>
      <c r="DV624" s="89"/>
      <c r="DW624" s="89"/>
      <c r="DX624" s="89"/>
      <c r="DY624" s="89"/>
      <c r="DZ624" s="89"/>
    </row>
    <row r="625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3" t="s">
        <v>111</v>
      </c>
      <c r="L625" s="83" t="s">
        <v>112</v>
      </c>
      <c r="M625" s="83" t="s">
        <v>113</v>
      </c>
      <c r="N625" s="83" t="s">
        <v>114</v>
      </c>
      <c r="O625" s="83" t="s">
        <v>115</v>
      </c>
      <c r="P625" s="83" t="s">
        <v>116</v>
      </c>
      <c r="Q625" s="83" t="s">
        <v>117</v>
      </c>
      <c r="R625" s="83" t="s">
        <v>118</v>
      </c>
      <c r="S625" s="83" t="s">
        <v>119</v>
      </c>
      <c r="T625" s="83" t="s">
        <v>120</v>
      </c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89"/>
      <c r="BM625" s="89"/>
      <c r="BN625" s="89"/>
      <c r="BO625" s="89"/>
      <c r="BP625" s="89"/>
      <c r="BQ625" s="89"/>
      <c r="BR625" s="89"/>
      <c r="BS625" s="89"/>
      <c r="BT625" s="89"/>
      <c r="BU625" s="89"/>
      <c r="BV625" s="89"/>
      <c r="BW625" s="89"/>
      <c r="BX625" s="89"/>
      <c r="BY625" s="89"/>
      <c r="BZ625" s="89"/>
      <c r="CA625" s="89"/>
      <c r="CB625" s="89"/>
      <c r="CC625" s="89"/>
      <c r="CD625" s="89"/>
      <c r="CE625" s="89"/>
      <c r="CF625" s="89"/>
      <c r="CG625" s="89"/>
      <c r="CH625" s="89"/>
      <c r="CI625" s="89"/>
      <c r="CJ625" s="89"/>
      <c r="CK625" s="89"/>
      <c r="CL625" s="89"/>
      <c r="CM625" s="89"/>
      <c r="CN625" s="89"/>
      <c r="CO625" s="89"/>
      <c r="CP625" s="89"/>
      <c r="CQ625" s="89"/>
      <c r="CR625" s="89"/>
      <c r="CS625" s="89"/>
      <c r="CT625" s="89"/>
      <c r="CU625" s="89"/>
      <c r="CV625" s="89"/>
      <c r="CW625" s="89"/>
      <c r="CX625" s="89"/>
      <c r="CY625" s="89"/>
      <c r="CZ625" s="89"/>
      <c r="DA625" s="89"/>
      <c r="DB625" s="89"/>
      <c r="DC625" s="89"/>
      <c r="DD625" s="89"/>
      <c r="DE625" s="89"/>
      <c r="DF625" s="89"/>
      <c r="DG625" s="89"/>
      <c r="DH625" s="89"/>
      <c r="DI625" s="89"/>
      <c r="DJ625" s="89"/>
      <c r="DK625" s="89"/>
      <c r="DL625" s="89"/>
      <c r="DM625" s="89"/>
      <c r="DN625" s="89"/>
      <c r="DO625" s="89"/>
      <c r="DP625" s="89"/>
      <c r="DQ625" s="89"/>
      <c r="DR625" s="89"/>
      <c r="DS625" s="89"/>
      <c r="DT625" s="89"/>
      <c r="DU625" s="89"/>
      <c r="DV625" s="89"/>
      <c r="DW625" s="89"/>
      <c r="DX625" s="89"/>
      <c r="DY625" s="89"/>
      <c r="DZ625" s="89"/>
    </row>
    <row r="626">
      <c r="A626" s="89"/>
      <c r="B626" s="89"/>
      <c r="C626" s="89"/>
      <c r="D626" s="89"/>
      <c r="E626" s="107" t="s">
        <v>350</v>
      </c>
      <c r="F626" s="89"/>
      <c r="G626" s="89"/>
      <c r="H626" s="89"/>
      <c r="I626" s="150" t="s">
        <v>167</v>
      </c>
      <c r="J626" s="89"/>
      <c r="K626" s="237">
        <f t="shared" ref="K626:T626" si="506">sum(K615)</f>
        <v>0</v>
      </c>
      <c r="L626" s="237">
        <f t="shared" si="506"/>
        <v>8453.023109</v>
      </c>
      <c r="M626" s="237">
        <f t="shared" si="506"/>
        <v>22191.22209</v>
      </c>
      <c r="N626" s="237">
        <f t="shared" si="506"/>
        <v>33956.01433</v>
      </c>
      <c r="O626" s="237">
        <f t="shared" si="506"/>
        <v>64653.84896</v>
      </c>
      <c r="P626" s="237">
        <f t="shared" si="506"/>
        <v>239112.6069</v>
      </c>
      <c r="Q626" s="237">
        <f t="shared" si="506"/>
        <v>430703.4087</v>
      </c>
      <c r="R626" s="237">
        <f t="shared" si="506"/>
        <v>763110.2155</v>
      </c>
      <c r="S626" s="237">
        <f t="shared" si="506"/>
        <v>1332630.647</v>
      </c>
      <c r="T626" s="237">
        <f t="shared" si="506"/>
        <v>2302678.151</v>
      </c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  <c r="BM626" s="89"/>
      <c r="BN626" s="89"/>
      <c r="BO626" s="89"/>
      <c r="BP626" s="89"/>
      <c r="BQ626" s="89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89"/>
      <c r="CW626" s="89"/>
      <c r="CX626" s="89"/>
      <c r="CY626" s="89"/>
      <c r="CZ626" s="89"/>
      <c r="DA626" s="89"/>
      <c r="DB626" s="89"/>
      <c r="DC626" s="89"/>
      <c r="DD626" s="89"/>
      <c r="DE626" s="89"/>
      <c r="DF626" s="89"/>
      <c r="DG626" s="89"/>
      <c r="DH626" s="89"/>
      <c r="DI626" s="89"/>
      <c r="DJ626" s="89"/>
      <c r="DK626" s="89"/>
      <c r="DL626" s="89"/>
      <c r="DM626" s="89"/>
      <c r="DN626" s="89"/>
      <c r="DO626" s="89"/>
      <c r="DP626" s="89"/>
      <c r="DQ626" s="89"/>
      <c r="DR626" s="89"/>
      <c r="DS626" s="89"/>
      <c r="DT626" s="89"/>
      <c r="DU626" s="89"/>
      <c r="DV626" s="89"/>
      <c r="DW626" s="89"/>
      <c r="DX626" s="89"/>
      <c r="DY626" s="89"/>
      <c r="DZ626" s="89"/>
    </row>
    <row r="627">
      <c r="A627" s="89"/>
      <c r="B627" s="89"/>
      <c r="C627" s="89"/>
      <c r="D627" s="89"/>
      <c r="E627" s="89"/>
      <c r="F627" s="89"/>
      <c r="G627" s="89"/>
      <c r="H627" s="89"/>
      <c r="I627" s="150" t="s">
        <v>351</v>
      </c>
      <c r="J627" s="89"/>
      <c r="K627" s="237">
        <f t="shared" ref="K627:T627" si="507">sum(K616,K617)</f>
        <v>0</v>
      </c>
      <c r="L627" s="237">
        <f t="shared" si="507"/>
        <v>0</v>
      </c>
      <c r="M627" s="237">
        <f t="shared" si="507"/>
        <v>9715.097061</v>
      </c>
      <c r="N627" s="237">
        <f t="shared" si="507"/>
        <v>26250.23396</v>
      </c>
      <c r="O627" s="237">
        <f t="shared" si="507"/>
        <v>49981.68058</v>
      </c>
      <c r="P627" s="237">
        <f t="shared" si="507"/>
        <v>184849.7829</v>
      </c>
      <c r="Q627" s="237">
        <f t="shared" si="507"/>
        <v>332962.0826</v>
      </c>
      <c r="R627" s="237">
        <f t="shared" si="507"/>
        <v>589934.4224</v>
      </c>
      <c r="S627" s="237">
        <f t="shared" si="507"/>
        <v>1030211.2</v>
      </c>
      <c r="T627" s="237">
        <f t="shared" si="507"/>
        <v>1780121.766</v>
      </c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89"/>
      <c r="BM627" s="89"/>
      <c r="BN627" s="89"/>
      <c r="BO627" s="89"/>
      <c r="BP627" s="89"/>
      <c r="BQ627" s="89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89"/>
      <c r="CW627" s="89"/>
      <c r="CX627" s="89"/>
      <c r="CY627" s="89"/>
      <c r="CZ627" s="89"/>
      <c r="DA627" s="89"/>
      <c r="DB627" s="89"/>
      <c r="DC627" s="89"/>
      <c r="DD627" s="89"/>
      <c r="DE627" s="89"/>
      <c r="DF627" s="89"/>
      <c r="DG627" s="89"/>
      <c r="DH627" s="89"/>
      <c r="DI627" s="89"/>
      <c r="DJ627" s="89"/>
      <c r="DK627" s="89"/>
      <c r="DL627" s="89"/>
      <c r="DM627" s="89"/>
      <c r="DN627" s="89"/>
      <c r="DO627" s="89"/>
      <c r="DP627" s="89"/>
      <c r="DQ627" s="89"/>
      <c r="DR627" s="89"/>
      <c r="DS627" s="89"/>
      <c r="DT627" s="89"/>
      <c r="DU627" s="89"/>
      <c r="DV627" s="89"/>
      <c r="DW627" s="89"/>
      <c r="DX627" s="89"/>
      <c r="DY627" s="89"/>
      <c r="DZ627" s="89"/>
    </row>
    <row r="628">
      <c r="A628" s="89"/>
      <c r="B628" s="89"/>
      <c r="C628" s="89"/>
      <c r="D628" s="89"/>
      <c r="E628" s="89"/>
      <c r="F628" s="89"/>
      <c r="G628" s="89"/>
      <c r="H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  <c r="BK628" s="89"/>
      <c r="BL628" s="89"/>
      <c r="BM628" s="89"/>
      <c r="BN628" s="89"/>
      <c r="BO628" s="89"/>
      <c r="BP628" s="89"/>
      <c r="BQ628" s="89"/>
      <c r="BR628" s="89"/>
      <c r="BS628" s="89"/>
      <c r="BT628" s="89"/>
      <c r="BU628" s="89"/>
      <c r="BV628" s="89"/>
      <c r="BW628" s="89"/>
      <c r="BX628" s="89"/>
      <c r="BY628" s="89"/>
      <c r="BZ628" s="89"/>
      <c r="CA628" s="89"/>
      <c r="CB628" s="89"/>
      <c r="CC628" s="89"/>
      <c r="CD628" s="89"/>
      <c r="CE628" s="89"/>
      <c r="CF628" s="89"/>
      <c r="CG628" s="89"/>
      <c r="CH628" s="89"/>
      <c r="CI628" s="89"/>
      <c r="CJ628" s="89"/>
      <c r="CK628" s="89"/>
      <c r="CL628" s="89"/>
      <c r="CM628" s="89"/>
      <c r="CN628" s="89"/>
      <c r="CO628" s="89"/>
      <c r="CP628" s="89"/>
      <c r="CQ628" s="89"/>
      <c r="CR628" s="89"/>
      <c r="CS628" s="89"/>
      <c r="CT628" s="89"/>
      <c r="CU628" s="89"/>
      <c r="CV628" s="89"/>
      <c r="CW628" s="89"/>
      <c r="CX628" s="89"/>
      <c r="CY628" s="89"/>
      <c r="CZ628" s="89"/>
      <c r="DA628" s="89"/>
      <c r="DB628" s="89"/>
      <c r="DC628" s="89"/>
      <c r="DD628" s="89"/>
      <c r="DE628" s="89"/>
      <c r="DF628" s="89"/>
      <c r="DG628" s="89"/>
      <c r="DH628" s="89"/>
      <c r="DI628" s="89"/>
      <c r="DJ628" s="89"/>
      <c r="DK628" s="89"/>
      <c r="DL628" s="89"/>
      <c r="DM628" s="89"/>
      <c r="DN628" s="89"/>
      <c r="DO628" s="89"/>
      <c r="DP628" s="89"/>
      <c r="DQ628" s="89"/>
      <c r="DR628" s="89"/>
      <c r="DS628" s="89"/>
      <c r="DT628" s="89"/>
      <c r="DU628" s="89"/>
      <c r="DV628" s="89"/>
      <c r="DW628" s="89"/>
      <c r="DX628" s="89"/>
      <c r="DY628" s="89"/>
      <c r="DZ628" s="89"/>
    </row>
    <row r="629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89"/>
      <c r="BM629" s="89"/>
      <c r="BN629" s="89"/>
      <c r="BO629" s="89"/>
      <c r="BP629" s="89"/>
      <c r="BQ629" s="89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89"/>
      <c r="CW629" s="89"/>
      <c r="CX629" s="89"/>
      <c r="CY629" s="89"/>
      <c r="CZ629" s="89"/>
      <c r="DA629" s="89"/>
      <c r="DB629" s="89"/>
      <c r="DC629" s="89"/>
      <c r="DD629" s="89"/>
      <c r="DE629" s="89"/>
      <c r="DF629" s="89"/>
      <c r="DG629" s="89"/>
      <c r="DH629" s="89"/>
      <c r="DI629" s="89"/>
      <c r="DJ629" s="89"/>
      <c r="DK629" s="89"/>
      <c r="DL629" s="89"/>
      <c r="DM629" s="89"/>
      <c r="DN629" s="89"/>
      <c r="DO629" s="89"/>
      <c r="DP629" s="89"/>
      <c r="DQ629" s="89"/>
      <c r="DR629" s="89"/>
      <c r="DS629" s="89"/>
      <c r="DT629" s="89"/>
      <c r="DU629" s="89"/>
      <c r="DV629" s="89"/>
      <c r="DW629" s="89"/>
      <c r="DX629" s="89"/>
      <c r="DY629" s="89"/>
      <c r="DZ629" s="89"/>
    </row>
    <row r="630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189" t="s">
        <v>352</v>
      </c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89"/>
      <c r="BM630" s="89"/>
      <c r="BN630" s="89"/>
      <c r="BO630" s="89"/>
      <c r="BP630" s="89"/>
      <c r="BQ630" s="89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89"/>
      <c r="CW630" s="89"/>
      <c r="CX630" s="89"/>
      <c r="CY630" s="89"/>
      <c r="CZ630" s="89"/>
      <c r="DA630" s="89"/>
      <c r="DB630" s="89"/>
      <c r="DC630" s="89"/>
      <c r="DD630" s="89"/>
      <c r="DE630" s="89"/>
      <c r="DF630" s="89"/>
      <c r="DG630" s="89"/>
      <c r="DH630" s="89"/>
      <c r="DI630" s="89"/>
      <c r="DJ630" s="89"/>
      <c r="DK630" s="89"/>
      <c r="DL630" s="89"/>
      <c r="DM630" s="89"/>
      <c r="DN630" s="89"/>
      <c r="DO630" s="89"/>
      <c r="DP630" s="89"/>
      <c r="DQ630" s="89"/>
      <c r="DR630" s="89"/>
      <c r="DS630" s="89"/>
      <c r="DT630" s="89"/>
      <c r="DU630" s="89"/>
      <c r="DV630" s="89"/>
      <c r="DW630" s="89"/>
      <c r="DX630" s="89"/>
      <c r="DY630" s="89"/>
      <c r="DZ630" s="89"/>
    </row>
    <row r="631">
      <c r="A631" s="89"/>
      <c r="B631" s="89"/>
      <c r="C631" s="89"/>
      <c r="D631" s="89"/>
      <c r="E631" s="107" t="s">
        <v>353</v>
      </c>
      <c r="F631" s="89"/>
      <c r="G631" s="89"/>
      <c r="H631" s="89"/>
      <c r="I631" s="150" t="s">
        <v>167</v>
      </c>
      <c r="J631" s="89"/>
      <c r="K631" s="237">
        <f t="shared" ref="K631:T631" si="508">K623</f>
        <v>0</v>
      </c>
      <c r="L631" s="237">
        <f t="shared" si="508"/>
        <v>0</v>
      </c>
      <c r="M631" s="237">
        <f t="shared" si="508"/>
        <v>0</v>
      </c>
      <c r="N631" s="237">
        <f t="shared" si="508"/>
        <v>0</v>
      </c>
      <c r="O631" s="237">
        <f t="shared" si="508"/>
        <v>2959219.24</v>
      </c>
      <c r="P631" s="237">
        <f t="shared" si="508"/>
        <v>0</v>
      </c>
      <c r="Q631" s="237">
        <f t="shared" si="508"/>
        <v>0</v>
      </c>
      <c r="R631" s="237">
        <f t="shared" si="508"/>
        <v>0</v>
      </c>
      <c r="S631" s="237">
        <f t="shared" si="508"/>
        <v>0</v>
      </c>
      <c r="T631" s="237">
        <f t="shared" si="508"/>
        <v>0</v>
      </c>
      <c r="U631" s="89"/>
      <c r="V631" s="237">
        <f t="shared" ref="V631:V633" si="510">max(K631:T631)</f>
        <v>2959219.24</v>
      </c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89"/>
      <c r="BM631" s="89"/>
      <c r="BN631" s="89"/>
      <c r="BO631" s="89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89"/>
      <c r="DB631" s="89"/>
      <c r="DC631" s="89"/>
      <c r="DD631" s="89"/>
      <c r="DE631" s="89"/>
      <c r="DF631" s="89"/>
      <c r="DG631" s="89"/>
      <c r="DH631" s="89"/>
      <c r="DI631" s="89"/>
      <c r="DJ631" s="89"/>
      <c r="DK631" s="89"/>
      <c r="DL631" s="89"/>
      <c r="DM631" s="89"/>
      <c r="DN631" s="89"/>
      <c r="DO631" s="89"/>
      <c r="DP631" s="89"/>
      <c r="DQ631" s="89"/>
      <c r="DR631" s="89"/>
      <c r="DS631" s="89"/>
      <c r="DT631" s="89"/>
      <c r="DU631" s="89"/>
      <c r="DV631" s="89"/>
      <c r="DW631" s="89"/>
      <c r="DX631" s="89"/>
      <c r="DY631" s="89"/>
      <c r="DZ631" s="89"/>
    </row>
    <row r="632">
      <c r="A632" s="89"/>
      <c r="B632" s="89"/>
      <c r="C632" s="89"/>
      <c r="D632" s="89"/>
      <c r="E632" s="89"/>
      <c r="F632" s="89"/>
      <c r="G632" s="89"/>
      <c r="H632" s="89"/>
      <c r="I632" s="196" t="s">
        <v>166</v>
      </c>
      <c r="J632" s="89"/>
      <c r="K632" s="237">
        <f t="shared" ref="K632:T632" si="509">K620</f>
        <v>0</v>
      </c>
      <c r="L632" s="237">
        <f t="shared" si="509"/>
        <v>0</v>
      </c>
      <c r="M632" s="237">
        <f t="shared" si="509"/>
        <v>0</v>
      </c>
      <c r="N632" s="237">
        <f t="shared" si="509"/>
        <v>0</v>
      </c>
      <c r="O632" s="237">
        <f t="shared" si="509"/>
        <v>1166976.811</v>
      </c>
      <c r="P632" s="237">
        <f t="shared" si="509"/>
        <v>0</v>
      </c>
      <c r="Q632" s="237">
        <f t="shared" si="509"/>
        <v>0</v>
      </c>
      <c r="R632" s="237">
        <f t="shared" si="509"/>
        <v>0</v>
      </c>
      <c r="S632" s="237">
        <f t="shared" si="509"/>
        <v>0</v>
      </c>
      <c r="T632" s="237">
        <f t="shared" si="509"/>
        <v>0</v>
      </c>
      <c r="U632" s="89"/>
      <c r="V632" s="237">
        <f t="shared" si="510"/>
        <v>1166976.811</v>
      </c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89"/>
      <c r="BM632" s="89"/>
      <c r="BN632" s="89"/>
      <c r="BO632" s="89"/>
      <c r="BP632" s="89"/>
      <c r="BQ632" s="89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89"/>
      <c r="CW632" s="89"/>
      <c r="CX632" s="89"/>
      <c r="CY632" s="89"/>
      <c r="CZ632" s="89"/>
      <c r="DA632" s="89"/>
      <c r="DB632" s="89"/>
      <c r="DC632" s="89"/>
      <c r="DD632" s="89"/>
      <c r="DE632" s="89"/>
      <c r="DF632" s="89"/>
      <c r="DG632" s="89"/>
      <c r="DH632" s="89"/>
      <c r="DI632" s="89"/>
      <c r="DJ632" s="89"/>
      <c r="DK632" s="89"/>
      <c r="DL632" s="89"/>
      <c r="DM632" s="89"/>
      <c r="DN632" s="89"/>
      <c r="DO632" s="89"/>
      <c r="DP632" s="89"/>
      <c r="DQ632" s="89"/>
      <c r="DR632" s="89"/>
      <c r="DS632" s="89"/>
      <c r="DT632" s="89"/>
      <c r="DU632" s="89"/>
      <c r="DV632" s="89"/>
      <c r="DW632" s="89"/>
      <c r="DX632" s="89"/>
      <c r="DY632" s="89"/>
      <c r="DZ632" s="89"/>
    </row>
    <row r="633">
      <c r="A633" s="89"/>
      <c r="B633" s="89"/>
      <c r="C633" s="89"/>
      <c r="D633" s="89"/>
      <c r="E633" s="89"/>
      <c r="F633" s="89"/>
      <c r="G633" s="89"/>
      <c r="H633" s="89"/>
      <c r="I633" s="150" t="s">
        <v>351</v>
      </c>
      <c r="J633" s="89"/>
      <c r="K633" s="237">
        <f t="shared" ref="K633:T633" si="511">sum(K618,K619,K621,K622)</f>
        <v>0</v>
      </c>
      <c r="L633" s="237">
        <f t="shared" si="511"/>
        <v>0</v>
      </c>
      <c r="M633" s="237">
        <f t="shared" si="511"/>
        <v>0</v>
      </c>
      <c r="N633" s="237">
        <f t="shared" si="511"/>
        <v>0</v>
      </c>
      <c r="O633" s="237">
        <f t="shared" si="511"/>
        <v>5873803.948</v>
      </c>
      <c r="P633" s="237">
        <f t="shared" si="511"/>
        <v>0</v>
      </c>
      <c r="Q633" s="237">
        <f t="shared" si="511"/>
        <v>0</v>
      </c>
      <c r="R633" s="237">
        <f t="shared" si="511"/>
        <v>0</v>
      </c>
      <c r="S633" s="237">
        <f t="shared" si="511"/>
        <v>0</v>
      </c>
      <c r="T633" s="237">
        <f t="shared" si="511"/>
        <v>0</v>
      </c>
      <c r="U633" s="89"/>
      <c r="V633" s="237">
        <f t="shared" si="510"/>
        <v>5873803.948</v>
      </c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  <c r="BK633" s="89"/>
      <c r="BL633" s="89"/>
      <c r="BM633" s="89"/>
      <c r="BN633" s="89"/>
      <c r="BO633" s="89"/>
      <c r="BP633" s="89"/>
      <c r="BQ633" s="89"/>
      <c r="BR633" s="89"/>
      <c r="BS633" s="89"/>
      <c r="BT633" s="89"/>
      <c r="BU633" s="89"/>
      <c r="BV633" s="89"/>
      <c r="BW633" s="89"/>
      <c r="BX633" s="89"/>
      <c r="BY633" s="89"/>
      <c r="BZ633" s="89"/>
      <c r="CA633" s="89"/>
      <c r="CB633" s="89"/>
      <c r="CC633" s="89"/>
      <c r="CD633" s="89"/>
      <c r="CE633" s="89"/>
      <c r="CF633" s="89"/>
      <c r="CG633" s="89"/>
      <c r="CH633" s="89"/>
      <c r="CI633" s="89"/>
      <c r="CJ633" s="89"/>
      <c r="CK633" s="89"/>
      <c r="CL633" s="89"/>
      <c r="CM633" s="89"/>
      <c r="CN633" s="89"/>
      <c r="CO633" s="89"/>
      <c r="CP633" s="89"/>
      <c r="CQ633" s="89"/>
      <c r="CR633" s="89"/>
      <c r="CS633" s="89"/>
      <c r="CT633" s="89"/>
      <c r="CU633" s="89"/>
      <c r="CV633" s="89"/>
      <c r="CW633" s="89"/>
      <c r="CX633" s="89"/>
      <c r="CY633" s="89"/>
      <c r="CZ633" s="89"/>
      <c r="DA633" s="89"/>
      <c r="DB633" s="89"/>
      <c r="DC633" s="89"/>
      <c r="DD633" s="89"/>
      <c r="DE633" s="89"/>
      <c r="DF633" s="89"/>
      <c r="DG633" s="89"/>
      <c r="DH633" s="89"/>
      <c r="DI633" s="89"/>
      <c r="DJ633" s="89"/>
      <c r="DK633" s="89"/>
      <c r="DL633" s="89"/>
      <c r="DM633" s="89"/>
      <c r="DN633" s="89"/>
      <c r="DO633" s="89"/>
      <c r="DP633" s="89"/>
      <c r="DQ633" s="89"/>
      <c r="DR633" s="89"/>
      <c r="DS633" s="89"/>
      <c r="DT633" s="89"/>
      <c r="DU633" s="89"/>
      <c r="DV633" s="89"/>
      <c r="DW633" s="89"/>
      <c r="DX633" s="89"/>
      <c r="DY633" s="89"/>
      <c r="DZ633" s="89"/>
    </row>
    <row r="634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89"/>
      <c r="BM634" s="89"/>
      <c r="BN634" s="89"/>
      <c r="BO634" s="89"/>
      <c r="BP634" s="89"/>
      <c r="BQ634" s="89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89"/>
      <c r="CW634" s="89"/>
      <c r="CX634" s="89"/>
      <c r="CY634" s="89"/>
      <c r="CZ634" s="89"/>
      <c r="DA634" s="89"/>
      <c r="DB634" s="89"/>
      <c r="DC634" s="89"/>
      <c r="DD634" s="89"/>
      <c r="DE634" s="89"/>
      <c r="DF634" s="89"/>
      <c r="DG634" s="89"/>
      <c r="DH634" s="89"/>
      <c r="DI634" s="89"/>
      <c r="DJ634" s="89"/>
      <c r="DK634" s="89"/>
      <c r="DL634" s="89"/>
      <c r="DM634" s="89"/>
      <c r="DN634" s="89"/>
      <c r="DO634" s="89"/>
      <c r="DP634" s="89"/>
      <c r="DQ634" s="89"/>
      <c r="DR634" s="89"/>
      <c r="DS634" s="89"/>
      <c r="DT634" s="89"/>
      <c r="DU634" s="89"/>
      <c r="DV634" s="89"/>
      <c r="DW634" s="89"/>
      <c r="DX634" s="89"/>
      <c r="DY634" s="89"/>
      <c r="DZ634" s="89"/>
    </row>
    <row r="635">
      <c r="A635" s="89"/>
      <c r="B635" s="89"/>
      <c r="C635" s="89"/>
      <c r="D635" s="89"/>
      <c r="E635" s="89"/>
      <c r="F635" s="89"/>
      <c r="G635" s="89"/>
      <c r="H635" s="89"/>
      <c r="I635" s="241" t="s">
        <v>360</v>
      </c>
      <c r="J635" s="242">
        <f>G569</f>
        <v>10000</v>
      </c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89"/>
      <c r="BM635" s="89"/>
      <c r="BN635" s="89"/>
      <c r="BO635" s="89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89"/>
      <c r="DB635" s="89"/>
      <c r="DC635" s="89"/>
      <c r="DD635" s="89"/>
      <c r="DE635" s="89"/>
      <c r="DF635" s="89"/>
      <c r="DG635" s="89"/>
      <c r="DH635" s="89"/>
      <c r="DI635" s="89"/>
      <c r="DJ635" s="89"/>
      <c r="DK635" s="89"/>
      <c r="DL635" s="89"/>
      <c r="DM635" s="89"/>
      <c r="DN635" s="89"/>
      <c r="DO635" s="89"/>
      <c r="DP635" s="89"/>
      <c r="DQ635" s="89"/>
      <c r="DR635" s="89"/>
      <c r="DS635" s="89"/>
      <c r="DT635" s="89"/>
      <c r="DU635" s="89"/>
      <c r="DV635" s="89"/>
      <c r="DW635" s="89"/>
      <c r="DX635" s="89"/>
      <c r="DY635" s="89"/>
      <c r="DZ635" s="89"/>
    </row>
    <row r="636">
      <c r="A636" s="89"/>
      <c r="B636" s="89"/>
      <c r="C636" s="89"/>
      <c r="D636" s="89"/>
      <c r="E636" s="189" t="s">
        <v>361</v>
      </c>
      <c r="F636" s="89"/>
      <c r="H636" s="89"/>
      <c r="I636" s="243" t="s">
        <v>167</v>
      </c>
      <c r="J636" s="244">
        <f t="shared" ref="J636:J637" si="512">J569</f>
        <v>8500</v>
      </c>
      <c r="K636" s="245"/>
      <c r="L636" s="245"/>
      <c r="M636" s="246"/>
      <c r="N636" s="247">
        <f t="shared" ref="N636:N637" si="513">J636</f>
        <v>8500</v>
      </c>
      <c r="O636" s="248">
        <f t="shared" ref="O636:O640" si="514">N636/N$641</f>
        <v>0.4589880663</v>
      </c>
      <c r="P636" s="89"/>
      <c r="Q636" s="89"/>
      <c r="S636" s="287">
        <v>0.0</v>
      </c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89"/>
      <c r="BM636" s="89"/>
      <c r="BN636" s="89"/>
      <c r="BO636" s="89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89"/>
      <c r="DB636" s="89"/>
      <c r="DC636" s="89"/>
      <c r="DD636" s="89"/>
      <c r="DE636" s="89"/>
      <c r="DF636" s="89"/>
      <c r="DG636" s="89"/>
      <c r="DH636" s="89"/>
      <c r="DI636" s="89"/>
      <c r="DJ636" s="89"/>
      <c r="DK636" s="89"/>
      <c r="DL636" s="89"/>
      <c r="DM636" s="89"/>
      <c r="DN636" s="89"/>
      <c r="DO636" s="89"/>
      <c r="DP636" s="89"/>
      <c r="DQ636" s="89"/>
      <c r="DR636" s="89"/>
      <c r="DS636" s="89"/>
      <c r="DT636" s="89"/>
      <c r="DU636" s="89"/>
      <c r="DV636" s="89"/>
      <c r="DW636" s="89"/>
      <c r="DX636" s="89"/>
      <c r="DY636" s="89"/>
      <c r="DZ636" s="89"/>
    </row>
    <row r="637">
      <c r="A637" s="89"/>
      <c r="B637" s="89"/>
      <c r="C637" s="89"/>
      <c r="D637" s="89"/>
      <c r="H637" s="89"/>
      <c r="I637" s="243" t="s">
        <v>166</v>
      </c>
      <c r="J637" s="244">
        <f t="shared" si="512"/>
        <v>1500</v>
      </c>
      <c r="K637" s="250"/>
      <c r="L637" s="245"/>
      <c r="M637" s="246"/>
      <c r="N637" s="247">
        <f t="shared" si="513"/>
        <v>1500</v>
      </c>
      <c r="O637" s="248">
        <f t="shared" si="514"/>
        <v>0.08099789405</v>
      </c>
      <c r="P637" s="89"/>
      <c r="Q637" s="89"/>
      <c r="R637" s="251" t="s">
        <v>354</v>
      </c>
      <c r="S637" s="252" t="s">
        <v>362</v>
      </c>
      <c r="U637" s="237">
        <f>Q638/S638</f>
        <v>185.1851852</v>
      </c>
      <c r="V637" s="150" t="s">
        <v>395</v>
      </c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89"/>
      <c r="BM637" s="89"/>
      <c r="BN637" s="89"/>
      <c r="BO637" s="89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89"/>
      <c r="DB637" s="89"/>
      <c r="DC637" s="89"/>
      <c r="DD637" s="89"/>
      <c r="DE637" s="89"/>
      <c r="DF637" s="89"/>
      <c r="DG637" s="89"/>
      <c r="DH637" s="89"/>
      <c r="DI637" s="89"/>
      <c r="DJ637" s="89"/>
      <c r="DK637" s="89"/>
      <c r="DL637" s="89"/>
      <c r="DM637" s="89"/>
      <c r="DN637" s="89"/>
      <c r="DO637" s="89"/>
      <c r="DP637" s="89"/>
      <c r="DQ637" s="89"/>
      <c r="DR637" s="89"/>
      <c r="DS637" s="89"/>
      <c r="DT637" s="89"/>
      <c r="DU637" s="89"/>
      <c r="DV637" s="89"/>
      <c r="DW637" s="89"/>
      <c r="DX637" s="89"/>
      <c r="DY637" s="89"/>
      <c r="DZ637" s="89"/>
    </row>
    <row r="638">
      <c r="A638" s="89"/>
      <c r="B638" s="89"/>
      <c r="C638" s="89"/>
      <c r="D638" s="89"/>
      <c r="E638" s="150" t="s">
        <v>364</v>
      </c>
      <c r="F638" s="89"/>
      <c r="G638" s="253">
        <f>RedeemableEquityRights!C9</f>
        <v>0.1</v>
      </c>
      <c r="H638" s="89"/>
      <c r="I638" s="254" t="s">
        <v>177</v>
      </c>
      <c r="J638" s="255"/>
      <c r="K638" s="256">
        <f>G569*G638/(1-G638)</f>
        <v>1111.111111</v>
      </c>
      <c r="L638" s="255"/>
      <c r="M638" s="255"/>
      <c r="N638" s="257">
        <f>round(K638,0)</f>
        <v>1111</v>
      </c>
      <c r="O638" s="258">
        <f t="shared" si="514"/>
        <v>0.0599924402</v>
      </c>
      <c r="P638" s="89"/>
      <c r="Q638" s="234">
        <f>RedeemableEquityRights!$C$8</f>
        <v>100000</v>
      </c>
      <c r="R638" s="259">
        <f>Q638/K638</f>
        <v>90</v>
      </c>
      <c r="S638" s="259">
        <f>R639*(1-S636)</f>
        <v>540</v>
      </c>
      <c r="U638" s="237">
        <f>U637-K638</f>
        <v>-925.9259259</v>
      </c>
      <c r="V638" s="150" t="s">
        <v>365</v>
      </c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89"/>
      <c r="CW638" s="89"/>
      <c r="CX638" s="89"/>
      <c r="CY638" s="89"/>
      <c r="CZ638" s="89"/>
      <c r="DA638" s="89"/>
      <c r="DB638" s="89"/>
      <c r="DC638" s="89"/>
      <c r="DD638" s="89"/>
      <c r="DE638" s="89"/>
      <c r="DF638" s="89"/>
      <c r="DG638" s="89"/>
      <c r="DH638" s="89"/>
      <c r="DI638" s="89"/>
      <c r="DJ638" s="89"/>
      <c r="DK638" s="89"/>
      <c r="DL638" s="89"/>
      <c r="DM638" s="89"/>
      <c r="DN638" s="89"/>
      <c r="DO638" s="89"/>
      <c r="DP638" s="89"/>
      <c r="DQ638" s="89"/>
      <c r="DR638" s="89"/>
      <c r="DS638" s="89"/>
      <c r="DT638" s="89"/>
      <c r="DU638" s="89"/>
      <c r="DV638" s="89"/>
      <c r="DW638" s="89"/>
      <c r="DX638" s="89"/>
      <c r="DY638" s="89"/>
      <c r="DZ638" s="89"/>
    </row>
    <row r="639">
      <c r="A639" s="89"/>
      <c r="B639" s="89"/>
      <c r="C639" s="89"/>
      <c r="D639" s="89"/>
      <c r="E639" s="150" t="s">
        <v>366</v>
      </c>
      <c r="F639" s="89"/>
      <c r="G639" s="253">
        <f>RedeemableEquityRights!C$21/RedeemableEquityRights!C$22</f>
        <v>0.3</v>
      </c>
      <c r="H639" s="89"/>
      <c r="I639" s="260" t="s">
        <v>162</v>
      </c>
      <c r="J639" s="261">
        <f>sum(J635,K638)*(G639+G640)/(1-sum(G639,G640))</f>
        <v>7407.407407</v>
      </c>
      <c r="K639" s="143"/>
      <c r="L639" s="261">
        <f>G639/sum(G639:G640)*J639</f>
        <v>5555.555556</v>
      </c>
      <c r="M639" s="262"/>
      <c r="N639" s="263">
        <f t="shared" ref="N639:N640" si="515">round(L639,0)</f>
        <v>5556</v>
      </c>
      <c r="O639" s="264">
        <f t="shared" si="514"/>
        <v>0.3000161996</v>
      </c>
      <c r="P639" s="89"/>
      <c r="Q639" s="234">
        <f>RedeemableEquityRights!$C$21</f>
        <v>3000000</v>
      </c>
      <c r="R639" s="234">
        <f>Q639/L639</f>
        <v>540</v>
      </c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  <c r="BK639" s="89"/>
      <c r="BL639" s="89"/>
      <c r="BM639" s="89"/>
      <c r="BN639" s="89"/>
      <c r="BO639" s="89"/>
      <c r="BP639" s="89"/>
      <c r="BQ639" s="89"/>
      <c r="BR639" s="89"/>
      <c r="BS639" s="89"/>
      <c r="BT639" s="89"/>
      <c r="BU639" s="89"/>
      <c r="BV639" s="89"/>
      <c r="BW639" s="89"/>
      <c r="BX639" s="89"/>
      <c r="BY639" s="89"/>
      <c r="BZ639" s="89"/>
      <c r="CA639" s="89"/>
      <c r="CB639" s="89"/>
      <c r="CC639" s="89"/>
      <c r="CD639" s="89"/>
      <c r="CE639" s="89"/>
      <c r="CF639" s="89"/>
      <c r="CG639" s="89"/>
      <c r="CH639" s="89"/>
      <c r="CI639" s="89"/>
      <c r="CJ639" s="89"/>
      <c r="CK639" s="89"/>
      <c r="CL639" s="89"/>
      <c r="CM639" s="89"/>
      <c r="CN639" s="89"/>
      <c r="CO639" s="89"/>
      <c r="CP639" s="89"/>
      <c r="CQ639" s="89"/>
      <c r="CR639" s="89"/>
      <c r="CS639" s="89"/>
      <c r="CT639" s="89"/>
      <c r="CU639" s="89"/>
      <c r="CV639" s="89"/>
      <c r="CW639" s="89"/>
      <c r="CX639" s="89"/>
      <c r="CY639" s="89"/>
      <c r="CZ639" s="89"/>
      <c r="DA639" s="89"/>
      <c r="DB639" s="89"/>
      <c r="DC639" s="89"/>
      <c r="DD639" s="89"/>
      <c r="DE639" s="89"/>
      <c r="DF639" s="89"/>
      <c r="DG639" s="89"/>
      <c r="DH639" s="89"/>
      <c r="DI639" s="89"/>
      <c r="DJ639" s="89"/>
      <c r="DK639" s="89"/>
      <c r="DL639" s="89"/>
      <c r="DM639" s="89"/>
      <c r="DN639" s="89"/>
      <c r="DO639" s="89"/>
      <c r="DP639" s="89"/>
      <c r="DQ639" s="89"/>
      <c r="DR639" s="89"/>
      <c r="DS639" s="89"/>
      <c r="DT639" s="89"/>
      <c r="DU639" s="89"/>
      <c r="DV639" s="89"/>
      <c r="DW639" s="89"/>
      <c r="DX639" s="89"/>
      <c r="DY639" s="89"/>
      <c r="DZ639" s="89"/>
    </row>
    <row r="640">
      <c r="A640" s="89"/>
      <c r="B640" s="89"/>
      <c r="C640" s="89"/>
      <c r="D640" s="89"/>
      <c r="E640" s="150"/>
      <c r="F640" s="89"/>
      <c r="G640" s="265">
        <f>RedeemableEquityRights!C$24</f>
        <v>0.1</v>
      </c>
      <c r="H640" s="89"/>
      <c r="I640" s="260" t="s">
        <v>334</v>
      </c>
      <c r="J640" s="261"/>
      <c r="K640" s="143"/>
      <c r="L640" s="261">
        <f>G640/sum(G639:G640)*J639</f>
        <v>1851.851852</v>
      </c>
      <c r="M640" s="266"/>
      <c r="N640" s="267">
        <f t="shared" si="515"/>
        <v>1852</v>
      </c>
      <c r="O640" s="268">
        <f t="shared" si="514"/>
        <v>0.1000053999</v>
      </c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  <c r="BK640" s="89"/>
      <c r="BL640" s="89"/>
      <c r="BM640" s="89"/>
      <c r="BN640" s="89"/>
      <c r="BO640" s="89"/>
      <c r="BP640" s="89"/>
      <c r="BQ640" s="89"/>
      <c r="BR640" s="89"/>
      <c r="BS640" s="89"/>
      <c r="BT640" s="89"/>
      <c r="BU640" s="89"/>
      <c r="BV640" s="89"/>
      <c r="BW640" s="89"/>
      <c r="BX640" s="89"/>
      <c r="BY640" s="89"/>
      <c r="BZ640" s="89"/>
      <c r="CA640" s="89"/>
      <c r="CB640" s="89"/>
      <c r="CC640" s="89"/>
      <c r="CD640" s="89"/>
      <c r="CE640" s="89"/>
      <c r="CF640" s="89"/>
      <c r="CG640" s="89"/>
      <c r="CH640" s="89"/>
      <c r="CI640" s="89"/>
      <c r="CJ640" s="89"/>
      <c r="CK640" s="89"/>
      <c r="CL640" s="89"/>
      <c r="CM640" s="89"/>
      <c r="CN640" s="89"/>
      <c r="CO640" s="89"/>
      <c r="CP640" s="89"/>
      <c r="CQ640" s="89"/>
      <c r="CR640" s="89"/>
      <c r="CS640" s="89"/>
      <c r="CT640" s="89"/>
      <c r="CU640" s="89"/>
      <c r="CV640" s="89"/>
      <c r="CW640" s="89"/>
      <c r="CX640" s="89"/>
      <c r="CY640" s="89"/>
      <c r="CZ640" s="89"/>
      <c r="DA640" s="89"/>
      <c r="DB640" s="89"/>
      <c r="DC640" s="89"/>
      <c r="DD640" s="89"/>
      <c r="DE640" s="89"/>
      <c r="DF640" s="89"/>
      <c r="DG640" s="89"/>
      <c r="DH640" s="89"/>
      <c r="DI640" s="89"/>
      <c r="DJ640" s="89"/>
      <c r="DK640" s="89"/>
      <c r="DL640" s="89"/>
      <c r="DM640" s="89"/>
      <c r="DN640" s="89"/>
      <c r="DO640" s="89"/>
      <c r="DP640" s="89"/>
      <c r="DQ640" s="89"/>
      <c r="DR640" s="89"/>
      <c r="DS640" s="89"/>
      <c r="DT640" s="89"/>
      <c r="DU640" s="89"/>
      <c r="DV640" s="89"/>
      <c r="DW640" s="89"/>
      <c r="DX640" s="89"/>
      <c r="DY640" s="89"/>
      <c r="DZ640" s="89"/>
    </row>
    <row r="641">
      <c r="A641" s="89"/>
      <c r="B641" s="89"/>
      <c r="C641" s="89"/>
      <c r="D641" s="89"/>
      <c r="E641" s="89"/>
      <c r="F641" s="89"/>
      <c r="H641" s="89"/>
      <c r="I641" s="150" t="s">
        <v>333</v>
      </c>
      <c r="J641" s="90"/>
      <c r="K641" s="89"/>
      <c r="L641" s="89"/>
      <c r="M641" s="89"/>
      <c r="N641" s="242">
        <f t="shared" ref="N641:O641" si="516">sum(N636:N640)</f>
        <v>18519</v>
      </c>
      <c r="O641" s="226">
        <f t="shared" si="516"/>
        <v>1</v>
      </c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89"/>
      <c r="BM641" s="89"/>
      <c r="BN641" s="89"/>
      <c r="BO641" s="89"/>
      <c r="BP641" s="89"/>
      <c r="BQ641" s="89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89"/>
      <c r="CW641" s="89"/>
      <c r="CX641" s="89"/>
      <c r="CY641" s="89"/>
      <c r="CZ641" s="89"/>
      <c r="DA641" s="89"/>
      <c r="DB641" s="89"/>
      <c r="DC641" s="89"/>
      <c r="DD641" s="89"/>
      <c r="DE641" s="89"/>
      <c r="DF641" s="89"/>
      <c r="DG641" s="89"/>
      <c r="DH641" s="89"/>
      <c r="DI641" s="89"/>
      <c r="DJ641" s="89"/>
      <c r="DK641" s="89"/>
      <c r="DL641" s="89"/>
      <c r="DM641" s="89"/>
      <c r="DN641" s="89"/>
      <c r="DO641" s="89"/>
      <c r="DP641" s="89"/>
      <c r="DQ641" s="89"/>
      <c r="DR641" s="89"/>
      <c r="DS641" s="89"/>
      <c r="DT641" s="89"/>
      <c r="DU641" s="89"/>
      <c r="DV641" s="89"/>
      <c r="DW641" s="89"/>
      <c r="DX641" s="89"/>
      <c r="DY641" s="89"/>
      <c r="DZ641" s="89"/>
    </row>
    <row r="64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  <c r="BK642" s="89"/>
      <c r="BL642" s="89"/>
      <c r="BM642" s="89"/>
      <c r="BN642" s="89"/>
      <c r="BO642" s="89"/>
      <c r="BP642" s="89"/>
      <c r="BQ642" s="89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89"/>
      <c r="CW642" s="89"/>
      <c r="CX642" s="89"/>
      <c r="CY642" s="89"/>
      <c r="CZ642" s="89"/>
      <c r="DA642" s="89"/>
      <c r="DB642" s="89"/>
      <c r="DC642" s="89"/>
      <c r="DD642" s="89"/>
      <c r="DE642" s="89"/>
      <c r="DF642" s="89"/>
      <c r="DG642" s="89"/>
      <c r="DH642" s="89"/>
      <c r="DI642" s="89"/>
      <c r="DJ642" s="89"/>
      <c r="DK642" s="89"/>
      <c r="DL642" s="89"/>
      <c r="DM642" s="89"/>
      <c r="DN642" s="89"/>
      <c r="DO642" s="89"/>
      <c r="DP642" s="89"/>
      <c r="DQ642" s="89"/>
      <c r="DR642" s="89"/>
      <c r="DS642" s="89"/>
      <c r="DT642" s="89"/>
      <c r="DU642" s="89"/>
      <c r="DV642" s="89"/>
      <c r="DW642" s="89"/>
      <c r="DX642" s="89"/>
      <c r="DY642" s="89"/>
      <c r="DZ642" s="89"/>
    </row>
    <row r="643">
      <c r="A643" s="89"/>
      <c r="B643" s="89"/>
      <c r="C643" s="89"/>
      <c r="D643" s="89"/>
      <c r="F643" s="89"/>
      <c r="H643" s="89"/>
      <c r="I643" s="243" t="s">
        <v>167</v>
      </c>
      <c r="J643" s="269"/>
      <c r="K643" s="89"/>
      <c r="L643" s="89"/>
      <c r="M643" s="89"/>
      <c r="N643" s="247">
        <f t="shared" ref="N643:N644" si="517">N636</f>
        <v>8500</v>
      </c>
      <c r="O643" s="248">
        <f t="shared" ref="O643:O647" si="518">N643/N$648</f>
        <v>0.4589880663</v>
      </c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  <c r="BK643" s="89"/>
      <c r="BL643" s="89"/>
      <c r="BM643" s="89"/>
      <c r="BN643" s="89"/>
      <c r="BO643" s="89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89"/>
      <c r="DB643" s="89"/>
      <c r="DC643" s="89"/>
      <c r="DD643" s="89"/>
      <c r="DE643" s="89"/>
      <c r="DF643" s="89"/>
      <c r="DG643" s="89"/>
      <c r="DH643" s="89"/>
      <c r="DI643" s="89"/>
      <c r="DJ643" s="89"/>
      <c r="DK643" s="89"/>
      <c r="DL643" s="89"/>
      <c r="DM643" s="89"/>
      <c r="DN643" s="89"/>
      <c r="DO643" s="89"/>
      <c r="DP643" s="89"/>
      <c r="DQ643" s="89"/>
      <c r="DR643" s="89"/>
      <c r="DS643" s="89"/>
      <c r="DT643" s="89"/>
      <c r="DU643" s="89"/>
      <c r="DV643" s="89"/>
      <c r="DW643" s="89"/>
      <c r="DX643" s="89"/>
      <c r="DY643" s="89"/>
      <c r="DZ643" s="89"/>
    </row>
    <row r="644">
      <c r="A644" s="89"/>
      <c r="B644" s="89"/>
      <c r="C644" s="89"/>
      <c r="D644" s="89"/>
      <c r="E644" s="89"/>
      <c r="F644" s="89"/>
      <c r="G644" s="89"/>
      <c r="H644" s="89"/>
      <c r="I644" s="243" t="s">
        <v>166</v>
      </c>
      <c r="J644" s="89"/>
      <c r="K644" s="89"/>
      <c r="L644" s="89"/>
      <c r="M644" s="89"/>
      <c r="N644" s="247">
        <f t="shared" si="517"/>
        <v>1500</v>
      </c>
      <c r="O644" s="248">
        <f t="shared" si="518"/>
        <v>0.08099789405</v>
      </c>
      <c r="P644" s="89"/>
      <c r="Q644" s="89"/>
      <c r="R644" s="89"/>
      <c r="S644" s="89"/>
      <c r="T644" s="150">
        <v>100.0</v>
      </c>
      <c r="U644" s="150">
        <v>10.0</v>
      </c>
      <c r="V644" s="150">
        <v>10.0</v>
      </c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89"/>
      <c r="BM644" s="89"/>
      <c r="BN644" s="89"/>
      <c r="BO644" s="89"/>
      <c r="BP644" s="89"/>
      <c r="BQ644" s="89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89"/>
      <c r="CW644" s="89"/>
      <c r="CX644" s="89"/>
      <c r="CY644" s="89"/>
      <c r="CZ644" s="89"/>
      <c r="DA644" s="89"/>
      <c r="DB644" s="89"/>
      <c r="DC644" s="89"/>
      <c r="DD644" s="89"/>
      <c r="DE644" s="89"/>
      <c r="DF644" s="89"/>
      <c r="DG644" s="89"/>
      <c r="DH644" s="89"/>
      <c r="DI644" s="89"/>
      <c r="DJ644" s="89"/>
      <c r="DK644" s="89"/>
      <c r="DL644" s="89"/>
      <c r="DM644" s="89"/>
      <c r="DN644" s="89"/>
      <c r="DO644" s="89"/>
      <c r="DP644" s="89"/>
      <c r="DQ644" s="89"/>
      <c r="DR644" s="89"/>
      <c r="DS644" s="89"/>
      <c r="DT644" s="89"/>
      <c r="DU644" s="89"/>
      <c r="DV644" s="89"/>
      <c r="DW644" s="89"/>
      <c r="DX644" s="89"/>
      <c r="DY644" s="89"/>
      <c r="DZ644" s="89"/>
    </row>
    <row r="645">
      <c r="A645" s="89"/>
      <c r="B645" s="89"/>
      <c r="C645" s="89"/>
      <c r="D645" s="89"/>
      <c r="E645" s="150" t="s">
        <v>367</v>
      </c>
      <c r="F645" s="89"/>
      <c r="G645" s="89"/>
      <c r="H645" s="89"/>
      <c r="I645" s="254" t="s">
        <v>177</v>
      </c>
      <c r="J645" s="89"/>
      <c r="K645" s="242">
        <f>N638</f>
        <v>1111</v>
      </c>
      <c r="M645" s="237">
        <f>U638</f>
        <v>-925.9259259</v>
      </c>
      <c r="N645" s="257">
        <f>if(S638&lt;R638,sum(K645,M645),K645)</f>
        <v>1111</v>
      </c>
      <c r="O645" s="258">
        <f t="shared" si="518"/>
        <v>0.0599924402</v>
      </c>
      <c r="Q645" s="89"/>
      <c r="R645" s="89"/>
      <c r="S645" s="89"/>
      <c r="T645" s="89"/>
      <c r="U645" s="150">
        <v>9.0</v>
      </c>
      <c r="V645" s="89">
        <f>T644/U645</f>
        <v>11.11111111</v>
      </c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  <c r="BK645" s="89"/>
      <c r="BL645" s="89"/>
      <c r="BM645" s="89"/>
      <c r="BN645" s="89"/>
      <c r="BO645" s="89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89"/>
      <c r="DB645" s="89"/>
      <c r="DC645" s="89"/>
      <c r="DD645" s="89"/>
      <c r="DE645" s="89"/>
      <c r="DF645" s="89"/>
      <c r="DG645" s="89"/>
      <c r="DH645" s="89"/>
      <c r="DI645" s="89"/>
      <c r="DJ645" s="89"/>
      <c r="DK645" s="89"/>
      <c r="DL645" s="89"/>
      <c r="DM645" s="89"/>
      <c r="DN645" s="89"/>
      <c r="DO645" s="89"/>
      <c r="DP645" s="89"/>
      <c r="DQ645" s="89"/>
      <c r="DR645" s="89"/>
      <c r="DS645" s="89"/>
      <c r="DT645" s="89"/>
      <c r="DU645" s="89"/>
      <c r="DV645" s="89"/>
      <c r="DW645" s="89"/>
      <c r="DX645" s="89"/>
      <c r="DY645" s="89"/>
      <c r="DZ645" s="89"/>
    </row>
    <row r="646">
      <c r="A646" s="89"/>
      <c r="B646" s="89"/>
      <c r="C646" s="89"/>
      <c r="D646" s="89"/>
      <c r="E646" s="89"/>
      <c r="F646" s="89"/>
      <c r="G646" s="89"/>
      <c r="H646" s="89"/>
      <c r="I646" s="260" t="s">
        <v>162</v>
      </c>
      <c r="J646" s="242">
        <f>sum(J635,N645)*(G639+G640)/(1-sum(G639,G640))</f>
        <v>7407.333333</v>
      </c>
      <c r="K646" s="89"/>
      <c r="L646" s="89"/>
      <c r="M646" s="226">
        <f t="shared" ref="M646:M647" si="519">G639</f>
        <v>0.3</v>
      </c>
      <c r="N646" s="263">
        <f>round(M646/sum(M646:M647)*J646,0)</f>
        <v>5556</v>
      </c>
      <c r="O646" s="264">
        <f t="shared" si="518"/>
        <v>0.3000161996</v>
      </c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  <c r="BK646" s="89"/>
      <c r="BL646" s="89"/>
      <c r="BM646" s="89"/>
      <c r="BN646" s="89"/>
      <c r="BO646" s="89"/>
      <c r="BP646" s="89"/>
      <c r="BQ646" s="89"/>
      <c r="BR646" s="89"/>
      <c r="BS646" s="89"/>
      <c r="BT646" s="89"/>
      <c r="BU646" s="89"/>
      <c r="BV646" s="89"/>
      <c r="BW646" s="89"/>
      <c r="BX646" s="89"/>
      <c r="BY646" s="89"/>
      <c r="BZ646" s="89"/>
      <c r="CA646" s="89"/>
      <c r="CB646" s="89"/>
      <c r="CC646" s="89"/>
      <c r="CD646" s="89"/>
      <c r="CE646" s="89"/>
      <c r="CF646" s="89"/>
      <c r="CG646" s="89"/>
      <c r="CH646" s="89"/>
      <c r="CI646" s="89"/>
      <c r="CJ646" s="89"/>
      <c r="CK646" s="89"/>
      <c r="CL646" s="89"/>
      <c r="CM646" s="89"/>
      <c r="CN646" s="89"/>
      <c r="CO646" s="89"/>
      <c r="CP646" s="89"/>
      <c r="CQ646" s="89"/>
      <c r="CR646" s="89"/>
      <c r="CS646" s="89"/>
      <c r="CT646" s="89"/>
      <c r="CU646" s="89"/>
      <c r="CV646" s="89"/>
      <c r="CW646" s="89"/>
      <c r="CX646" s="89"/>
      <c r="CY646" s="89"/>
      <c r="CZ646" s="89"/>
      <c r="DA646" s="89"/>
      <c r="DB646" s="89"/>
      <c r="DC646" s="89"/>
      <c r="DD646" s="89"/>
      <c r="DE646" s="89"/>
      <c r="DF646" s="89"/>
      <c r="DG646" s="89"/>
      <c r="DH646" s="89"/>
      <c r="DI646" s="89"/>
      <c r="DJ646" s="89"/>
      <c r="DK646" s="89"/>
      <c r="DL646" s="89"/>
      <c r="DM646" s="89"/>
      <c r="DN646" s="89"/>
      <c r="DO646" s="89"/>
      <c r="DP646" s="89"/>
      <c r="DQ646" s="89"/>
      <c r="DR646" s="89"/>
      <c r="DS646" s="89"/>
      <c r="DT646" s="89"/>
      <c r="DU646" s="89"/>
      <c r="DV646" s="89"/>
      <c r="DW646" s="89"/>
      <c r="DX646" s="89"/>
      <c r="DY646" s="89"/>
      <c r="DZ646" s="89"/>
    </row>
    <row r="647">
      <c r="A647" s="89"/>
      <c r="B647" s="89"/>
      <c r="C647" s="89"/>
      <c r="D647" s="89"/>
      <c r="E647" s="89"/>
      <c r="F647" s="89"/>
      <c r="G647" s="89"/>
      <c r="H647" s="89"/>
      <c r="I647" s="260" t="s">
        <v>334</v>
      </c>
      <c r="J647" s="89"/>
      <c r="K647" s="89"/>
      <c r="L647" s="89"/>
      <c r="M647" s="226">
        <f t="shared" si="519"/>
        <v>0.1</v>
      </c>
      <c r="N647" s="267">
        <f>round(M647/sum(M646:M647)*J646,0)</f>
        <v>1852</v>
      </c>
      <c r="O647" s="268">
        <f t="shared" si="518"/>
        <v>0.1000053999</v>
      </c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  <c r="BK647" s="89"/>
      <c r="BL647" s="89"/>
      <c r="BM647" s="89"/>
      <c r="BN647" s="89"/>
      <c r="BO647" s="89"/>
      <c r="BP647" s="89"/>
      <c r="BQ647" s="89"/>
      <c r="BR647" s="89"/>
      <c r="BS647" s="89"/>
      <c r="BT647" s="89"/>
      <c r="BU647" s="89"/>
      <c r="BV647" s="89"/>
      <c r="BW647" s="89"/>
      <c r="BX647" s="89"/>
      <c r="BY647" s="89"/>
      <c r="BZ647" s="89"/>
      <c r="CA647" s="89"/>
      <c r="CB647" s="89"/>
      <c r="CC647" s="89"/>
      <c r="CD647" s="89"/>
      <c r="CE647" s="89"/>
      <c r="CF647" s="89"/>
      <c r="CG647" s="89"/>
      <c r="CH647" s="89"/>
      <c r="CI647" s="89"/>
      <c r="CJ647" s="89"/>
      <c r="CK647" s="89"/>
      <c r="CL647" s="89"/>
      <c r="CM647" s="89"/>
      <c r="CN647" s="89"/>
      <c r="CO647" s="89"/>
      <c r="CP647" s="89"/>
      <c r="CQ647" s="89"/>
      <c r="CR647" s="89"/>
      <c r="CS647" s="89"/>
      <c r="CT647" s="89"/>
      <c r="CU647" s="89"/>
      <c r="CV647" s="89"/>
      <c r="CW647" s="89"/>
      <c r="CX647" s="89"/>
      <c r="CY647" s="89"/>
      <c r="CZ647" s="89"/>
      <c r="DA647" s="89"/>
      <c r="DB647" s="89"/>
      <c r="DC647" s="89"/>
      <c r="DD647" s="89"/>
      <c r="DE647" s="89"/>
      <c r="DF647" s="89"/>
      <c r="DG647" s="89"/>
      <c r="DH647" s="89"/>
      <c r="DI647" s="89"/>
      <c r="DJ647" s="89"/>
      <c r="DK647" s="89"/>
      <c r="DL647" s="89"/>
      <c r="DM647" s="89"/>
      <c r="DN647" s="89"/>
      <c r="DO647" s="89"/>
      <c r="DP647" s="89"/>
      <c r="DQ647" s="89"/>
      <c r="DR647" s="89"/>
      <c r="DS647" s="89"/>
      <c r="DT647" s="89"/>
      <c r="DU647" s="89"/>
      <c r="DV647" s="89"/>
      <c r="DW647" s="89"/>
      <c r="DX647" s="89"/>
      <c r="DY647" s="89"/>
      <c r="DZ647" s="89"/>
    </row>
    <row r="648">
      <c r="A648" s="89"/>
      <c r="B648" s="89"/>
      <c r="C648" s="89"/>
      <c r="D648" s="89"/>
      <c r="E648" s="89"/>
      <c r="F648" s="89"/>
      <c r="G648" s="89"/>
      <c r="H648" s="89"/>
      <c r="I648" s="150" t="s">
        <v>333</v>
      </c>
      <c r="J648" s="89"/>
      <c r="K648" s="89"/>
      <c r="L648" s="89"/>
      <c r="N648" s="242">
        <f t="shared" ref="N648:O648" si="520">sum(N643:N647)</f>
        <v>18519</v>
      </c>
      <c r="O648" s="226">
        <f t="shared" si="520"/>
        <v>1</v>
      </c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  <c r="BK648" s="89"/>
      <c r="BL648" s="89"/>
      <c r="BM648" s="89"/>
      <c r="BN648" s="89"/>
      <c r="BO648" s="89"/>
      <c r="BP648" s="89"/>
      <c r="BQ648" s="89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89"/>
      <c r="CW648" s="89"/>
      <c r="CX648" s="89"/>
      <c r="CY648" s="89"/>
      <c r="CZ648" s="89"/>
      <c r="DA648" s="89"/>
      <c r="DB648" s="89"/>
      <c r="DC648" s="89"/>
      <c r="DD648" s="89"/>
      <c r="DE648" s="89"/>
      <c r="DF648" s="89"/>
      <c r="DG648" s="89"/>
      <c r="DH648" s="89"/>
      <c r="DI648" s="89"/>
      <c r="DJ648" s="89"/>
      <c r="DK648" s="89"/>
      <c r="DL648" s="89"/>
      <c r="DM648" s="89"/>
      <c r="DN648" s="89"/>
      <c r="DO648" s="89"/>
      <c r="DP648" s="89"/>
      <c r="DQ648" s="89"/>
      <c r="DR648" s="89"/>
      <c r="DS648" s="89"/>
      <c r="DT648" s="89"/>
      <c r="DU648" s="89"/>
      <c r="DV648" s="89"/>
      <c r="DW648" s="89"/>
      <c r="DX648" s="89"/>
      <c r="DY648" s="89"/>
      <c r="DZ648" s="89"/>
    </row>
    <row r="649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89"/>
      <c r="BM649" s="89"/>
      <c r="BN649" s="89"/>
      <c r="BO649" s="89"/>
      <c r="BP649" s="89"/>
      <c r="BQ649" s="89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89"/>
      <c r="CW649" s="89"/>
      <c r="CX649" s="89"/>
      <c r="CY649" s="89"/>
      <c r="CZ649" s="89"/>
      <c r="DA649" s="89"/>
      <c r="DB649" s="89"/>
      <c r="DC649" s="89"/>
      <c r="DD649" s="89"/>
      <c r="DE649" s="89"/>
      <c r="DF649" s="89"/>
      <c r="DG649" s="89"/>
      <c r="DH649" s="89"/>
      <c r="DI649" s="89"/>
      <c r="DJ649" s="89"/>
      <c r="DK649" s="89"/>
      <c r="DL649" s="89"/>
      <c r="DM649" s="89"/>
      <c r="DN649" s="89"/>
      <c r="DO649" s="89"/>
      <c r="DP649" s="89"/>
      <c r="DQ649" s="89"/>
      <c r="DR649" s="89"/>
      <c r="DS649" s="89"/>
      <c r="DT649" s="89"/>
      <c r="DU649" s="89"/>
      <c r="DV649" s="89"/>
      <c r="DW649" s="89"/>
      <c r="DX649" s="89"/>
      <c r="DY649" s="89"/>
      <c r="DZ649" s="89"/>
    </row>
    <row r="650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  <c r="DK650" s="121"/>
      <c r="DL650" s="121"/>
      <c r="DM650" s="121"/>
      <c r="DN650" s="121"/>
      <c r="DO650" s="121"/>
      <c r="DP650" s="121"/>
      <c r="DQ650" s="121"/>
      <c r="DR650" s="121"/>
      <c r="DS650" s="121"/>
      <c r="DT650" s="121"/>
      <c r="DU650" s="121"/>
      <c r="DV650" s="121"/>
      <c r="DW650" s="121"/>
      <c r="DX650" s="121"/>
      <c r="DY650" s="121"/>
      <c r="DZ650" s="121"/>
    </row>
    <row r="651">
      <c r="A651" s="89"/>
      <c r="B651" s="89"/>
      <c r="C651" s="189" t="s">
        <v>57</v>
      </c>
      <c r="D651" s="89"/>
      <c r="E651" s="89"/>
      <c r="F651" s="89"/>
      <c r="G651" s="89"/>
      <c r="H651" s="89"/>
      <c r="I651" s="89"/>
      <c r="J651" s="89"/>
      <c r="K651" s="83" t="s">
        <v>99</v>
      </c>
      <c r="L651" s="83" t="s">
        <v>100</v>
      </c>
      <c r="M651" s="83" t="s">
        <v>101</v>
      </c>
      <c r="N651" s="83" t="s">
        <v>102</v>
      </c>
      <c r="O651" s="83" t="s">
        <v>103</v>
      </c>
      <c r="P651" s="83" t="s">
        <v>104</v>
      </c>
      <c r="Q651" s="83" t="s">
        <v>105</v>
      </c>
      <c r="R651" s="83" t="s">
        <v>106</v>
      </c>
      <c r="S651" s="83" t="s">
        <v>107</v>
      </c>
      <c r="T651" s="83" t="s">
        <v>108</v>
      </c>
      <c r="U651" s="83" t="s">
        <v>109</v>
      </c>
      <c r="V651" s="83" t="s">
        <v>110</v>
      </c>
      <c r="W651" s="83" t="s">
        <v>201</v>
      </c>
      <c r="X651" s="83" t="s">
        <v>202</v>
      </c>
      <c r="Y651" s="83" t="s">
        <v>203</v>
      </c>
      <c r="Z651" s="83" t="s">
        <v>204</v>
      </c>
      <c r="AA651" s="83" t="s">
        <v>205</v>
      </c>
      <c r="AB651" s="83" t="s">
        <v>206</v>
      </c>
      <c r="AC651" s="83" t="s">
        <v>207</v>
      </c>
      <c r="AD651" s="83" t="s">
        <v>208</v>
      </c>
      <c r="AE651" s="83" t="s">
        <v>209</v>
      </c>
      <c r="AF651" s="83" t="s">
        <v>210</v>
      </c>
      <c r="AG651" s="83" t="s">
        <v>211</v>
      </c>
      <c r="AH651" s="83" t="s">
        <v>212</v>
      </c>
      <c r="AI651" s="83" t="s">
        <v>213</v>
      </c>
      <c r="AJ651" s="83" t="s">
        <v>214</v>
      </c>
      <c r="AK651" s="83" t="s">
        <v>215</v>
      </c>
      <c r="AL651" s="83" t="s">
        <v>216</v>
      </c>
      <c r="AM651" s="83" t="s">
        <v>217</v>
      </c>
      <c r="AN651" s="83" t="s">
        <v>218</v>
      </c>
      <c r="AO651" s="83" t="s">
        <v>219</v>
      </c>
      <c r="AP651" s="83" t="s">
        <v>220</v>
      </c>
      <c r="AQ651" s="83" t="s">
        <v>221</v>
      </c>
      <c r="AR651" s="83" t="s">
        <v>222</v>
      </c>
      <c r="AS651" s="83" t="s">
        <v>223</v>
      </c>
      <c r="AT651" s="83" t="s">
        <v>224</v>
      </c>
      <c r="AU651" s="83" t="s">
        <v>225</v>
      </c>
      <c r="AV651" s="83" t="s">
        <v>226</v>
      </c>
      <c r="AW651" s="83" t="s">
        <v>227</v>
      </c>
      <c r="AX651" s="83" t="s">
        <v>228</v>
      </c>
      <c r="AY651" s="83" t="s">
        <v>229</v>
      </c>
      <c r="AZ651" s="83" t="s">
        <v>230</v>
      </c>
      <c r="BA651" s="83" t="s">
        <v>231</v>
      </c>
      <c r="BB651" s="83" t="s">
        <v>232</v>
      </c>
      <c r="BC651" s="83" t="s">
        <v>233</v>
      </c>
      <c r="BD651" s="83" t="s">
        <v>234</v>
      </c>
      <c r="BE651" s="83" t="s">
        <v>235</v>
      </c>
      <c r="BF651" s="83" t="s">
        <v>236</v>
      </c>
      <c r="BG651" s="83" t="s">
        <v>237</v>
      </c>
      <c r="BH651" s="83" t="s">
        <v>238</v>
      </c>
      <c r="BI651" s="83" t="s">
        <v>239</v>
      </c>
      <c r="BJ651" s="83" t="s">
        <v>240</v>
      </c>
      <c r="BK651" s="83" t="s">
        <v>241</v>
      </c>
      <c r="BL651" s="83" t="s">
        <v>242</v>
      </c>
      <c r="BM651" s="83" t="s">
        <v>243</v>
      </c>
      <c r="BN651" s="83" t="s">
        <v>244</v>
      </c>
      <c r="BO651" s="83" t="s">
        <v>245</v>
      </c>
      <c r="BP651" s="83" t="s">
        <v>246</v>
      </c>
      <c r="BQ651" s="83" t="s">
        <v>247</v>
      </c>
      <c r="BR651" s="83" t="s">
        <v>248</v>
      </c>
      <c r="BS651" s="83" t="s">
        <v>249</v>
      </c>
      <c r="BT651" s="83" t="s">
        <v>250</v>
      </c>
      <c r="BU651" s="83" t="s">
        <v>251</v>
      </c>
      <c r="BV651" s="83" t="s">
        <v>252</v>
      </c>
      <c r="BW651" s="83" t="s">
        <v>253</v>
      </c>
      <c r="BX651" s="83" t="s">
        <v>254</v>
      </c>
      <c r="BY651" s="83" t="s">
        <v>255</v>
      </c>
      <c r="BZ651" s="83" t="s">
        <v>256</v>
      </c>
      <c r="CA651" s="83" t="s">
        <v>257</v>
      </c>
      <c r="CB651" s="83" t="s">
        <v>258</v>
      </c>
      <c r="CC651" s="83" t="s">
        <v>259</v>
      </c>
      <c r="CD651" s="83" t="s">
        <v>260</v>
      </c>
      <c r="CE651" s="83" t="s">
        <v>261</v>
      </c>
      <c r="CF651" s="83" t="s">
        <v>262</v>
      </c>
      <c r="CG651" s="83" t="s">
        <v>263</v>
      </c>
      <c r="CH651" s="83" t="s">
        <v>264</v>
      </c>
      <c r="CI651" s="83" t="s">
        <v>265</v>
      </c>
      <c r="CJ651" s="83" t="s">
        <v>266</v>
      </c>
      <c r="CK651" s="83" t="s">
        <v>267</v>
      </c>
      <c r="CL651" s="83" t="s">
        <v>268</v>
      </c>
      <c r="CM651" s="83" t="s">
        <v>269</v>
      </c>
      <c r="CN651" s="83" t="s">
        <v>270</v>
      </c>
      <c r="CO651" s="83" t="s">
        <v>271</v>
      </c>
      <c r="CP651" s="83" t="s">
        <v>272</v>
      </c>
      <c r="CQ651" s="83" t="s">
        <v>273</v>
      </c>
      <c r="CR651" s="83" t="s">
        <v>274</v>
      </c>
      <c r="CS651" s="83" t="s">
        <v>275</v>
      </c>
      <c r="CT651" s="83" t="s">
        <v>276</v>
      </c>
      <c r="CU651" s="83" t="s">
        <v>277</v>
      </c>
      <c r="CV651" s="83" t="s">
        <v>278</v>
      </c>
      <c r="CW651" s="83" t="s">
        <v>279</v>
      </c>
      <c r="CX651" s="83" t="s">
        <v>280</v>
      </c>
      <c r="CY651" s="83" t="s">
        <v>281</v>
      </c>
      <c r="CZ651" s="83" t="s">
        <v>282</v>
      </c>
      <c r="DA651" s="83" t="s">
        <v>283</v>
      </c>
      <c r="DB651" s="83" t="s">
        <v>284</v>
      </c>
      <c r="DC651" s="83" t="s">
        <v>285</v>
      </c>
      <c r="DD651" s="83" t="s">
        <v>286</v>
      </c>
      <c r="DE651" s="83" t="s">
        <v>287</v>
      </c>
      <c r="DF651" s="83" t="s">
        <v>288</v>
      </c>
      <c r="DG651" s="83" t="s">
        <v>289</v>
      </c>
      <c r="DH651" s="83" t="s">
        <v>290</v>
      </c>
      <c r="DI651" s="83" t="s">
        <v>291</v>
      </c>
      <c r="DJ651" s="83" t="s">
        <v>292</v>
      </c>
      <c r="DK651" s="83" t="s">
        <v>293</v>
      </c>
      <c r="DL651" s="83" t="s">
        <v>294</v>
      </c>
      <c r="DM651" s="83" t="s">
        <v>295</v>
      </c>
      <c r="DN651" s="83" t="s">
        <v>296</v>
      </c>
      <c r="DO651" s="83" t="s">
        <v>297</v>
      </c>
      <c r="DP651" s="83" t="s">
        <v>298</v>
      </c>
      <c r="DQ651" s="83" t="s">
        <v>299</v>
      </c>
      <c r="DR651" s="83" t="s">
        <v>300</v>
      </c>
      <c r="DS651" s="83" t="s">
        <v>301</v>
      </c>
      <c r="DT651" s="83" t="s">
        <v>302</v>
      </c>
      <c r="DU651" s="83" t="s">
        <v>303</v>
      </c>
      <c r="DV651" s="83" t="s">
        <v>304</v>
      </c>
      <c r="DW651" s="83" t="s">
        <v>305</v>
      </c>
      <c r="DX651" s="83" t="s">
        <v>306</v>
      </c>
      <c r="DY651" s="83" t="s">
        <v>307</v>
      </c>
      <c r="DZ651" s="83" t="s">
        <v>308</v>
      </c>
    </row>
    <row r="652">
      <c r="A652" s="89"/>
      <c r="B652" s="89"/>
      <c r="C652" s="89"/>
      <c r="D652" s="89"/>
      <c r="E652" s="107" t="s">
        <v>168</v>
      </c>
      <c r="F652" s="89"/>
      <c r="G652" s="89"/>
      <c r="H652" s="89"/>
      <c r="I652" s="196" t="s">
        <v>160</v>
      </c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  <c r="CB652" s="90"/>
      <c r="CC652" s="90"/>
      <c r="CD652" s="90"/>
      <c r="CE652" s="90"/>
      <c r="CF652" s="90"/>
      <c r="CG652" s="90"/>
      <c r="CH652" s="90"/>
      <c r="CI652" s="90"/>
      <c r="CJ652" s="90"/>
      <c r="CK652" s="90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0"/>
      <c r="DB652" s="90"/>
      <c r="DC652" s="90"/>
      <c r="DD652" s="90"/>
      <c r="DE652" s="90"/>
      <c r="DF652" s="90"/>
      <c r="DG652" s="90"/>
      <c r="DH652" s="90"/>
      <c r="DI652" s="90"/>
      <c r="DJ652" s="90"/>
      <c r="DK652" s="90"/>
      <c r="DL652" s="90"/>
      <c r="DM652" s="90"/>
      <c r="DN652" s="90"/>
      <c r="DO652" s="90"/>
      <c r="DP652" s="90"/>
      <c r="DQ652" s="90"/>
      <c r="DR652" s="90"/>
      <c r="DS652" s="90"/>
      <c r="DT652" s="90"/>
      <c r="DU652" s="90"/>
      <c r="DV652" s="90"/>
      <c r="DW652" s="90"/>
      <c r="DX652" s="90"/>
      <c r="DY652" s="90"/>
      <c r="DZ652" s="90"/>
    </row>
    <row r="653">
      <c r="A653" s="89"/>
      <c r="B653" s="89"/>
      <c r="C653" s="89"/>
      <c r="D653" s="89"/>
      <c r="E653" s="238" t="s">
        <v>354</v>
      </c>
      <c r="F653" s="89"/>
      <c r="G653" s="222">
        <f>if(FounderEarnings!C$14="Post",(FounderEarnings!C$9-FounderEarnings!C$8),FounderEarnings!C$9)</f>
        <v>1900000</v>
      </c>
      <c r="H653" s="89"/>
      <c r="I653" s="196" t="s">
        <v>57</v>
      </c>
      <c r="J653" s="90" t="str">
        <f>if(FounderEarnings!$C$7=J$2,FounderEarnings!$C$8,"")</f>
        <v/>
      </c>
      <c r="K653" s="89" t="str">
        <f>if(FounderEarnings!$C$7=K$2,FounderEarnings!$C$8,"")</f>
        <v/>
      </c>
      <c r="L653" s="90" t="str">
        <f>if(FounderEarnings!$C$7=L$2,FounderEarnings!$C$8,"")</f>
        <v/>
      </c>
      <c r="M653" s="90" t="str">
        <f>if(FounderEarnings!$C$7=M$2,FounderEarnings!$C$8,"")</f>
        <v/>
      </c>
      <c r="N653" s="90" t="str">
        <f>if(FounderEarnings!$C$7=N$2,FounderEarnings!$C$8,"")</f>
        <v/>
      </c>
      <c r="O653" s="90" t="str">
        <f>if(FounderEarnings!$C$7=O$2,FounderEarnings!$C$8,"")</f>
        <v/>
      </c>
      <c r="P653" s="90">
        <f>if(FounderEarnings!$C$7=P$2,FounderEarnings!$C$8,"")</f>
        <v>100000</v>
      </c>
      <c r="Q653" s="90" t="str">
        <f>if(FounderEarnings!$C$7=Q$2,FounderEarnings!$C$8,"")</f>
        <v/>
      </c>
      <c r="R653" s="90" t="str">
        <f>if(FounderEarnings!$C$7=R$2,FounderEarnings!$C$8,"")</f>
        <v/>
      </c>
      <c r="S653" s="90" t="str">
        <f>if(FounderEarnings!$C$7=S$2,FounderEarnings!$C$8,"")</f>
        <v/>
      </c>
      <c r="T653" s="90" t="str">
        <f>if(FounderEarnings!$C$7=T$2,FounderEarnings!$C$8,"")</f>
        <v/>
      </c>
      <c r="U653" s="90" t="str">
        <f>if(FounderEarnings!$C$7=U$2,FounderEarnings!$C$8,"")</f>
        <v/>
      </c>
      <c r="V653" s="90" t="str">
        <f>if(FounderEarnings!$C$7=V$2,FounderEarnings!$C$8,"")</f>
        <v/>
      </c>
      <c r="W653" s="90" t="str">
        <f>if(FounderEarnings!$C$7=W$2,FounderEarnings!$C$8,"")</f>
        <v/>
      </c>
      <c r="X653" s="90" t="str">
        <f>if(FounderEarnings!$C$7=X$2,FounderEarnings!$C$8,"")</f>
        <v/>
      </c>
      <c r="Y653" s="90" t="str">
        <f>if(FounderEarnings!$C$7=Y$2,FounderEarnings!$C$8,"")</f>
        <v/>
      </c>
      <c r="Z653" s="90" t="str">
        <f>if(FounderEarnings!$C$7=Z$2,FounderEarnings!$C$8,"")</f>
        <v/>
      </c>
      <c r="AA653" s="90" t="str">
        <f>if(FounderEarnings!$C$7=AA$2,FounderEarnings!$C$8,"")</f>
        <v/>
      </c>
      <c r="AB653" s="90" t="str">
        <f>if(FounderEarnings!$C$7=AB$2,FounderEarnings!$C$8,"")</f>
        <v/>
      </c>
      <c r="AC653" s="90" t="str">
        <f>if(FounderEarnings!$C$7=AC$2,FounderEarnings!$C$8,"")</f>
        <v/>
      </c>
      <c r="AD653" s="90" t="str">
        <f>if(FounderEarnings!$C$7=AD$2,FounderEarnings!$C$8,"")</f>
        <v/>
      </c>
      <c r="AE653" s="90" t="str">
        <f>if(FounderEarnings!$C$7=AE$2,FounderEarnings!$C$8,"")</f>
        <v/>
      </c>
      <c r="AF653" s="90" t="str">
        <f>if(FounderEarnings!$C$7=AF$2,FounderEarnings!$C$8,"")</f>
        <v/>
      </c>
      <c r="AG653" s="90" t="str">
        <f>if(FounderEarnings!$C$7=AG$2,FounderEarnings!$C$8,"")</f>
        <v/>
      </c>
      <c r="AH653" s="90" t="str">
        <f>if(FounderEarnings!$C$7=AH$2,FounderEarnings!$C$8,"")</f>
        <v/>
      </c>
      <c r="AI653" s="90" t="str">
        <f>if(FounderEarnings!$C$7=AI$2,FounderEarnings!$C$8,"")</f>
        <v/>
      </c>
      <c r="AJ653" s="90" t="str">
        <f>if(FounderEarnings!$C$7=AJ$2,FounderEarnings!$C$8,"")</f>
        <v/>
      </c>
      <c r="AK653" s="90" t="str">
        <f>if(FounderEarnings!$C$7=AK$2,FounderEarnings!$C$8,"")</f>
        <v/>
      </c>
      <c r="AL653" s="90" t="str">
        <f>if(FounderEarnings!$C$7=AL$2,FounderEarnings!$C$8,"")</f>
        <v/>
      </c>
      <c r="AM653" s="90" t="str">
        <f>if(FounderEarnings!$C$7=AM$2,FounderEarnings!$C$8,"")</f>
        <v/>
      </c>
      <c r="AN653" s="90" t="str">
        <f>if(FounderEarnings!$C$7=AN$2,FounderEarnings!$C$8,"")</f>
        <v/>
      </c>
      <c r="AO653" s="90" t="str">
        <f>if(FounderEarnings!$C$7=AO$2,FounderEarnings!$C$8,"")</f>
        <v/>
      </c>
      <c r="AP653" s="90" t="str">
        <f>if(FounderEarnings!$C$7=AP$2,FounderEarnings!$C$8,"")</f>
        <v/>
      </c>
      <c r="AQ653" s="90" t="str">
        <f>if(FounderEarnings!$C$7=AQ$2,FounderEarnings!$C$8,"")</f>
        <v/>
      </c>
      <c r="AR653" s="90" t="str">
        <f>if(FounderEarnings!$C$7=AR$2,FounderEarnings!$C$8,"")</f>
        <v/>
      </c>
      <c r="AS653" s="90" t="str">
        <f>if(FounderEarnings!$C$7=AS$2,FounderEarnings!$C$8,"")</f>
        <v/>
      </c>
      <c r="AT653" s="90" t="str">
        <f>if(FounderEarnings!$C$7=AT$2,FounderEarnings!$C$8,"")</f>
        <v/>
      </c>
      <c r="AU653" s="90" t="str">
        <f>if(FounderEarnings!$C$7=AU$2,FounderEarnings!$C$8,"")</f>
        <v/>
      </c>
      <c r="AV653" s="90" t="str">
        <f>if(FounderEarnings!$C$7=AV$2,FounderEarnings!$C$8,"")</f>
        <v/>
      </c>
      <c r="AW653" s="90" t="str">
        <f>if(FounderEarnings!$C$7=AW$2,FounderEarnings!$C$8,"")</f>
        <v/>
      </c>
      <c r="AX653" s="90" t="str">
        <f>if(FounderEarnings!$C$7=AX$2,FounderEarnings!$C$8,"")</f>
        <v/>
      </c>
      <c r="AY653" s="90" t="str">
        <f>if(FounderEarnings!$C$7=AY$2,FounderEarnings!$C$8,"")</f>
        <v/>
      </c>
      <c r="AZ653" s="90" t="str">
        <f>if(FounderEarnings!$C$7=AZ$2,FounderEarnings!$C$8,"")</f>
        <v/>
      </c>
      <c r="BA653" s="90" t="str">
        <f>if(FounderEarnings!$C$7=BA$2,FounderEarnings!$C$8,"")</f>
        <v/>
      </c>
      <c r="BB653" s="90" t="str">
        <f>if(FounderEarnings!$C$7=BB$2,FounderEarnings!$C$8,"")</f>
        <v/>
      </c>
      <c r="BC653" s="90" t="str">
        <f>if(FounderEarnings!$C$7=BC$2,FounderEarnings!$C$8,"")</f>
        <v/>
      </c>
      <c r="BD653" s="90" t="str">
        <f>if(FounderEarnings!$C$7=BD$2,FounderEarnings!$C$8,"")</f>
        <v/>
      </c>
      <c r="BE653" s="90" t="str">
        <f>if(FounderEarnings!$C$7=BE$2,FounderEarnings!$C$8,"")</f>
        <v/>
      </c>
      <c r="BF653" s="90" t="str">
        <f>if(FounderEarnings!$C$7=BF$2,FounderEarnings!$C$8,"")</f>
        <v/>
      </c>
      <c r="BG653" s="90" t="str">
        <f>if(FounderEarnings!$C$7=BG$2,FounderEarnings!$C$8,"")</f>
        <v/>
      </c>
      <c r="BH653" s="90" t="str">
        <f>if(FounderEarnings!$C$7=BH$2,FounderEarnings!$C$8,"")</f>
        <v/>
      </c>
      <c r="BI653" s="90" t="str">
        <f>if(FounderEarnings!$C$7=BI$2,FounderEarnings!$C$8,"")</f>
        <v/>
      </c>
      <c r="BJ653" s="90" t="str">
        <f>if(FounderEarnings!$C$7=BJ$2,FounderEarnings!$C$8,"")</f>
        <v/>
      </c>
      <c r="BK653" s="90" t="str">
        <f>if(FounderEarnings!$C$7=BK$2,FounderEarnings!$C$8,"")</f>
        <v/>
      </c>
      <c r="BL653" s="90" t="str">
        <f>if(FounderEarnings!$C$7=BL$2,FounderEarnings!$C$8,"")</f>
        <v/>
      </c>
      <c r="BM653" s="90" t="str">
        <f>if(FounderEarnings!$C$7=BM$2,FounderEarnings!$C$8,"")</f>
        <v/>
      </c>
      <c r="BN653" s="90" t="str">
        <f>if(FounderEarnings!$C$7=BN$2,FounderEarnings!$C$8,"")</f>
        <v/>
      </c>
      <c r="BO653" s="90" t="str">
        <f>if(FounderEarnings!$C$7=BO$2,FounderEarnings!$C$8,"")</f>
        <v/>
      </c>
      <c r="BP653" s="90" t="str">
        <f>if(FounderEarnings!$C$7=BP$2,FounderEarnings!$C$8,"")</f>
        <v/>
      </c>
      <c r="BQ653" s="90" t="str">
        <f>if(FounderEarnings!$C$7=BQ$2,FounderEarnings!$C$8,"")</f>
        <v/>
      </c>
      <c r="BR653" s="90" t="str">
        <f>if(FounderEarnings!$C$7=BR$2,FounderEarnings!$C$8,"")</f>
        <v/>
      </c>
      <c r="BS653" s="90" t="str">
        <f>if(FounderEarnings!$C$7=BS$2,FounderEarnings!$C$8,"")</f>
        <v/>
      </c>
      <c r="BT653" s="90" t="str">
        <f>if(FounderEarnings!$C$7=BT$2,FounderEarnings!$C$8,"")</f>
        <v/>
      </c>
      <c r="BU653" s="90" t="str">
        <f>if(FounderEarnings!$C$7=BU$2,FounderEarnings!$C$8,"")</f>
        <v/>
      </c>
      <c r="BV653" s="90" t="str">
        <f>if(FounderEarnings!$C$7=BV$2,FounderEarnings!$C$8,"")</f>
        <v/>
      </c>
      <c r="BW653" s="90" t="str">
        <f>if(FounderEarnings!$C$7=BW$2,FounderEarnings!$C$8,"")</f>
        <v/>
      </c>
      <c r="BX653" s="90" t="str">
        <f>if(FounderEarnings!$C$7=BX$2,FounderEarnings!$C$8,"")</f>
        <v/>
      </c>
      <c r="BY653" s="90" t="str">
        <f>if(FounderEarnings!$C$7=BY$2,FounderEarnings!$C$8,"")</f>
        <v/>
      </c>
      <c r="BZ653" s="90" t="str">
        <f>if(FounderEarnings!$C$7=BZ$2,FounderEarnings!$C$8,"")</f>
        <v/>
      </c>
      <c r="CA653" s="90" t="str">
        <f>if(FounderEarnings!$C$7=CA$2,FounderEarnings!$C$8,"")</f>
        <v/>
      </c>
      <c r="CB653" s="90" t="str">
        <f>if(FounderEarnings!$C$7=CB$2,FounderEarnings!$C$8,"")</f>
        <v/>
      </c>
      <c r="CC653" s="90" t="str">
        <f>if(FounderEarnings!$C$7=CC$2,FounderEarnings!$C$8,"")</f>
        <v/>
      </c>
      <c r="CD653" s="90" t="str">
        <f>if(FounderEarnings!$C$7=CD$2,FounderEarnings!$C$8,"")</f>
        <v/>
      </c>
      <c r="CE653" s="90" t="str">
        <f>if(FounderEarnings!$C$7=CE$2,FounderEarnings!$C$8,"")</f>
        <v/>
      </c>
      <c r="CF653" s="90" t="str">
        <f>if(FounderEarnings!$C$7=CF$2,FounderEarnings!$C$8,"")</f>
        <v/>
      </c>
      <c r="CG653" s="90" t="str">
        <f>if(FounderEarnings!$C$7=CG$2,FounderEarnings!$C$8,"")</f>
        <v/>
      </c>
      <c r="CH653" s="90" t="str">
        <f>if(FounderEarnings!$C$7=CH$2,FounderEarnings!$C$8,"")</f>
        <v/>
      </c>
      <c r="CI653" s="90" t="str">
        <f>if(FounderEarnings!$C$7=CI$2,FounderEarnings!$C$8,"")</f>
        <v/>
      </c>
      <c r="CJ653" s="90" t="str">
        <f>if(FounderEarnings!$C$7=CJ$2,FounderEarnings!$C$8,"")</f>
        <v/>
      </c>
      <c r="CK653" s="90" t="str">
        <f>if(FounderEarnings!$C$7=CK$2,FounderEarnings!$C$8,"")</f>
        <v/>
      </c>
      <c r="CL653" s="90" t="str">
        <f>if(FounderEarnings!$C$7=CL$2,FounderEarnings!$C$8,"")</f>
        <v/>
      </c>
      <c r="CM653" s="90" t="str">
        <f>if(FounderEarnings!$C$7=CM$2,FounderEarnings!$C$8,"")</f>
        <v/>
      </c>
      <c r="CN653" s="90" t="str">
        <f>if(FounderEarnings!$C$7=CN$2,FounderEarnings!$C$8,"")</f>
        <v/>
      </c>
      <c r="CO653" s="90" t="str">
        <f>if(FounderEarnings!$C$7=CO$2,FounderEarnings!$C$8,"")</f>
        <v/>
      </c>
      <c r="CP653" s="90" t="str">
        <f>if(FounderEarnings!$C$7=CP$2,FounderEarnings!$C$8,"")</f>
        <v/>
      </c>
      <c r="CQ653" s="90" t="str">
        <f>if(FounderEarnings!$C$7=CQ$2,FounderEarnings!$C$8,"")</f>
        <v/>
      </c>
      <c r="CR653" s="90" t="str">
        <f>if(FounderEarnings!$C$7=CR$2,FounderEarnings!$C$8,"")</f>
        <v/>
      </c>
      <c r="CS653" s="90" t="str">
        <f>if(FounderEarnings!$C$7=CS$2,FounderEarnings!$C$8,"")</f>
        <v/>
      </c>
      <c r="CT653" s="90" t="str">
        <f>if(FounderEarnings!$C$7=CT$2,FounderEarnings!$C$8,"")</f>
        <v/>
      </c>
      <c r="CU653" s="90" t="str">
        <f>if(FounderEarnings!$C$7=CU$2,FounderEarnings!$C$8,"")</f>
        <v/>
      </c>
      <c r="CV653" s="90" t="str">
        <f>if(FounderEarnings!$C$7=CV$2,FounderEarnings!$C$8,"")</f>
        <v/>
      </c>
      <c r="CW653" s="90" t="str">
        <f>if(FounderEarnings!$C$7=CW$2,FounderEarnings!$C$8,"")</f>
        <v/>
      </c>
      <c r="CX653" s="90" t="str">
        <f>if(FounderEarnings!$C$7=CX$2,FounderEarnings!$C$8,"")</f>
        <v/>
      </c>
      <c r="CY653" s="90" t="str">
        <f>if(FounderEarnings!$C$7=CY$2,FounderEarnings!$C$8,"")</f>
        <v/>
      </c>
      <c r="CZ653" s="90" t="str">
        <f>if(FounderEarnings!$C$7=CZ$2,FounderEarnings!$C$8,"")</f>
        <v/>
      </c>
      <c r="DA653" s="90" t="str">
        <f>if(FounderEarnings!$C$7=DA$2,FounderEarnings!$C$8,"")</f>
        <v/>
      </c>
      <c r="DB653" s="90" t="str">
        <f>if(FounderEarnings!$C$7=DB$2,FounderEarnings!$C$8,"")</f>
        <v/>
      </c>
      <c r="DC653" s="90" t="str">
        <f>if(FounderEarnings!$C$7=DC$2,FounderEarnings!$C$8,"")</f>
        <v/>
      </c>
      <c r="DD653" s="90" t="str">
        <f>if(FounderEarnings!$C$7=DD$2,FounderEarnings!$C$8,"")</f>
        <v/>
      </c>
      <c r="DE653" s="90" t="str">
        <f>if(FounderEarnings!$C$7=DE$2,FounderEarnings!$C$8,"")</f>
        <v/>
      </c>
      <c r="DF653" s="90" t="str">
        <f>if(FounderEarnings!$C$7=DF$2,FounderEarnings!$C$8,"")</f>
        <v/>
      </c>
      <c r="DG653" s="90" t="str">
        <f>if(FounderEarnings!$C$7=DG$2,FounderEarnings!$C$8,"")</f>
        <v/>
      </c>
      <c r="DH653" s="90" t="str">
        <f>if(FounderEarnings!$C$7=DH$2,FounderEarnings!$C$8,"")</f>
        <v/>
      </c>
      <c r="DI653" s="90" t="str">
        <f>if(FounderEarnings!$C$7=DI$2,FounderEarnings!$C$8,"")</f>
        <v/>
      </c>
      <c r="DJ653" s="90" t="str">
        <f>if(FounderEarnings!$C$7=DJ$2,FounderEarnings!$C$8,"")</f>
        <v/>
      </c>
      <c r="DK653" s="90" t="str">
        <f>if(FounderEarnings!$C$7=DK$2,FounderEarnings!$C$8,"")</f>
        <v/>
      </c>
      <c r="DL653" s="90" t="str">
        <f>if(FounderEarnings!$C$7=DL$2,FounderEarnings!$C$8,"")</f>
        <v/>
      </c>
      <c r="DM653" s="90" t="str">
        <f>if(FounderEarnings!$C$7=DM$2,FounderEarnings!$C$8,"")</f>
        <v/>
      </c>
      <c r="DN653" s="90" t="str">
        <f>if(FounderEarnings!$C$7=DN$2,FounderEarnings!$C$8,"")</f>
        <v/>
      </c>
      <c r="DO653" s="90" t="str">
        <f>if(FounderEarnings!$C$7=DO$2,FounderEarnings!$C$8,"")</f>
        <v/>
      </c>
      <c r="DP653" s="90" t="str">
        <f>if(FounderEarnings!$C$7=DP$2,FounderEarnings!$C$8,"")</f>
        <v/>
      </c>
      <c r="DQ653" s="90" t="str">
        <f>if(FounderEarnings!$C$7=DQ$2,FounderEarnings!$C$8,"")</f>
        <v/>
      </c>
      <c r="DR653" s="90" t="str">
        <f>if(FounderEarnings!$C$7=DR$2,FounderEarnings!$C$8,"")</f>
        <v/>
      </c>
      <c r="DS653" s="90" t="str">
        <f>if(FounderEarnings!$C$7=DS$2,FounderEarnings!$C$8,"")</f>
        <v/>
      </c>
      <c r="DT653" s="90" t="str">
        <f>if(FounderEarnings!$C$7=DT$2,FounderEarnings!$C$8,"")</f>
        <v/>
      </c>
      <c r="DU653" s="90" t="str">
        <f>if(FounderEarnings!$C$7=DU$2,FounderEarnings!$C$8,"")</f>
        <v/>
      </c>
      <c r="DV653" s="90" t="str">
        <f>if(FounderEarnings!$C$7=DV$2,FounderEarnings!$C$8,"")</f>
        <v/>
      </c>
      <c r="DW653" s="90" t="str">
        <f>if(FounderEarnings!$C$7=DW$2,FounderEarnings!$C$8,"")</f>
        <v/>
      </c>
      <c r="DX653" s="90" t="str">
        <f>if(FounderEarnings!$C$7=DX$2,FounderEarnings!$C$8,"")</f>
        <v/>
      </c>
      <c r="DY653" s="90" t="str">
        <f>if(FounderEarnings!$C$7=DY$2,FounderEarnings!$C$8,"")</f>
        <v/>
      </c>
      <c r="DZ653" s="90" t="str">
        <f>if(FounderEarnings!$C$7=DZ$2,FounderEarnings!$C$8,"")</f>
        <v/>
      </c>
    </row>
    <row r="654">
      <c r="A654" s="89"/>
      <c r="B654" s="89"/>
      <c r="C654" s="89"/>
      <c r="D654" s="89"/>
      <c r="E654" s="150" t="s">
        <v>330</v>
      </c>
      <c r="F654" s="89"/>
      <c r="G654" s="222">
        <f>if(FounderEarnings!C$23="Post",(FounderEarnings!C$22-FounderEarnings!C$21),FounderEarnings!C$22)</f>
        <v>10000000</v>
      </c>
      <c r="H654" s="89"/>
      <c r="I654" s="196" t="s">
        <v>162</v>
      </c>
      <c r="J654" s="90" t="str">
        <f>if(FounderEarnings!$C$20=J$2,FounderEarnings!$C$21,"")</f>
        <v/>
      </c>
      <c r="K654" s="90" t="str">
        <f>if(FounderEarnings!$C$20=K$2,FounderEarnings!$C$21,"")</f>
        <v/>
      </c>
      <c r="L654" s="90" t="str">
        <f>if(FounderEarnings!$C$20=L$2,FounderEarnings!$C$21,"")</f>
        <v/>
      </c>
      <c r="M654" s="90" t="str">
        <f>if(FounderEarnings!$C$20=M$2,FounderEarnings!$C$21,"")</f>
        <v/>
      </c>
      <c r="N654" s="90" t="str">
        <f>if(FounderEarnings!$C$20=N$2,FounderEarnings!$C$21,"")</f>
        <v/>
      </c>
      <c r="O654" s="90" t="str">
        <f>if(FounderEarnings!$C$20=O$2,FounderEarnings!$C$21,"")</f>
        <v/>
      </c>
      <c r="P654" s="90" t="str">
        <f>if(FounderEarnings!$C$20=P$2,FounderEarnings!$C$21,"")</f>
        <v/>
      </c>
      <c r="Q654" s="90" t="str">
        <f>if(FounderEarnings!$C$20=Q$2,FounderEarnings!$C$21,"")</f>
        <v/>
      </c>
      <c r="R654" s="90" t="str">
        <f>if(FounderEarnings!$C$20=R$2,FounderEarnings!$C$21,"")</f>
        <v/>
      </c>
      <c r="S654" s="90" t="str">
        <f>if(FounderEarnings!$C$20=S$2,FounderEarnings!$C$21,"")</f>
        <v/>
      </c>
      <c r="T654" s="90" t="str">
        <f>if(FounderEarnings!$C$20=T$2,FounderEarnings!$C$21,"")</f>
        <v/>
      </c>
      <c r="U654" s="90" t="str">
        <f>if(FounderEarnings!$C$20=U$2,FounderEarnings!$C$21,"")</f>
        <v/>
      </c>
      <c r="V654" s="90" t="str">
        <f>if(FounderEarnings!$C$20=V$2,FounderEarnings!$C$21,"")</f>
        <v/>
      </c>
      <c r="W654" s="90" t="str">
        <f>if(FounderEarnings!$C$20=W$2,FounderEarnings!$C$21,"")</f>
        <v/>
      </c>
      <c r="X654" s="90" t="str">
        <f>if(FounderEarnings!$C$20=X$2,FounderEarnings!$C$21,"")</f>
        <v/>
      </c>
      <c r="Y654" s="90" t="str">
        <f>if(FounderEarnings!$C$20=Y$2,FounderEarnings!$C$21,"")</f>
        <v/>
      </c>
      <c r="Z654" s="90" t="str">
        <f>if(FounderEarnings!$C$20=Z$2,FounderEarnings!$C$21,"")</f>
        <v/>
      </c>
      <c r="AA654" s="90" t="str">
        <f>if(FounderEarnings!$C$20=AA$2,FounderEarnings!$C$21,"")</f>
        <v/>
      </c>
      <c r="AB654" s="90" t="str">
        <f>if(FounderEarnings!$C$20=AB$2,FounderEarnings!$C$21,"")</f>
        <v/>
      </c>
      <c r="AC654" s="90" t="str">
        <f>if(FounderEarnings!$C$20=AC$2,FounderEarnings!$C$21,"")</f>
        <v/>
      </c>
      <c r="AD654" s="90" t="str">
        <f>if(FounderEarnings!$C$20=AD$2,FounderEarnings!$C$21,"")</f>
        <v/>
      </c>
      <c r="AE654" s="90" t="str">
        <f>if(FounderEarnings!$C$20=AE$2,FounderEarnings!$C$21,"")</f>
        <v/>
      </c>
      <c r="AF654" s="90" t="str">
        <f>if(FounderEarnings!$C$20=AF$2,FounderEarnings!$C$21,"")</f>
        <v/>
      </c>
      <c r="AG654" s="90" t="str">
        <f>if(FounderEarnings!$C$20=AG$2,FounderEarnings!$C$21,"")</f>
        <v/>
      </c>
      <c r="AH654" s="90" t="str">
        <f>if(FounderEarnings!$C$20=AH$2,FounderEarnings!$C$21,"")</f>
        <v/>
      </c>
      <c r="AI654" s="90" t="str">
        <f>if(FounderEarnings!$C$20=AI$2,FounderEarnings!$C$21,"")</f>
        <v/>
      </c>
      <c r="AJ654" s="90" t="str">
        <f>if(FounderEarnings!$C$20=AJ$2,FounderEarnings!$C$21,"")</f>
        <v/>
      </c>
      <c r="AK654" s="90" t="str">
        <f>if(FounderEarnings!$C$20=AK$2,FounderEarnings!$C$21,"")</f>
        <v/>
      </c>
      <c r="AL654" s="90" t="str">
        <f>if(FounderEarnings!$C$20=AL$2,FounderEarnings!$C$21,"")</f>
        <v/>
      </c>
      <c r="AM654" s="90" t="str">
        <f>if(FounderEarnings!$C$20=AM$2,FounderEarnings!$C$21,"")</f>
        <v/>
      </c>
      <c r="AN654" s="90">
        <f>if(FounderEarnings!$C$20=AN$2,FounderEarnings!$C$21,"")</f>
        <v>3000000</v>
      </c>
      <c r="AO654" s="90" t="str">
        <f>if(FounderEarnings!$C$20=AO$2,FounderEarnings!$C$21,"")</f>
        <v/>
      </c>
      <c r="AP654" s="90" t="str">
        <f>if(FounderEarnings!$C$20=AP$2,FounderEarnings!$C$21,"")</f>
        <v/>
      </c>
      <c r="AQ654" s="90" t="str">
        <f>if(FounderEarnings!$C$20=AQ$2,FounderEarnings!$C$21,"")</f>
        <v/>
      </c>
      <c r="AR654" s="90" t="str">
        <f>if(FounderEarnings!$C$20=AR$2,FounderEarnings!$C$21,"")</f>
        <v/>
      </c>
      <c r="AS654" s="90" t="str">
        <f>if(FounderEarnings!$C$20=AS$2,FounderEarnings!$C$21,"")</f>
        <v/>
      </c>
      <c r="AT654" s="90" t="str">
        <f>if(FounderEarnings!$C$20=AT$2,FounderEarnings!$C$21,"")</f>
        <v/>
      </c>
      <c r="AU654" s="90" t="str">
        <f>if(FounderEarnings!$C$20=AU$2,FounderEarnings!$C$21,"")</f>
        <v/>
      </c>
      <c r="AV654" s="90" t="str">
        <f>if(FounderEarnings!$C$20=AV$2,FounderEarnings!$C$21,"")</f>
        <v/>
      </c>
      <c r="AW654" s="90" t="str">
        <f>if(FounderEarnings!$C$20=AW$2,FounderEarnings!$C$21,"")</f>
        <v/>
      </c>
      <c r="AX654" s="90" t="str">
        <f>if(FounderEarnings!$C$20=AX$2,FounderEarnings!$C$21,"")</f>
        <v/>
      </c>
      <c r="AY654" s="90" t="str">
        <f>if(FounderEarnings!$C$20=AY$2,FounderEarnings!$C$21,"")</f>
        <v/>
      </c>
      <c r="AZ654" s="90" t="str">
        <f>if(FounderEarnings!$C$20=AZ$2,FounderEarnings!$C$21,"")</f>
        <v/>
      </c>
      <c r="BA654" s="90" t="str">
        <f>if(FounderEarnings!$C$20=BA$2,FounderEarnings!$C$21,"")</f>
        <v/>
      </c>
      <c r="BB654" s="90" t="str">
        <f>if(FounderEarnings!$C$20=BB$2,FounderEarnings!$C$21,"")</f>
        <v/>
      </c>
      <c r="BC654" s="90" t="str">
        <f>if(FounderEarnings!$C$20=BC$2,FounderEarnings!$C$21,"")</f>
        <v/>
      </c>
      <c r="BD654" s="90" t="str">
        <f>if(FounderEarnings!$C$20=BD$2,FounderEarnings!$C$21,"")</f>
        <v/>
      </c>
      <c r="BE654" s="90" t="str">
        <f>if(FounderEarnings!$C$20=BE$2,FounderEarnings!$C$21,"")</f>
        <v/>
      </c>
      <c r="BF654" s="90" t="str">
        <f>if(FounderEarnings!$C$20=BF$2,FounderEarnings!$C$21,"")</f>
        <v/>
      </c>
      <c r="BG654" s="90" t="str">
        <f>if(FounderEarnings!$C$20=BG$2,FounderEarnings!$C$21,"")</f>
        <v/>
      </c>
      <c r="BH654" s="90" t="str">
        <f>if(FounderEarnings!$C$20=BH$2,FounderEarnings!$C$21,"")</f>
        <v/>
      </c>
      <c r="BI654" s="90" t="str">
        <f>if(FounderEarnings!$C$20=BI$2,FounderEarnings!$C$21,"")</f>
        <v/>
      </c>
      <c r="BJ654" s="90" t="str">
        <f>if(FounderEarnings!$C$20=BJ$2,FounderEarnings!$C$21,"")</f>
        <v/>
      </c>
      <c r="BK654" s="90" t="str">
        <f>if(FounderEarnings!$C$20=BK$2,FounderEarnings!$C$21,"")</f>
        <v/>
      </c>
      <c r="BL654" s="90" t="str">
        <f>if(FounderEarnings!$C$20=BL$2,FounderEarnings!$C$21,"")</f>
        <v/>
      </c>
      <c r="BM654" s="90" t="str">
        <f>if(FounderEarnings!$C$20=BM$2,FounderEarnings!$C$21,"")</f>
        <v/>
      </c>
      <c r="BN654" s="90" t="str">
        <f>if(FounderEarnings!$C$20=BN$2,FounderEarnings!$C$21,"")</f>
        <v/>
      </c>
      <c r="BO654" s="90" t="str">
        <f>if(FounderEarnings!$C$20=BO$2,FounderEarnings!$C$21,"")</f>
        <v/>
      </c>
      <c r="BP654" s="90" t="str">
        <f>if(FounderEarnings!$C$20=BP$2,FounderEarnings!$C$21,"")</f>
        <v/>
      </c>
      <c r="BQ654" s="90" t="str">
        <f>if(FounderEarnings!$C$20=BQ$2,FounderEarnings!$C$21,"")</f>
        <v/>
      </c>
      <c r="BR654" s="90" t="str">
        <f>if(FounderEarnings!$C$20=BR$2,FounderEarnings!$C$21,"")</f>
        <v/>
      </c>
      <c r="BS654" s="90" t="str">
        <f>if(FounderEarnings!$C$20=BS$2,FounderEarnings!$C$21,"")</f>
        <v/>
      </c>
      <c r="BT654" s="90" t="str">
        <f>if(FounderEarnings!$C$20=BT$2,FounderEarnings!$C$21,"")</f>
        <v/>
      </c>
      <c r="BU654" s="90" t="str">
        <f>if(FounderEarnings!$C$20=BU$2,FounderEarnings!$C$21,"")</f>
        <v/>
      </c>
      <c r="BV654" s="90" t="str">
        <f>if(FounderEarnings!$C$20=BV$2,FounderEarnings!$C$21,"")</f>
        <v/>
      </c>
      <c r="BW654" s="90" t="str">
        <f>if(FounderEarnings!$C$20=BW$2,FounderEarnings!$C$21,"")</f>
        <v/>
      </c>
      <c r="BX654" s="90" t="str">
        <f>if(FounderEarnings!$C$20=BX$2,FounderEarnings!$C$21,"")</f>
        <v/>
      </c>
      <c r="BY654" s="90" t="str">
        <f>if(FounderEarnings!$C$20=BY$2,FounderEarnings!$C$21,"")</f>
        <v/>
      </c>
      <c r="BZ654" s="90" t="str">
        <f>if(FounderEarnings!$C$20=BZ$2,FounderEarnings!$C$21,"")</f>
        <v/>
      </c>
      <c r="CA654" s="90" t="str">
        <f>if(FounderEarnings!$C$20=CA$2,FounderEarnings!$C$21,"")</f>
        <v/>
      </c>
      <c r="CB654" s="90" t="str">
        <f>if(FounderEarnings!$C$20=CB$2,FounderEarnings!$C$21,"")</f>
        <v/>
      </c>
      <c r="CC654" s="90" t="str">
        <f>if(FounderEarnings!$C$20=CC$2,FounderEarnings!$C$21,"")</f>
        <v/>
      </c>
      <c r="CD654" s="90" t="str">
        <f>if(FounderEarnings!$C$20=CD$2,FounderEarnings!$C$21,"")</f>
        <v/>
      </c>
      <c r="CE654" s="90" t="str">
        <f>if(FounderEarnings!$C$20=CE$2,FounderEarnings!$C$21,"")</f>
        <v/>
      </c>
      <c r="CF654" s="90" t="str">
        <f>if(FounderEarnings!$C$20=CF$2,FounderEarnings!$C$21,"")</f>
        <v/>
      </c>
      <c r="CG654" s="90" t="str">
        <f>if(FounderEarnings!$C$20=CG$2,FounderEarnings!$C$21,"")</f>
        <v/>
      </c>
      <c r="CH654" s="90" t="str">
        <f>if(FounderEarnings!$C$20=CH$2,FounderEarnings!$C$21,"")</f>
        <v/>
      </c>
      <c r="CI654" s="90" t="str">
        <f>if(FounderEarnings!$C$20=CI$2,FounderEarnings!$C$21,"")</f>
        <v/>
      </c>
      <c r="CJ654" s="90" t="str">
        <f>if(FounderEarnings!$C$20=CJ$2,FounderEarnings!$C$21,"")</f>
        <v/>
      </c>
      <c r="CK654" s="90" t="str">
        <f>if(FounderEarnings!$C$20=CK$2,FounderEarnings!$C$21,"")</f>
        <v/>
      </c>
      <c r="CL654" s="90" t="str">
        <f>if(FounderEarnings!$C$20=CL$2,FounderEarnings!$C$21,"")</f>
        <v/>
      </c>
      <c r="CM654" s="90" t="str">
        <f>if(FounderEarnings!$C$20=CM$2,FounderEarnings!$C$21,"")</f>
        <v/>
      </c>
      <c r="CN654" s="90" t="str">
        <f>if(FounderEarnings!$C$20=CN$2,FounderEarnings!$C$21,"")</f>
        <v/>
      </c>
      <c r="CO654" s="90" t="str">
        <f>if(FounderEarnings!$C$20=CO$2,FounderEarnings!$C$21,"")</f>
        <v/>
      </c>
      <c r="CP654" s="90" t="str">
        <f>if(FounderEarnings!$C$20=CP$2,FounderEarnings!$C$21,"")</f>
        <v/>
      </c>
      <c r="CQ654" s="90" t="str">
        <f>if(FounderEarnings!$C$20=CQ$2,FounderEarnings!$C$21,"")</f>
        <v/>
      </c>
      <c r="CR654" s="90" t="str">
        <f>if(FounderEarnings!$C$20=CR$2,FounderEarnings!$C$21,"")</f>
        <v/>
      </c>
      <c r="CS654" s="90" t="str">
        <f>if(FounderEarnings!$C$20=CS$2,FounderEarnings!$C$21,"")</f>
        <v/>
      </c>
      <c r="CT654" s="90" t="str">
        <f>if(FounderEarnings!$C$20=CT$2,FounderEarnings!$C$21,"")</f>
        <v/>
      </c>
      <c r="CU654" s="90" t="str">
        <f>if(FounderEarnings!$C$20=CU$2,FounderEarnings!$C$21,"")</f>
        <v/>
      </c>
      <c r="CV654" s="90" t="str">
        <f>if(FounderEarnings!$C$20=CV$2,FounderEarnings!$C$21,"")</f>
        <v/>
      </c>
      <c r="CW654" s="90" t="str">
        <f>if(FounderEarnings!$C$20=CW$2,FounderEarnings!$C$21,"")</f>
        <v/>
      </c>
      <c r="CX654" s="90" t="str">
        <f>if(FounderEarnings!$C$20=CX$2,FounderEarnings!$C$21,"")</f>
        <v/>
      </c>
      <c r="CY654" s="90" t="str">
        <f>if(FounderEarnings!$C$20=CY$2,FounderEarnings!$C$21,"")</f>
        <v/>
      </c>
      <c r="CZ654" s="90" t="str">
        <f>if(FounderEarnings!$C$20=CZ$2,FounderEarnings!$C$21,"")</f>
        <v/>
      </c>
      <c r="DA654" s="90" t="str">
        <f>if(FounderEarnings!$C$20=DA$2,FounderEarnings!$C$21,"")</f>
        <v/>
      </c>
      <c r="DB654" s="90" t="str">
        <f>if(FounderEarnings!$C$20=DB$2,FounderEarnings!$C$21,"")</f>
        <v/>
      </c>
      <c r="DC654" s="90" t="str">
        <f>if(FounderEarnings!$C$20=DC$2,FounderEarnings!$C$21,"")</f>
        <v/>
      </c>
      <c r="DD654" s="90" t="str">
        <f>if(FounderEarnings!$C$20=DD$2,FounderEarnings!$C$21,"")</f>
        <v/>
      </c>
      <c r="DE654" s="90" t="str">
        <f>if(FounderEarnings!$C$20=DE$2,FounderEarnings!$C$21,"")</f>
        <v/>
      </c>
      <c r="DF654" s="90" t="str">
        <f>if(FounderEarnings!$C$20=DF$2,FounderEarnings!$C$21,"")</f>
        <v/>
      </c>
      <c r="DG654" s="90" t="str">
        <f>if(FounderEarnings!$C$20=DG$2,FounderEarnings!$C$21,"")</f>
        <v/>
      </c>
      <c r="DH654" s="90" t="str">
        <f>if(FounderEarnings!$C$20=DH$2,FounderEarnings!$C$21,"")</f>
        <v/>
      </c>
      <c r="DI654" s="90" t="str">
        <f>if(FounderEarnings!$C$20=DI$2,FounderEarnings!$C$21,"")</f>
        <v/>
      </c>
      <c r="DJ654" s="90" t="str">
        <f>if(FounderEarnings!$C$20=DJ$2,FounderEarnings!$C$21,"")</f>
        <v/>
      </c>
      <c r="DK654" s="90" t="str">
        <f>if(FounderEarnings!$C$20=DK$2,FounderEarnings!$C$21,"")</f>
        <v/>
      </c>
      <c r="DL654" s="90" t="str">
        <f>if(FounderEarnings!$C$20=DL$2,FounderEarnings!$C$21,"")</f>
        <v/>
      </c>
      <c r="DM654" s="90" t="str">
        <f>if(FounderEarnings!$C$20=DM$2,FounderEarnings!$C$21,"")</f>
        <v/>
      </c>
      <c r="DN654" s="90" t="str">
        <f>if(FounderEarnings!$C$20=DN$2,FounderEarnings!$C$21,"")</f>
        <v/>
      </c>
      <c r="DO654" s="90" t="str">
        <f>if(FounderEarnings!$C$20=DO$2,FounderEarnings!$C$21,"")</f>
        <v/>
      </c>
      <c r="DP654" s="90" t="str">
        <f>if(FounderEarnings!$C$20=DP$2,FounderEarnings!$C$21,"")</f>
        <v/>
      </c>
      <c r="DQ654" s="90" t="str">
        <f>if(FounderEarnings!$C$20=DQ$2,FounderEarnings!$C$21,"")</f>
        <v/>
      </c>
      <c r="DR654" s="90" t="str">
        <f>if(FounderEarnings!$C$20=DR$2,FounderEarnings!$C$21,"")</f>
        <v/>
      </c>
      <c r="DS654" s="90" t="str">
        <f>if(FounderEarnings!$C$20=DS$2,FounderEarnings!$C$21,"")</f>
        <v/>
      </c>
      <c r="DT654" s="90" t="str">
        <f>if(FounderEarnings!$C$20=DT$2,FounderEarnings!$C$21,"")</f>
        <v/>
      </c>
      <c r="DU654" s="90" t="str">
        <f>if(FounderEarnings!$C$20=DU$2,FounderEarnings!$C$21,"")</f>
        <v/>
      </c>
      <c r="DV654" s="90" t="str">
        <f>if(FounderEarnings!$C$20=DV$2,FounderEarnings!$C$21,"")</f>
        <v/>
      </c>
      <c r="DW654" s="90" t="str">
        <f>if(FounderEarnings!$C$20=DW$2,FounderEarnings!$C$21,"")</f>
        <v/>
      </c>
      <c r="DX654" s="90" t="str">
        <f>if(FounderEarnings!$C$20=DX$2,FounderEarnings!$C$21,"")</f>
        <v/>
      </c>
      <c r="DY654" s="90" t="str">
        <f>if(FounderEarnings!$C$20=DY$2,FounderEarnings!$C$21,"")</f>
        <v/>
      </c>
      <c r="DZ654" s="90" t="str">
        <f>if(FounderEarnings!$C$20=DZ$2,FounderEarnings!$C$21,"")</f>
        <v/>
      </c>
    </row>
    <row r="655">
      <c r="A655" s="89"/>
      <c r="B655" s="89"/>
      <c r="C655" s="89"/>
      <c r="D655" s="89"/>
      <c r="E655" s="232" t="s">
        <v>396</v>
      </c>
      <c r="F655" s="89"/>
      <c r="G655" s="270">
        <f>FounderEarnings!C$12</f>
        <v>120000</v>
      </c>
      <c r="H655" s="89"/>
      <c r="I655" s="88" t="s">
        <v>163</v>
      </c>
      <c r="J655" s="90" t="str">
        <f>if(FounderEarnings!$C$29=J$2,FounderEarnings!$C$30,"")</f>
        <v/>
      </c>
      <c r="K655" s="90" t="str">
        <f>if(FounderEarnings!$C$29=K$2,FounderEarnings!$C$30,"")</f>
        <v/>
      </c>
      <c r="L655" s="90" t="str">
        <f>if(FounderEarnings!$C$29=L$2,FounderEarnings!$C$30,"")</f>
        <v/>
      </c>
      <c r="M655" s="90" t="str">
        <f>if(FounderEarnings!$C$29=M$2,FounderEarnings!$C$30,"")</f>
        <v/>
      </c>
      <c r="N655" s="90" t="str">
        <f>if(FounderEarnings!$C$29=N$2,FounderEarnings!$C$30,"")</f>
        <v/>
      </c>
      <c r="O655" s="90" t="str">
        <f>if(FounderEarnings!$C$29=O$2,FounderEarnings!$C$30,"")</f>
        <v/>
      </c>
      <c r="P655" s="90" t="str">
        <f>if(FounderEarnings!$C$29=P$2,FounderEarnings!$C$30,"")</f>
        <v/>
      </c>
      <c r="Q655" s="90" t="str">
        <f>if(FounderEarnings!$C$29=Q$2,FounderEarnings!$C$30,"")</f>
        <v/>
      </c>
      <c r="R655" s="90" t="str">
        <f>if(FounderEarnings!$C$29=R$2,FounderEarnings!$C$30,"")</f>
        <v/>
      </c>
      <c r="S655" s="90" t="str">
        <f>if(FounderEarnings!$C$29=S$2,FounderEarnings!$C$30,"")</f>
        <v/>
      </c>
      <c r="T655" s="90" t="str">
        <f>if(FounderEarnings!$C$29=T$2,FounderEarnings!$C$30,"")</f>
        <v/>
      </c>
      <c r="U655" s="90" t="str">
        <f>if(FounderEarnings!$C$29=U$2,FounderEarnings!$C$30,"")</f>
        <v/>
      </c>
      <c r="V655" s="90" t="str">
        <f>if(FounderEarnings!$C$29=V$2,FounderEarnings!$C$30,"")</f>
        <v/>
      </c>
      <c r="W655" s="90" t="str">
        <f>if(FounderEarnings!$C$29=W$2,FounderEarnings!$C$30,"")</f>
        <v/>
      </c>
      <c r="X655" s="90" t="str">
        <f>if(FounderEarnings!$C$29=X$2,FounderEarnings!$C$30,"")</f>
        <v/>
      </c>
      <c r="Y655" s="90" t="str">
        <f>if(FounderEarnings!$C$29=Y$2,FounderEarnings!$C$30,"")</f>
        <v/>
      </c>
      <c r="Z655" s="90" t="str">
        <f>if(FounderEarnings!$C$29=Z$2,FounderEarnings!$C$30,"")</f>
        <v/>
      </c>
      <c r="AA655" s="90" t="str">
        <f>if(FounderEarnings!$C$29=AA$2,FounderEarnings!$C$30,"")</f>
        <v/>
      </c>
      <c r="AB655" s="90" t="str">
        <f>if(FounderEarnings!$C$29=AB$2,FounderEarnings!$C$30,"")</f>
        <v/>
      </c>
      <c r="AC655" s="90" t="str">
        <f>if(FounderEarnings!$C$29=AC$2,FounderEarnings!$C$30,"")</f>
        <v/>
      </c>
      <c r="AD655" s="90" t="str">
        <f>if(FounderEarnings!$C$29=AD$2,FounderEarnings!$C$30,"")</f>
        <v/>
      </c>
      <c r="AE655" s="90" t="str">
        <f>if(FounderEarnings!$C$29=AE$2,FounderEarnings!$C$30,"")</f>
        <v/>
      </c>
      <c r="AF655" s="90" t="str">
        <f>if(FounderEarnings!$C$29=AF$2,FounderEarnings!$C$30,"")</f>
        <v/>
      </c>
      <c r="AG655" s="90" t="str">
        <f>if(FounderEarnings!$C$29=AG$2,FounderEarnings!$C$30,"")</f>
        <v/>
      </c>
      <c r="AH655" s="90" t="str">
        <f>if(FounderEarnings!$C$29=AH$2,FounderEarnings!$C$30,"")</f>
        <v/>
      </c>
      <c r="AI655" s="90" t="str">
        <f>if(FounderEarnings!$C$29=AI$2,FounderEarnings!$C$30,"")</f>
        <v/>
      </c>
      <c r="AJ655" s="90" t="str">
        <f>if(FounderEarnings!$C$29=AJ$2,FounderEarnings!$C$30,"")</f>
        <v/>
      </c>
      <c r="AK655" s="90" t="str">
        <f>if(FounderEarnings!$C$29=AK$2,FounderEarnings!$C$30,"")</f>
        <v/>
      </c>
      <c r="AL655" s="90" t="str">
        <f>if(FounderEarnings!$C$29=AL$2,FounderEarnings!$C$30,"")</f>
        <v/>
      </c>
      <c r="AM655" s="90" t="str">
        <f>if(FounderEarnings!$C$29=AM$2,FounderEarnings!$C$30,"")</f>
        <v/>
      </c>
      <c r="AN655" s="90" t="str">
        <f>if(FounderEarnings!$C$29=AN$2,FounderEarnings!$C$30,"")</f>
        <v/>
      </c>
      <c r="AO655" s="90" t="str">
        <f>if(FounderEarnings!$C$29=AO$2,FounderEarnings!$C$30,"")</f>
        <v/>
      </c>
      <c r="AP655" s="90" t="str">
        <f>if(FounderEarnings!$C$29=AP$2,FounderEarnings!$C$30,"")</f>
        <v/>
      </c>
      <c r="AQ655" s="90" t="str">
        <f>if(FounderEarnings!$C$29=AQ$2,FounderEarnings!$C$30,"")</f>
        <v/>
      </c>
      <c r="AR655" s="90" t="str">
        <f>if(FounderEarnings!$C$29=AR$2,FounderEarnings!$C$30,"")</f>
        <v/>
      </c>
      <c r="AS655" s="90" t="str">
        <f>if(FounderEarnings!$C$29=AS$2,FounderEarnings!$C$30,"")</f>
        <v/>
      </c>
      <c r="AT655" s="90" t="str">
        <f>if(FounderEarnings!$C$29=AT$2,FounderEarnings!$C$30,"")</f>
        <v/>
      </c>
      <c r="AU655" s="90" t="str">
        <f>if(FounderEarnings!$C$29=AU$2,FounderEarnings!$C$30,"")</f>
        <v/>
      </c>
      <c r="AV655" s="90" t="str">
        <f>if(FounderEarnings!$C$29=AV$2,FounderEarnings!$C$30,"")</f>
        <v/>
      </c>
      <c r="AW655" s="90" t="str">
        <f>if(FounderEarnings!$C$29=AW$2,FounderEarnings!$C$30,"")</f>
        <v/>
      </c>
      <c r="AX655" s="90" t="str">
        <f>if(FounderEarnings!$C$29=AX$2,FounderEarnings!$C$30,"")</f>
        <v/>
      </c>
      <c r="AY655" s="90" t="str">
        <f>if(FounderEarnings!$C$29=AY$2,FounderEarnings!$C$30,"")</f>
        <v/>
      </c>
      <c r="AZ655" s="90" t="str">
        <f>if(FounderEarnings!$C$29=AZ$2,FounderEarnings!$C$30,"")</f>
        <v/>
      </c>
      <c r="BA655" s="90" t="str">
        <f>if(FounderEarnings!$C$29=BA$2,FounderEarnings!$C$30,"")</f>
        <v/>
      </c>
      <c r="BB655" s="90" t="str">
        <f>if(FounderEarnings!$C$29=BB$2,FounderEarnings!$C$30,"")</f>
        <v/>
      </c>
      <c r="BC655" s="90" t="str">
        <f>if(FounderEarnings!$C$29=BC$2,FounderEarnings!$C$30,"")</f>
        <v/>
      </c>
      <c r="BD655" s="90" t="str">
        <f>if(FounderEarnings!$C$29=BD$2,FounderEarnings!$C$30,"")</f>
        <v/>
      </c>
      <c r="BE655" s="90" t="str">
        <f>if(FounderEarnings!$C$29=BE$2,FounderEarnings!$C$30,"")</f>
        <v/>
      </c>
      <c r="BF655" s="90" t="str">
        <f>if(FounderEarnings!$C$29=BF$2,FounderEarnings!$C$30,"")</f>
        <v/>
      </c>
      <c r="BG655" s="90" t="str">
        <f>if(FounderEarnings!$C$29=BG$2,FounderEarnings!$C$30,"")</f>
        <v/>
      </c>
      <c r="BH655" s="90" t="str">
        <f>if(FounderEarnings!$C$29=BH$2,FounderEarnings!$C$30,"")</f>
        <v/>
      </c>
      <c r="BI655" s="90" t="str">
        <f>if(FounderEarnings!$C$29=BI$2,FounderEarnings!$C$30,"")</f>
        <v/>
      </c>
      <c r="BJ655" s="90" t="str">
        <f>if(FounderEarnings!$C$29=BJ$2,FounderEarnings!$C$30,"")</f>
        <v/>
      </c>
      <c r="BK655" s="90" t="str">
        <f>if(FounderEarnings!$C$29=BK$2,FounderEarnings!$C$30,"")</f>
        <v/>
      </c>
      <c r="BL655" s="90" t="str">
        <f>if(FounderEarnings!$C$29=BL$2,FounderEarnings!$C$30,"")</f>
        <v/>
      </c>
      <c r="BM655" s="90" t="str">
        <f>if(FounderEarnings!$C$29=BM$2,FounderEarnings!$C$30,"")</f>
        <v/>
      </c>
      <c r="BN655" s="90" t="str">
        <f>if(FounderEarnings!$C$29=BN$2,FounderEarnings!$C$30,"")</f>
        <v/>
      </c>
      <c r="BO655" s="90" t="str">
        <f>if(FounderEarnings!$C$29=BO$2,FounderEarnings!$C$30,"")</f>
        <v/>
      </c>
      <c r="BP655" s="90" t="str">
        <f>if(FounderEarnings!$C$29=BP$2,FounderEarnings!$C$30,"")</f>
        <v/>
      </c>
      <c r="BQ655" s="90" t="str">
        <f>if(FounderEarnings!$C$29=BQ$2,FounderEarnings!$C$30,"")</f>
        <v/>
      </c>
      <c r="BR655" s="90">
        <f>if(FounderEarnings!$C$29=BR$2,FounderEarnings!$C$30,"")</f>
        <v>10000000</v>
      </c>
      <c r="BS655" s="90" t="str">
        <f>if(FounderEarnings!$C$29=BS$2,FounderEarnings!$C$30,"")</f>
        <v/>
      </c>
      <c r="BT655" s="90" t="str">
        <f>if(FounderEarnings!$C$29=BT$2,FounderEarnings!$C$30,"")</f>
        <v/>
      </c>
      <c r="BU655" s="90" t="str">
        <f>if(FounderEarnings!$C$29=BU$2,FounderEarnings!$C$30,"")</f>
        <v/>
      </c>
      <c r="BV655" s="90" t="str">
        <f>if(FounderEarnings!$C$29=BV$2,FounderEarnings!$C$30,"")</f>
        <v/>
      </c>
      <c r="BW655" s="90" t="str">
        <f>if(FounderEarnings!$C$29=BW$2,FounderEarnings!$C$30,"")</f>
        <v/>
      </c>
      <c r="BX655" s="90" t="str">
        <f>if(FounderEarnings!$C$29=BX$2,FounderEarnings!$C$30,"")</f>
        <v/>
      </c>
      <c r="BY655" s="90" t="str">
        <f>if(FounderEarnings!$C$29=BY$2,FounderEarnings!$C$30,"")</f>
        <v/>
      </c>
      <c r="BZ655" s="90" t="str">
        <f>if(FounderEarnings!$C$29=BZ$2,FounderEarnings!$C$30,"")</f>
        <v/>
      </c>
      <c r="CA655" s="90" t="str">
        <f>if(FounderEarnings!$C$29=CA$2,FounderEarnings!$C$30,"")</f>
        <v/>
      </c>
      <c r="CB655" s="90" t="str">
        <f>if(FounderEarnings!$C$29=CB$2,FounderEarnings!$C$30,"")</f>
        <v/>
      </c>
      <c r="CC655" s="90" t="str">
        <f>if(FounderEarnings!$C$29=CC$2,FounderEarnings!$C$30,"")</f>
        <v/>
      </c>
      <c r="CD655" s="90" t="str">
        <f>if(FounderEarnings!$C$29=CD$2,FounderEarnings!$C$30,"")</f>
        <v/>
      </c>
      <c r="CE655" s="90" t="str">
        <f>if(FounderEarnings!$C$29=CE$2,FounderEarnings!$C$30,"")</f>
        <v/>
      </c>
      <c r="CF655" s="90" t="str">
        <f>if(FounderEarnings!$C$29=CF$2,FounderEarnings!$C$30,"")</f>
        <v/>
      </c>
      <c r="CG655" s="90" t="str">
        <f>if(FounderEarnings!$C$29=CG$2,FounderEarnings!$C$30,"")</f>
        <v/>
      </c>
      <c r="CH655" s="90" t="str">
        <f>if(FounderEarnings!$C$29=CH$2,FounderEarnings!$C$30,"")</f>
        <v/>
      </c>
      <c r="CI655" s="90" t="str">
        <f>if(FounderEarnings!$C$29=CI$2,FounderEarnings!$C$30,"")</f>
        <v/>
      </c>
      <c r="CJ655" s="90" t="str">
        <f>if(FounderEarnings!$C$29=CJ$2,FounderEarnings!$C$30,"")</f>
        <v/>
      </c>
      <c r="CK655" s="90" t="str">
        <f>if(FounderEarnings!$C$29=CK$2,FounderEarnings!$C$30,"")</f>
        <v/>
      </c>
      <c r="CL655" s="90" t="str">
        <f>if(FounderEarnings!$C$29=CL$2,FounderEarnings!$C$30,"")</f>
        <v/>
      </c>
      <c r="CM655" s="90" t="str">
        <f>if(FounderEarnings!$C$29=CM$2,FounderEarnings!$C$30,"")</f>
        <v/>
      </c>
      <c r="CN655" s="90" t="str">
        <f>if(FounderEarnings!$C$29=CN$2,FounderEarnings!$C$30,"")</f>
        <v/>
      </c>
      <c r="CO655" s="90" t="str">
        <f>if(FounderEarnings!$C$29=CO$2,FounderEarnings!$C$30,"")</f>
        <v/>
      </c>
      <c r="CP655" s="90" t="str">
        <f>if(FounderEarnings!$C$29=CP$2,FounderEarnings!$C$30,"")</f>
        <v/>
      </c>
      <c r="CQ655" s="90" t="str">
        <f>if(FounderEarnings!$C$29=CQ$2,FounderEarnings!$C$30,"")</f>
        <v/>
      </c>
      <c r="CR655" s="90" t="str">
        <f>if(FounderEarnings!$C$29=CR$2,FounderEarnings!$C$30,"")</f>
        <v/>
      </c>
      <c r="CS655" s="90" t="str">
        <f>if(FounderEarnings!$C$29=CS$2,FounderEarnings!$C$30,"")</f>
        <v/>
      </c>
      <c r="CT655" s="90" t="str">
        <f>if(FounderEarnings!$C$29=CT$2,FounderEarnings!$C$30,"")</f>
        <v/>
      </c>
      <c r="CU655" s="90" t="str">
        <f>if(FounderEarnings!$C$29=CU$2,FounderEarnings!$C$30,"")</f>
        <v/>
      </c>
      <c r="CV655" s="90" t="str">
        <f>if(FounderEarnings!$C$29=CV$2,FounderEarnings!$C$30,"")</f>
        <v/>
      </c>
      <c r="CW655" s="90" t="str">
        <f>if(FounderEarnings!$C$29=CW$2,FounderEarnings!$C$30,"")</f>
        <v/>
      </c>
      <c r="CX655" s="90" t="str">
        <f>if(FounderEarnings!$C$29=CX$2,FounderEarnings!$C$30,"")</f>
        <v/>
      </c>
      <c r="CY655" s="90" t="str">
        <f>if(FounderEarnings!$C$29=CY$2,FounderEarnings!$C$30,"")</f>
        <v/>
      </c>
      <c r="CZ655" s="90" t="str">
        <f>if(FounderEarnings!$C$29=CZ$2,FounderEarnings!$C$30,"")</f>
        <v/>
      </c>
      <c r="DA655" s="90" t="str">
        <f>if(FounderEarnings!$C$29=DA$2,FounderEarnings!$C$30,"")</f>
        <v/>
      </c>
      <c r="DB655" s="90" t="str">
        <f>if(FounderEarnings!$C$29=DB$2,FounderEarnings!$C$30,"")</f>
        <v/>
      </c>
      <c r="DC655" s="90" t="str">
        <f>if(FounderEarnings!$C$29=DC$2,FounderEarnings!$C$30,"")</f>
        <v/>
      </c>
      <c r="DD655" s="90" t="str">
        <f>if(FounderEarnings!$C$29=DD$2,FounderEarnings!$C$30,"")</f>
        <v/>
      </c>
      <c r="DE655" s="90" t="str">
        <f>if(FounderEarnings!$C$29=DE$2,FounderEarnings!$C$30,"")</f>
        <v/>
      </c>
      <c r="DF655" s="90" t="str">
        <f>if(FounderEarnings!$C$29=DF$2,FounderEarnings!$C$30,"")</f>
        <v/>
      </c>
      <c r="DG655" s="90" t="str">
        <f>if(FounderEarnings!$C$29=DG$2,FounderEarnings!$C$30,"")</f>
        <v/>
      </c>
      <c r="DH655" s="90" t="str">
        <f>if(FounderEarnings!$C$29=DH$2,FounderEarnings!$C$30,"")</f>
        <v/>
      </c>
      <c r="DI655" s="90" t="str">
        <f>if(FounderEarnings!$C$29=DI$2,FounderEarnings!$C$30,"")</f>
        <v/>
      </c>
      <c r="DJ655" s="90" t="str">
        <f>if(FounderEarnings!$C$29=DJ$2,FounderEarnings!$C$30,"")</f>
        <v/>
      </c>
      <c r="DK655" s="90" t="str">
        <f>if(FounderEarnings!$C$29=DK$2,FounderEarnings!$C$30,"")</f>
        <v/>
      </c>
      <c r="DL655" s="90" t="str">
        <f>if(FounderEarnings!$C$29=DL$2,FounderEarnings!$C$30,"")</f>
        <v/>
      </c>
      <c r="DM655" s="90" t="str">
        <f>if(FounderEarnings!$C$29=DM$2,FounderEarnings!$C$30,"")</f>
        <v/>
      </c>
      <c r="DN655" s="90" t="str">
        <f>if(FounderEarnings!$C$29=DN$2,FounderEarnings!$C$30,"")</f>
        <v/>
      </c>
      <c r="DO655" s="90" t="str">
        <f>if(FounderEarnings!$C$29=DO$2,FounderEarnings!$C$30,"")</f>
        <v/>
      </c>
      <c r="DP655" s="90" t="str">
        <f>if(FounderEarnings!$C$29=DP$2,FounderEarnings!$C$30,"")</f>
        <v/>
      </c>
      <c r="DQ655" s="90" t="str">
        <f>if(FounderEarnings!$C$29=DQ$2,FounderEarnings!$C$30,"")</f>
        <v/>
      </c>
      <c r="DR655" s="90" t="str">
        <f>if(FounderEarnings!$C$29=DR$2,FounderEarnings!$C$30,"")</f>
        <v/>
      </c>
      <c r="DS655" s="90" t="str">
        <f>if(FounderEarnings!$C$29=DS$2,FounderEarnings!$C$30,"")</f>
        <v/>
      </c>
      <c r="DT655" s="90" t="str">
        <f>if(FounderEarnings!$C$29=DT$2,FounderEarnings!$C$30,"")</f>
        <v/>
      </c>
      <c r="DU655" s="90" t="str">
        <f>if(FounderEarnings!$C$29=DU$2,FounderEarnings!$C$30,"")</f>
        <v/>
      </c>
      <c r="DV655" s="90" t="str">
        <f>if(FounderEarnings!$C$29=DV$2,FounderEarnings!$C$30,"")</f>
        <v/>
      </c>
      <c r="DW655" s="90" t="str">
        <f>if(FounderEarnings!$C$29=DW$2,FounderEarnings!$C$30,"")</f>
        <v/>
      </c>
      <c r="DX655" s="90" t="str">
        <f>if(FounderEarnings!$C$29=DX$2,FounderEarnings!$C$30,"")</f>
        <v/>
      </c>
      <c r="DY655" s="90" t="str">
        <f>if(FounderEarnings!$C$29=DY$2,FounderEarnings!$C$30,"")</f>
        <v/>
      </c>
      <c r="DZ655" s="90" t="str">
        <f>if(FounderEarnings!$C$29=DZ$2,FounderEarnings!$C$30,"")</f>
        <v/>
      </c>
    </row>
    <row r="656">
      <c r="A656" s="89"/>
      <c r="B656" s="150"/>
      <c r="C656" s="224">
        <f>FounderEarnings!C$8</f>
        <v>100000</v>
      </c>
      <c r="D656" s="89"/>
      <c r="E656" s="276">
        <f>FounderEarnings!C$13</f>
        <v>1</v>
      </c>
      <c r="F656" s="89"/>
      <c r="G656" s="146" t="str">
        <f>FounderEarnings!$G$3</f>
        <v>Up Scenario</v>
      </c>
      <c r="H656" s="89"/>
      <c r="I656" s="150" t="s">
        <v>397</v>
      </c>
      <c r="J656" s="89"/>
      <c r="K656" s="90">
        <f t="shared" ref="K656:DZ656" si="521">if($G656=$B$4,K$82,if($G656=$B$5,K$81,if($G656=$B$6,K$83,"-")))</f>
        <v>0</v>
      </c>
      <c r="L656" s="90">
        <f t="shared" si="521"/>
        <v>0</v>
      </c>
      <c r="M656" s="90">
        <f t="shared" si="521"/>
        <v>0</v>
      </c>
      <c r="N656" s="90">
        <f t="shared" si="521"/>
        <v>0</v>
      </c>
      <c r="O656" s="90">
        <f t="shared" si="521"/>
        <v>0</v>
      </c>
      <c r="P656" s="90">
        <f t="shared" si="521"/>
        <v>10416.66667</v>
      </c>
      <c r="Q656" s="90">
        <f t="shared" si="521"/>
        <v>10416.66667</v>
      </c>
      <c r="R656" s="90">
        <f t="shared" si="521"/>
        <v>10416.66667</v>
      </c>
      <c r="S656" s="90">
        <f t="shared" si="521"/>
        <v>10416.66667</v>
      </c>
      <c r="T656" s="90">
        <f t="shared" si="521"/>
        <v>10416.66667</v>
      </c>
      <c r="U656" s="90">
        <f t="shared" si="521"/>
        <v>10416.66667</v>
      </c>
      <c r="V656" s="90">
        <f t="shared" si="521"/>
        <v>10416.66667</v>
      </c>
      <c r="W656" s="90">
        <f t="shared" si="521"/>
        <v>11458.33333</v>
      </c>
      <c r="X656" s="90">
        <f t="shared" si="521"/>
        <v>11458.33333</v>
      </c>
      <c r="Y656" s="90">
        <f t="shared" si="521"/>
        <v>11458.33333</v>
      </c>
      <c r="Z656" s="90">
        <f t="shared" si="521"/>
        <v>11458.33333</v>
      </c>
      <c r="AA656" s="90">
        <f t="shared" si="521"/>
        <v>11458.33333</v>
      </c>
      <c r="AB656" s="90">
        <f t="shared" si="521"/>
        <v>11458.33333</v>
      </c>
      <c r="AC656" s="90">
        <f t="shared" si="521"/>
        <v>11458.33333</v>
      </c>
      <c r="AD656" s="90">
        <f t="shared" si="521"/>
        <v>11458.33333</v>
      </c>
      <c r="AE656" s="90">
        <f t="shared" si="521"/>
        <v>11458.33333</v>
      </c>
      <c r="AF656" s="90">
        <f t="shared" si="521"/>
        <v>11458.33333</v>
      </c>
      <c r="AG656" s="90">
        <f t="shared" si="521"/>
        <v>11458.33333</v>
      </c>
      <c r="AH656" s="90">
        <f t="shared" si="521"/>
        <v>11458.33333</v>
      </c>
      <c r="AI656" s="90">
        <f t="shared" si="521"/>
        <v>12604.16667</v>
      </c>
      <c r="AJ656" s="90">
        <f t="shared" si="521"/>
        <v>12604.16667</v>
      </c>
      <c r="AK656" s="90">
        <f t="shared" si="521"/>
        <v>12604.16667</v>
      </c>
      <c r="AL656" s="90">
        <f t="shared" si="521"/>
        <v>12604.16667</v>
      </c>
      <c r="AM656" s="90">
        <f t="shared" si="521"/>
        <v>12604.16667</v>
      </c>
      <c r="AN656" s="90">
        <f t="shared" si="521"/>
        <v>12604.16667</v>
      </c>
      <c r="AO656" s="90">
        <f t="shared" si="521"/>
        <v>12604.16667</v>
      </c>
      <c r="AP656" s="90">
        <f t="shared" si="521"/>
        <v>12604.16667</v>
      </c>
      <c r="AQ656" s="90">
        <f t="shared" si="521"/>
        <v>12604.16667</v>
      </c>
      <c r="AR656" s="90">
        <f t="shared" si="521"/>
        <v>12604.16667</v>
      </c>
      <c r="AS656" s="90">
        <f t="shared" si="521"/>
        <v>12604.16667</v>
      </c>
      <c r="AT656" s="90">
        <f t="shared" si="521"/>
        <v>12604.16667</v>
      </c>
      <c r="AU656" s="90">
        <f t="shared" si="521"/>
        <v>13864.58333</v>
      </c>
      <c r="AV656" s="90">
        <f t="shared" si="521"/>
        <v>13864.58333</v>
      </c>
      <c r="AW656" s="90">
        <f t="shared" si="521"/>
        <v>13864.58333</v>
      </c>
      <c r="AX656" s="90">
        <f t="shared" si="521"/>
        <v>13864.58333</v>
      </c>
      <c r="AY656" s="90">
        <f t="shared" si="521"/>
        <v>13864.58333</v>
      </c>
      <c r="AZ656" s="90">
        <f t="shared" si="521"/>
        <v>13864.58333</v>
      </c>
      <c r="BA656" s="90">
        <f t="shared" si="521"/>
        <v>13864.58333</v>
      </c>
      <c r="BB656" s="90">
        <f t="shared" si="521"/>
        <v>13864.58333</v>
      </c>
      <c r="BC656" s="90">
        <f t="shared" si="521"/>
        <v>13864.58333</v>
      </c>
      <c r="BD656" s="90">
        <f t="shared" si="521"/>
        <v>13864.58333</v>
      </c>
      <c r="BE656" s="90">
        <f t="shared" si="521"/>
        <v>13864.58333</v>
      </c>
      <c r="BF656" s="90">
        <f t="shared" si="521"/>
        <v>13864.58333</v>
      </c>
      <c r="BG656" s="90">
        <f t="shared" si="521"/>
        <v>15251.04167</v>
      </c>
      <c r="BH656" s="90">
        <f t="shared" si="521"/>
        <v>15251.04167</v>
      </c>
      <c r="BI656" s="90">
        <f t="shared" si="521"/>
        <v>15251.04167</v>
      </c>
      <c r="BJ656" s="90">
        <f t="shared" si="521"/>
        <v>15251.04167</v>
      </c>
      <c r="BK656" s="90">
        <f t="shared" si="521"/>
        <v>15251.04167</v>
      </c>
      <c r="BL656" s="90">
        <f t="shared" si="521"/>
        <v>15251.04167</v>
      </c>
      <c r="BM656" s="90">
        <f t="shared" si="521"/>
        <v>15251.04167</v>
      </c>
      <c r="BN656" s="90">
        <f t="shared" si="521"/>
        <v>15251.04167</v>
      </c>
      <c r="BO656" s="90">
        <f t="shared" si="521"/>
        <v>15251.04167</v>
      </c>
      <c r="BP656" s="90">
        <f t="shared" si="521"/>
        <v>15251.04167</v>
      </c>
      <c r="BQ656" s="90">
        <f t="shared" si="521"/>
        <v>15251.04167</v>
      </c>
      <c r="BR656" s="90">
        <f t="shared" si="521"/>
        <v>15251.04167</v>
      </c>
      <c r="BS656" s="90">
        <f t="shared" si="521"/>
        <v>16776.14583</v>
      </c>
      <c r="BT656" s="90">
        <f t="shared" si="521"/>
        <v>16776.14583</v>
      </c>
      <c r="BU656" s="90">
        <f t="shared" si="521"/>
        <v>16776.14583</v>
      </c>
      <c r="BV656" s="90">
        <f t="shared" si="521"/>
        <v>16776.14583</v>
      </c>
      <c r="BW656" s="90">
        <f t="shared" si="521"/>
        <v>16776.14583</v>
      </c>
      <c r="BX656" s="90">
        <f t="shared" si="521"/>
        <v>16776.14583</v>
      </c>
      <c r="BY656" s="90">
        <f t="shared" si="521"/>
        <v>16776.14583</v>
      </c>
      <c r="BZ656" s="90">
        <f t="shared" si="521"/>
        <v>16776.14583</v>
      </c>
      <c r="CA656" s="90">
        <f t="shared" si="521"/>
        <v>16776.14583</v>
      </c>
      <c r="CB656" s="90">
        <f t="shared" si="521"/>
        <v>16776.14583</v>
      </c>
      <c r="CC656" s="90">
        <f t="shared" si="521"/>
        <v>16776.14583</v>
      </c>
      <c r="CD656" s="90">
        <f t="shared" si="521"/>
        <v>16776.14583</v>
      </c>
      <c r="CE656" s="90">
        <f t="shared" si="521"/>
        <v>18453.76042</v>
      </c>
      <c r="CF656" s="90">
        <f t="shared" si="521"/>
        <v>18453.76042</v>
      </c>
      <c r="CG656" s="90">
        <f t="shared" si="521"/>
        <v>18453.76042</v>
      </c>
      <c r="CH656" s="90">
        <f t="shared" si="521"/>
        <v>18453.76042</v>
      </c>
      <c r="CI656" s="90">
        <f t="shared" si="521"/>
        <v>18453.76042</v>
      </c>
      <c r="CJ656" s="90">
        <f t="shared" si="521"/>
        <v>18453.76042</v>
      </c>
      <c r="CK656" s="90">
        <f t="shared" si="521"/>
        <v>18453.76042</v>
      </c>
      <c r="CL656" s="90">
        <f t="shared" si="521"/>
        <v>18453.76042</v>
      </c>
      <c r="CM656" s="90">
        <f t="shared" si="521"/>
        <v>18453.76042</v>
      </c>
      <c r="CN656" s="90">
        <f t="shared" si="521"/>
        <v>18453.76042</v>
      </c>
      <c r="CO656" s="90">
        <f t="shared" si="521"/>
        <v>18453.76042</v>
      </c>
      <c r="CP656" s="90">
        <f t="shared" si="521"/>
        <v>18453.76042</v>
      </c>
      <c r="CQ656" s="90">
        <f t="shared" si="521"/>
        <v>20299.13646</v>
      </c>
      <c r="CR656" s="90">
        <f t="shared" si="521"/>
        <v>20299.13646</v>
      </c>
      <c r="CS656" s="90">
        <f t="shared" si="521"/>
        <v>20299.13646</v>
      </c>
      <c r="CT656" s="90">
        <f t="shared" si="521"/>
        <v>20299.13646</v>
      </c>
      <c r="CU656" s="90">
        <f t="shared" si="521"/>
        <v>20299.13646</v>
      </c>
      <c r="CV656" s="90">
        <f t="shared" si="521"/>
        <v>20299.13646</v>
      </c>
      <c r="CW656" s="90">
        <f t="shared" si="521"/>
        <v>20299.13646</v>
      </c>
      <c r="CX656" s="90">
        <f t="shared" si="521"/>
        <v>20299.13646</v>
      </c>
      <c r="CY656" s="90">
        <f t="shared" si="521"/>
        <v>20299.13646</v>
      </c>
      <c r="CZ656" s="90">
        <f t="shared" si="521"/>
        <v>20299.13646</v>
      </c>
      <c r="DA656" s="90">
        <f t="shared" si="521"/>
        <v>20299.13646</v>
      </c>
      <c r="DB656" s="90">
        <f t="shared" si="521"/>
        <v>20299.13646</v>
      </c>
      <c r="DC656" s="90">
        <f t="shared" si="521"/>
        <v>22329.0501</v>
      </c>
      <c r="DD656" s="90">
        <f t="shared" si="521"/>
        <v>22329.0501</v>
      </c>
      <c r="DE656" s="90">
        <f t="shared" si="521"/>
        <v>22329.0501</v>
      </c>
      <c r="DF656" s="90">
        <f t="shared" si="521"/>
        <v>22329.0501</v>
      </c>
      <c r="DG656" s="90">
        <f t="shared" si="521"/>
        <v>22329.0501</v>
      </c>
      <c r="DH656" s="90">
        <f t="shared" si="521"/>
        <v>22329.0501</v>
      </c>
      <c r="DI656" s="90">
        <f t="shared" si="521"/>
        <v>22329.0501</v>
      </c>
      <c r="DJ656" s="90">
        <f t="shared" si="521"/>
        <v>22329.0501</v>
      </c>
      <c r="DK656" s="90">
        <f t="shared" si="521"/>
        <v>22329.0501</v>
      </c>
      <c r="DL656" s="90">
        <f t="shared" si="521"/>
        <v>22329.0501</v>
      </c>
      <c r="DM656" s="90">
        <f t="shared" si="521"/>
        <v>22329.0501</v>
      </c>
      <c r="DN656" s="90">
        <f t="shared" si="521"/>
        <v>22329.0501</v>
      </c>
      <c r="DO656" s="90">
        <f t="shared" si="521"/>
        <v>24561.95511</v>
      </c>
      <c r="DP656" s="90">
        <f t="shared" si="521"/>
        <v>24561.95511</v>
      </c>
      <c r="DQ656" s="90">
        <f t="shared" si="521"/>
        <v>24561.95511</v>
      </c>
      <c r="DR656" s="90">
        <f t="shared" si="521"/>
        <v>24561.95511</v>
      </c>
      <c r="DS656" s="90">
        <f t="shared" si="521"/>
        <v>24561.95511</v>
      </c>
      <c r="DT656" s="90">
        <f t="shared" si="521"/>
        <v>24561.95511</v>
      </c>
      <c r="DU656" s="90">
        <f t="shared" si="521"/>
        <v>24561.95511</v>
      </c>
      <c r="DV656" s="90">
        <f t="shared" si="521"/>
        <v>24561.95511</v>
      </c>
      <c r="DW656" s="90">
        <f t="shared" si="521"/>
        <v>24561.95511</v>
      </c>
      <c r="DX656" s="90">
        <f t="shared" si="521"/>
        <v>24561.95511</v>
      </c>
      <c r="DY656" s="90">
        <f t="shared" si="521"/>
        <v>24561.95511</v>
      </c>
      <c r="DZ656" s="90">
        <f t="shared" si="521"/>
        <v>24561.95511</v>
      </c>
    </row>
    <row r="657">
      <c r="A657" s="89"/>
      <c r="B657" s="150"/>
      <c r="C657" s="128"/>
      <c r="D657" s="150"/>
      <c r="E657" s="89"/>
      <c r="F657" s="146"/>
      <c r="G657" s="146"/>
      <c r="H657" s="89"/>
      <c r="I657" s="196" t="s">
        <v>139</v>
      </c>
      <c r="J657" s="89"/>
      <c r="K657" s="90">
        <f t="shared" ref="K657:DZ657" si="522">if($G656=$B$4,K$52,if($G656=$B$5,K$51,if($G656=$B$6,K$53,"-")))</f>
        <v>-22000</v>
      </c>
      <c r="L657" s="90">
        <f t="shared" si="522"/>
        <v>-22000</v>
      </c>
      <c r="M657" s="90">
        <f t="shared" si="522"/>
        <v>-22000</v>
      </c>
      <c r="N657" s="90">
        <f t="shared" si="522"/>
        <v>-14800</v>
      </c>
      <c r="O657" s="90">
        <f t="shared" si="522"/>
        <v>-9040</v>
      </c>
      <c r="P657" s="90">
        <f t="shared" si="522"/>
        <v>-3971.2</v>
      </c>
      <c r="Q657" s="90">
        <f t="shared" si="522"/>
        <v>973.184</v>
      </c>
      <c r="R657" s="90">
        <f t="shared" si="522"/>
        <v>-16104.82688</v>
      </c>
      <c r="S657" s="90">
        <f t="shared" si="522"/>
        <v>-11186.86884</v>
      </c>
      <c r="T657" s="90">
        <f t="shared" si="522"/>
        <v>-6269.636391</v>
      </c>
      <c r="U657" s="90">
        <f t="shared" si="522"/>
        <v>-1352.53455</v>
      </c>
      <c r="V657" s="90">
        <f t="shared" si="522"/>
        <v>3564.543781</v>
      </c>
      <c r="W657" s="90">
        <f t="shared" si="522"/>
        <v>19710.50919</v>
      </c>
      <c r="X657" s="90">
        <f t="shared" si="522"/>
        <v>19824.32242</v>
      </c>
      <c r="Y657" s="90">
        <f t="shared" si="522"/>
        <v>19819.70111</v>
      </c>
      <c r="Z657" s="90">
        <f t="shared" si="522"/>
        <v>19793.76158</v>
      </c>
      <c r="AA657" s="90">
        <f t="shared" si="522"/>
        <v>19763.98478</v>
      </c>
      <c r="AB657" s="90">
        <f t="shared" si="522"/>
        <v>19733.51726</v>
      </c>
      <c r="AC657" s="90">
        <f t="shared" si="522"/>
        <v>19702.92541</v>
      </c>
      <c r="AD657" s="90">
        <f t="shared" si="522"/>
        <v>19672.31119</v>
      </c>
      <c r="AE657" s="90">
        <f t="shared" si="522"/>
        <v>19641.69294</v>
      </c>
      <c r="AF657" s="90">
        <f t="shared" si="522"/>
        <v>19611.07396</v>
      </c>
      <c r="AG657" s="90">
        <f t="shared" si="522"/>
        <v>19580.45485</v>
      </c>
      <c r="AH657" s="90">
        <f t="shared" si="522"/>
        <v>19549.83572</v>
      </c>
      <c r="AI657" s="90">
        <f t="shared" si="522"/>
        <v>21633.15881</v>
      </c>
      <c r="AJ657" s="90">
        <f t="shared" si="522"/>
        <v>24764.88649</v>
      </c>
      <c r="AK657" s="90">
        <f t="shared" si="522"/>
        <v>28153.75091</v>
      </c>
      <c r="AL657" s="90">
        <f t="shared" si="522"/>
        <v>31656.32435</v>
      </c>
      <c r="AM657" s="90">
        <f t="shared" si="522"/>
        <v>35246.12881</v>
      </c>
      <c r="AN657" s="90">
        <f t="shared" si="522"/>
        <v>38917.80179</v>
      </c>
      <c r="AO657" s="90">
        <f t="shared" si="522"/>
        <v>42669.7971</v>
      </c>
      <c r="AP657" s="90">
        <f t="shared" si="522"/>
        <v>46501.26206</v>
      </c>
      <c r="AQ657" s="90">
        <f t="shared" si="522"/>
        <v>50411.47388</v>
      </c>
      <c r="AR657" s="90">
        <f t="shared" si="522"/>
        <v>54399.73784</v>
      </c>
      <c r="AS657" s="90">
        <f t="shared" si="522"/>
        <v>58465.36887</v>
      </c>
      <c r="AT657" s="90">
        <f t="shared" si="522"/>
        <v>62607.6882</v>
      </c>
      <c r="AU657" s="90">
        <f t="shared" si="522"/>
        <v>65943.73436</v>
      </c>
      <c r="AV657" s="90">
        <f t="shared" si="522"/>
        <v>68940.20566</v>
      </c>
      <c r="AW657" s="90">
        <f t="shared" si="522"/>
        <v>71911.34713</v>
      </c>
      <c r="AX657" s="90">
        <f t="shared" si="522"/>
        <v>74913.55148</v>
      </c>
      <c r="AY657" s="90">
        <f t="shared" si="522"/>
        <v>77956.67856</v>
      </c>
      <c r="AZ657" s="90">
        <f t="shared" si="522"/>
        <v>81042.19306</v>
      </c>
      <c r="BA657" s="90">
        <f t="shared" si="522"/>
        <v>84170.04716</v>
      </c>
      <c r="BB657" s="90">
        <f t="shared" si="522"/>
        <v>87339.92268</v>
      </c>
      <c r="BC657" s="90">
        <f t="shared" si="522"/>
        <v>90551.45518</v>
      </c>
      <c r="BD657" s="90">
        <f t="shared" si="522"/>
        <v>93804.2744</v>
      </c>
      <c r="BE657" s="90">
        <f t="shared" si="522"/>
        <v>97098.01153</v>
      </c>
      <c r="BF657" s="90">
        <f t="shared" si="522"/>
        <v>100432.3005</v>
      </c>
      <c r="BG657" s="90">
        <f t="shared" si="522"/>
        <v>107519.3969</v>
      </c>
      <c r="BH657" s="90">
        <f t="shared" si="522"/>
        <v>116150.4751</v>
      </c>
      <c r="BI657" s="90">
        <f t="shared" si="522"/>
        <v>125175.5053</v>
      </c>
      <c r="BJ657" s="90">
        <f t="shared" si="522"/>
        <v>134385.9757</v>
      </c>
      <c r="BK657" s="90">
        <f t="shared" si="522"/>
        <v>143743.2665</v>
      </c>
      <c r="BL657" s="90">
        <f t="shared" si="522"/>
        <v>153239.4203</v>
      </c>
      <c r="BM657" s="90">
        <f t="shared" si="522"/>
        <v>162872.0201</v>
      </c>
      <c r="BN657" s="90">
        <f t="shared" si="522"/>
        <v>172639.6565</v>
      </c>
      <c r="BO657" s="90">
        <f t="shared" si="522"/>
        <v>182541.1098</v>
      </c>
      <c r="BP657" s="90">
        <f t="shared" si="522"/>
        <v>192575.2024</v>
      </c>
      <c r="BQ657" s="90">
        <f t="shared" si="522"/>
        <v>202740.7721</v>
      </c>
      <c r="BR657" s="90">
        <f t="shared" si="522"/>
        <v>213036.667</v>
      </c>
      <c r="BS657" s="90">
        <f t="shared" si="522"/>
        <v>225433.9771</v>
      </c>
      <c r="BT657" s="90">
        <f t="shared" si="522"/>
        <v>238670.9295</v>
      </c>
      <c r="BU657" s="90">
        <f t="shared" si="522"/>
        <v>252199.0834</v>
      </c>
      <c r="BV657" s="90">
        <f t="shared" si="522"/>
        <v>265918.2784</v>
      </c>
      <c r="BW657" s="90">
        <f t="shared" si="522"/>
        <v>279809.2357</v>
      </c>
      <c r="BX657" s="90">
        <f t="shared" si="522"/>
        <v>293867.2769</v>
      </c>
      <c r="BY657" s="90">
        <f t="shared" si="522"/>
        <v>308090.3677</v>
      </c>
      <c r="BZ657" s="90">
        <f t="shared" si="522"/>
        <v>322476.9601</v>
      </c>
      <c r="CA657" s="90">
        <f t="shared" si="522"/>
        <v>337025.6034</v>
      </c>
      <c r="CB657" s="90">
        <f t="shared" si="522"/>
        <v>351734.8741</v>
      </c>
      <c r="CC657" s="90">
        <f t="shared" si="522"/>
        <v>366603.3629</v>
      </c>
      <c r="CD657" s="90">
        <f t="shared" si="522"/>
        <v>381629.6727</v>
      </c>
      <c r="CE657" s="90">
        <f t="shared" si="522"/>
        <v>405684.7191</v>
      </c>
      <c r="CF657" s="90">
        <f t="shared" si="522"/>
        <v>432811.9869</v>
      </c>
      <c r="CG657" s="90">
        <f t="shared" si="522"/>
        <v>460753.7964</v>
      </c>
      <c r="CH657" s="90">
        <f t="shared" si="522"/>
        <v>489100.6659</v>
      </c>
      <c r="CI657" s="90">
        <f t="shared" si="522"/>
        <v>517776.4975</v>
      </c>
      <c r="CJ657" s="90">
        <f t="shared" si="522"/>
        <v>546765.3437</v>
      </c>
      <c r="CK657" s="90">
        <f t="shared" si="522"/>
        <v>576062.1243</v>
      </c>
      <c r="CL657" s="90">
        <f t="shared" si="522"/>
        <v>605663.7369</v>
      </c>
      <c r="CM657" s="90">
        <f t="shared" si="522"/>
        <v>635567.4535</v>
      </c>
      <c r="CN657" s="90">
        <f t="shared" si="522"/>
        <v>665770.6314</v>
      </c>
      <c r="CO657" s="90">
        <f t="shared" si="522"/>
        <v>696270.6602</v>
      </c>
      <c r="CP657" s="90">
        <f t="shared" si="522"/>
        <v>727064.9528</v>
      </c>
      <c r="CQ657" s="90">
        <f t="shared" si="522"/>
        <v>770211.5729</v>
      </c>
      <c r="CR657" s="90">
        <f t="shared" si="522"/>
        <v>817322.0962</v>
      </c>
      <c r="CS657" s="90">
        <f t="shared" si="522"/>
        <v>865537.4367</v>
      </c>
      <c r="CT657" s="90">
        <f t="shared" si="522"/>
        <v>914338.5979</v>
      </c>
      <c r="CU657" s="90">
        <f t="shared" si="522"/>
        <v>963628.636</v>
      </c>
      <c r="CV657" s="90">
        <f t="shared" si="522"/>
        <v>1013386.749</v>
      </c>
      <c r="CW657" s="90">
        <f t="shared" si="522"/>
        <v>1063605.892</v>
      </c>
      <c r="CX657" s="90">
        <f t="shared" si="522"/>
        <v>1114281.531</v>
      </c>
      <c r="CY657" s="90">
        <f t="shared" si="522"/>
        <v>1165409.606</v>
      </c>
      <c r="CZ657" s="90">
        <f t="shared" si="522"/>
        <v>1216986.172</v>
      </c>
      <c r="DA657" s="90">
        <f t="shared" si="522"/>
        <v>1269007.331</v>
      </c>
      <c r="DB657" s="90">
        <f t="shared" si="522"/>
        <v>1321469.217</v>
      </c>
      <c r="DC657" s="90">
        <f t="shared" si="522"/>
        <v>1401198.771</v>
      </c>
      <c r="DD657" s="90">
        <f t="shared" si="522"/>
        <v>1489033.849</v>
      </c>
      <c r="DE657" s="90">
        <f t="shared" si="522"/>
        <v>1578979.641</v>
      </c>
      <c r="DF657" s="90">
        <f t="shared" si="522"/>
        <v>1669949.566</v>
      </c>
      <c r="DG657" s="90">
        <f t="shared" si="522"/>
        <v>1761742.148</v>
      </c>
      <c r="DH657" s="90">
        <f t="shared" si="522"/>
        <v>1854315.557</v>
      </c>
      <c r="DI657" s="90">
        <f t="shared" si="522"/>
        <v>1947656.794</v>
      </c>
      <c r="DJ657" s="90">
        <f t="shared" si="522"/>
        <v>2041758.103</v>
      </c>
      <c r="DK657" s="90">
        <f t="shared" si="522"/>
        <v>2136612.714</v>
      </c>
      <c r="DL657" s="90">
        <f t="shared" si="522"/>
        <v>2232214.083</v>
      </c>
      <c r="DM657" s="90">
        <f t="shared" si="522"/>
        <v>2328555.745</v>
      </c>
      <c r="DN657" s="90">
        <f t="shared" si="522"/>
        <v>2425631.293</v>
      </c>
      <c r="DO657" s="90">
        <f t="shared" si="522"/>
        <v>2569006.072</v>
      </c>
      <c r="DP657" s="90">
        <f t="shared" si="522"/>
        <v>2725453.65</v>
      </c>
      <c r="DQ657" s="90">
        <f t="shared" si="522"/>
        <v>2885283.902</v>
      </c>
      <c r="DR657" s="90">
        <f t="shared" si="522"/>
        <v>3046740.908</v>
      </c>
      <c r="DS657" s="90">
        <f t="shared" si="522"/>
        <v>3209499.352</v>
      </c>
      <c r="DT657" s="90">
        <f t="shared" si="522"/>
        <v>3373491.919</v>
      </c>
      <c r="DU657" s="90">
        <f t="shared" si="522"/>
        <v>3538697.88</v>
      </c>
      <c r="DV657" s="90">
        <f t="shared" si="522"/>
        <v>3705104.975</v>
      </c>
      <c r="DW657" s="90">
        <f t="shared" si="522"/>
        <v>3872702.537</v>
      </c>
      <c r="DX657" s="90">
        <f t="shared" si="522"/>
        <v>4041480.258</v>
      </c>
      <c r="DY657" s="90">
        <f t="shared" si="522"/>
        <v>4211427.957</v>
      </c>
      <c r="DZ657" s="90">
        <f t="shared" si="522"/>
        <v>4382535.545</v>
      </c>
    </row>
    <row r="658">
      <c r="A658" s="89"/>
      <c r="B658" s="150"/>
      <c r="C658" s="128"/>
      <c r="D658" s="150"/>
      <c r="E658" s="89"/>
      <c r="F658" s="146"/>
      <c r="G658" s="146"/>
      <c r="H658" s="89"/>
      <c r="I658" s="196" t="s">
        <v>398</v>
      </c>
      <c r="J658" s="89"/>
      <c r="K658" s="90">
        <f t="shared" ref="K658:DZ658" si="523">max(0,K657-($G655/12))</f>
        <v>0</v>
      </c>
      <c r="L658" s="90">
        <f t="shared" si="523"/>
        <v>0</v>
      </c>
      <c r="M658" s="90">
        <f t="shared" si="523"/>
        <v>0</v>
      </c>
      <c r="N658" s="90">
        <f t="shared" si="523"/>
        <v>0</v>
      </c>
      <c r="O658" s="90">
        <f t="shared" si="523"/>
        <v>0</v>
      </c>
      <c r="P658" s="90">
        <f t="shared" si="523"/>
        <v>0</v>
      </c>
      <c r="Q658" s="90">
        <f t="shared" si="523"/>
        <v>0</v>
      </c>
      <c r="R658" s="90">
        <f t="shared" si="523"/>
        <v>0</v>
      </c>
      <c r="S658" s="90">
        <f t="shared" si="523"/>
        <v>0</v>
      </c>
      <c r="T658" s="90">
        <f t="shared" si="523"/>
        <v>0</v>
      </c>
      <c r="U658" s="90">
        <f t="shared" si="523"/>
        <v>0</v>
      </c>
      <c r="V658" s="90">
        <f t="shared" si="523"/>
        <v>0</v>
      </c>
      <c r="W658" s="90">
        <f t="shared" si="523"/>
        <v>9710.50919</v>
      </c>
      <c r="X658" s="90">
        <f t="shared" si="523"/>
        <v>9824.322423</v>
      </c>
      <c r="Y658" s="90">
        <f t="shared" si="523"/>
        <v>9819.701113</v>
      </c>
      <c r="Z658" s="90">
        <f t="shared" si="523"/>
        <v>9793.761585</v>
      </c>
      <c r="AA658" s="90">
        <f t="shared" si="523"/>
        <v>9763.984778</v>
      </c>
      <c r="AB658" s="90">
        <f t="shared" si="523"/>
        <v>9733.51726</v>
      </c>
      <c r="AC658" s="90">
        <f t="shared" si="523"/>
        <v>9702.925414</v>
      </c>
      <c r="AD658" s="90">
        <f t="shared" si="523"/>
        <v>9672.31119</v>
      </c>
      <c r="AE658" s="90">
        <f t="shared" si="523"/>
        <v>9641.692937</v>
      </c>
      <c r="AF658" s="90">
        <f t="shared" si="523"/>
        <v>9611.073959</v>
      </c>
      <c r="AG658" s="90">
        <f t="shared" si="523"/>
        <v>9580.454851</v>
      </c>
      <c r="AH658" s="90">
        <f t="shared" si="523"/>
        <v>9549.835719</v>
      </c>
      <c r="AI658" s="90">
        <f t="shared" si="523"/>
        <v>11633.15881</v>
      </c>
      <c r="AJ658" s="90">
        <f t="shared" si="523"/>
        <v>14764.88649</v>
      </c>
      <c r="AK658" s="90">
        <f t="shared" si="523"/>
        <v>18153.75091</v>
      </c>
      <c r="AL658" s="90">
        <f t="shared" si="523"/>
        <v>21656.32435</v>
      </c>
      <c r="AM658" s="90">
        <f t="shared" si="523"/>
        <v>25246.12881</v>
      </c>
      <c r="AN658" s="90">
        <f t="shared" si="523"/>
        <v>28917.80179</v>
      </c>
      <c r="AO658" s="90">
        <f t="shared" si="523"/>
        <v>32669.7971</v>
      </c>
      <c r="AP658" s="90">
        <f t="shared" si="523"/>
        <v>36501.26206</v>
      </c>
      <c r="AQ658" s="90">
        <f t="shared" si="523"/>
        <v>40411.47388</v>
      </c>
      <c r="AR658" s="90">
        <f t="shared" si="523"/>
        <v>44399.73784</v>
      </c>
      <c r="AS658" s="90">
        <f t="shared" si="523"/>
        <v>48465.36887</v>
      </c>
      <c r="AT658" s="90">
        <f t="shared" si="523"/>
        <v>52607.6882</v>
      </c>
      <c r="AU658" s="90">
        <f t="shared" si="523"/>
        <v>55943.73436</v>
      </c>
      <c r="AV658" s="90">
        <f t="shared" si="523"/>
        <v>58940.20566</v>
      </c>
      <c r="AW658" s="90">
        <f t="shared" si="523"/>
        <v>61911.34713</v>
      </c>
      <c r="AX658" s="90">
        <f t="shared" si="523"/>
        <v>64913.55148</v>
      </c>
      <c r="AY658" s="90">
        <f t="shared" si="523"/>
        <v>67956.67856</v>
      </c>
      <c r="AZ658" s="90">
        <f t="shared" si="523"/>
        <v>71042.19306</v>
      </c>
      <c r="BA658" s="90">
        <f t="shared" si="523"/>
        <v>74170.04716</v>
      </c>
      <c r="BB658" s="90">
        <f t="shared" si="523"/>
        <v>77339.92268</v>
      </c>
      <c r="BC658" s="90">
        <f t="shared" si="523"/>
        <v>80551.45518</v>
      </c>
      <c r="BD658" s="90">
        <f t="shared" si="523"/>
        <v>83804.2744</v>
      </c>
      <c r="BE658" s="90">
        <f t="shared" si="523"/>
        <v>87098.01153</v>
      </c>
      <c r="BF658" s="90">
        <f t="shared" si="523"/>
        <v>90432.30048</v>
      </c>
      <c r="BG658" s="90">
        <f t="shared" si="523"/>
        <v>97519.39692</v>
      </c>
      <c r="BH658" s="90">
        <f t="shared" si="523"/>
        <v>106150.4751</v>
      </c>
      <c r="BI658" s="90">
        <f t="shared" si="523"/>
        <v>115175.5053</v>
      </c>
      <c r="BJ658" s="90">
        <f t="shared" si="523"/>
        <v>124385.9757</v>
      </c>
      <c r="BK658" s="90">
        <f t="shared" si="523"/>
        <v>133743.2665</v>
      </c>
      <c r="BL658" s="90">
        <f t="shared" si="523"/>
        <v>143239.4203</v>
      </c>
      <c r="BM658" s="90">
        <f t="shared" si="523"/>
        <v>152872.0201</v>
      </c>
      <c r="BN658" s="90">
        <f t="shared" si="523"/>
        <v>162639.6565</v>
      </c>
      <c r="BO658" s="90">
        <f t="shared" si="523"/>
        <v>172541.1098</v>
      </c>
      <c r="BP658" s="90">
        <f t="shared" si="523"/>
        <v>182575.2024</v>
      </c>
      <c r="BQ658" s="90">
        <f t="shared" si="523"/>
        <v>192740.7721</v>
      </c>
      <c r="BR658" s="90">
        <f t="shared" si="523"/>
        <v>203036.667</v>
      </c>
      <c r="BS658" s="90">
        <f t="shared" si="523"/>
        <v>215433.9771</v>
      </c>
      <c r="BT658" s="90">
        <f t="shared" si="523"/>
        <v>228670.9295</v>
      </c>
      <c r="BU658" s="90">
        <f t="shared" si="523"/>
        <v>242199.0834</v>
      </c>
      <c r="BV658" s="90">
        <f t="shared" si="523"/>
        <v>255918.2784</v>
      </c>
      <c r="BW658" s="90">
        <f t="shared" si="523"/>
        <v>269809.2357</v>
      </c>
      <c r="BX658" s="90">
        <f t="shared" si="523"/>
        <v>283867.2769</v>
      </c>
      <c r="BY658" s="90">
        <f t="shared" si="523"/>
        <v>298090.3677</v>
      </c>
      <c r="BZ658" s="90">
        <f t="shared" si="523"/>
        <v>312476.9601</v>
      </c>
      <c r="CA658" s="90">
        <f t="shared" si="523"/>
        <v>327025.6034</v>
      </c>
      <c r="CB658" s="90">
        <f t="shared" si="523"/>
        <v>341734.8741</v>
      </c>
      <c r="CC658" s="90">
        <f t="shared" si="523"/>
        <v>356603.3629</v>
      </c>
      <c r="CD658" s="90">
        <f t="shared" si="523"/>
        <v>371629.6727</v>
      </c>
      <c r="CE658" s="90">
        <f t="shared" si="523"/>
        <v>395684.7191</v>
      </c>
      <c r="CF658" s="90">
        <f t="shared" si="523"/>
        <v>422811.9869</v>
      </c>
      <c r="CG658" s="90">
        <f t="shared" si="523"/>
        <v>450753.7964</v>
      </c>
      <c r="CH658" s="90">
        <f t="shared" si="523"/>
        <v>479100.6659</v>
      </c>
      <c r="CI658" s="90">
        <f t="shared" si="523"/>
        <v>507776.4975</v>
      </c>
      <c r="CJ658" s="90">
        <f t="shared" si="523"/>
        <v>536765.3437</v>
      </c>
      <c r="CK658" s="90">
        <f t="shared" si="523"/>
        <v>566062.1243</v>
      </c>
      <c r="CL658" s="90">
        <f t="shared" si="523"/>
        <v>595663.7369</v>
      </c>
      <c r="CM658" s="90">
        <f t="shared" si="523"/>
        <v>625567.4535</v>
      </c>
      <c r="CN658" s="90">
        <f t="shared" si="523"/>
        <v>655770.6314</v>
      </c>
      <c r="CO658" s="90">
        <f t="shared" si="523"/>
        <v>686270.6602</v>
      </c>
      <c r="CP658" s="90">
        <f t="shared" si="523"/>
        <v>717064.9528</v>
      </c>
      <c r="CQ658" s="90">
        <f t="shared" si="523"/>
        <v>760211.5729</v>
      </c>
      <c r="CR658" s="90">
        <f t="shared" si="523"/>
        <v>807322.0962</v>
      </c>
      <c r="CS658" s="90">
        <f t="shared" si="523"/>
        <v>855537.4367</v>
      </c>
      <c r="CT658" s="90">
        <f t="shared" si="523"/>
        <v>904338.5979</v>
      </c>
      <c r="CU658" s="90">
        <f t="shared" si="523"/>
        <v>953628.636</v>
      </c>
      <c r="CV658" s="90">
        <f t="shared" si="523"/>
        <v>1003386.749</v>
      </c>
      <c r="CW658" s="90">
        <f t="shared" si="523"/>
        <v>1053605.892</v>
      </c>
      <c r="CX658" s="90">
        <f t="shared" si="523"/>
        <v>1104281.531</v>
      </c>
      <c r="CY658" s="90">
        <f t="shared" si="523"/>
        <v>1155409.606</v>
      </c>
      <c r="CZ658" s="90">
        <f t="shared" si="523"/>
        <v>1206986.172</v>
      </c>
      <c r="DA658" s="90">
        <f t="shared" si="523"/>
        <v>1259007.331</v>
      </c>
      <c r="DB658" s="90">
        <f t="shared" si="523"/>
        <v>1311469.217</v>
      </c>
      <c r="DC658" s="90">
        <f t="shared" si="523"/>
        <v>1391198.771</v>
      </c>
      <c r="DD658" s="90">
        <f t="shared" si="523"/>
        <v>1479033.849</v>
      </c>
      <c r="DE658" s="90">
        <f t="shared" si="523"/>
        <v>1568979.641</v>
      </c>
      <c r="DF658" s="90">
        <f t="shared" si="523"/>
        <v>1659949.566</v>
      </c>
      <c r="DG658" s="90">
        <f t="shared" si="523"/>
        <v>1751742.148</v>
      </c>
      <c r="DH658" s="90">
        <f t="shared" si="523"/>
        <v>1844315.557</v>
      </c>
      <c r="DI658" s="90">
        <f t="shared" si="523"/>
        <v>1937656.794</v>
      </c>
      <c r="DJ658" s="90">
        <f t="shared" si="523"/>
        <v>2031758.103</v>
      </c>
      <c r="DK658" s="90">
        <f t="shared" si="523"/>
        <v>2126612.714</v>
      </c>
      <c r="DL658" s="90">
        <f t="shared" si="523"/>
        <v>2222214.083</v>
      </c>
      <c r="DM658" s="90">
        <f t="shared" si="523"/>
        <v>2318555.745</v>
      </c>
      <c r="DN658" s="90">
        <f t="shared" si="523"/>
        <v>2415631.293</v>
      </c>
      <c r="DO658" s="90">
        <f t="shared" si="523"/>
        <v>2559006.072</v>
      </c>
      <c r="DP658" s="90">
        <f t="shared" si="523"/>
        <v>2715453.65</v>
      </c>
      <c r="DQ658" s="90">
        <f t="shared" si="523"/>
        <v>2875283.902</v>
      </c>
      <c r="DR658" s="90">
        <f t="shared" si="523"/>
        <v>3036740.908</v>
      </c>
      <c r="DS658" s="90">
        <f t="shared" si="523"/>
        <v>3199499.352</v>
      </c>
      <c r="DT658" s="90">
        <f t="shared" si="523"/>
        <v>3363491.919</v>
      </c>
      <c r="DU658" s="90">
        <f t="shared" si="523"/>
        <v>3528697.88</v>
      </c>
      <c r="DV658" s="90">
        <f t="shared" si="523"/>
        <v>3695104.975</v>
      </c>
      <c r="DW658" s="90">
        <f t="shared" si="523"/>
        <v>3862702.537</v>
      </c>
      <c r="DX658" s="90">
        <f t="shared" si="523"/>
        <v>4031480.258</v>
      </c>
      <c r="DY658" s="90">
        <f t="shared" si="523"/>
        <v>4201427.957</v>
      </c>
      <c r="DZ658" s="90">
        <f t="shared" si="523"/>
        <v>4372535.545</v>
      </c>
    </row>
    <row r="659">
      <c r="A659" s="89"/>
      <c r="B659" s="150"/>
      <c r="C659" s="277">
        <f>FounderEarnings!C$10</f>
        <v>3</v>
      </c>
      <c r="D659" s="150"/>
      <c r="E659" s="89">
        <f>FounderEarnings!C$7</f>
        <v>6</v>
      </c>
      <c r="F659" s="282">
        <v>0.0</v>
      </c>
      <c r="G659" s="129">
        <f>FounderEarnings!C$11</f>
        <v>0.2</v>
      </c>
      <c r="H659" s="89"/>
      <c r="I659" s="196" t="s">
        <v>174</v>
      </c>
      <c r="J659" s="89"/>
      <c r="K659" s="90">
        <f t="shared" ref="K659:DZ659" si="524">if(K$2&gt;$F660,0,if(K$2&lt;($E659+$F659),0,K658*$G659))</f>
        <v>0</v>
      </c>
      <c r="L659" s="90">
        <f t="shared" si="524"/>
        <v>0</v>
      </c>
      <c r="M659" s="90">
        <f t="shared" si="524"/>
        <v>0</v>
      </c>
      <c r="N659" s="90">
        <f t="shared" si="524"/>
        <v>0</v>
      </c>
      <c r="O659" s="90">
        <f t="shared" si="524"/>
        <v>0</v>
      </c>
      <c r="P659" s="90">
        <f t="shared" si="524"/>
        <v>0</v>
      </c>
      <c r="Q659" s="90">
        <f t="shared" si="524"/>
        <v>0</v>
      </c>
      <c r="R659" s="90">
        <f t="shared" si="524"/>
        <v>0</v>
      </c>
      <c r="S659" s="90">
        <f t="shared" si="524"/>
        <v>0</v>
      </c>
      <c r="T659" s="90">
        <f t="shared" si="524"/>
        <v>0</v>
      </c>
      <c r="U659" s="90">
        <f t="shared" si="524"/>
        <v>0</v>
      </c>
      <c r="V659" s="90">
        <f t="shared" si="524"/>
        <v>0</v>
      </c>
      <c r="W659" s="90">
        <f t="shared" si="524"/>
        <v>1942.101838</v>
      </c>
      <c r="X659" s="90">
        <f t="shared" si="524"/>
        <v>1964.864485</v>
      </c>
      <c r="Y659" s="90">
        <f t="shared" si="524"/>
        <v>1963.940223</v>
      </c>
      <c r="Z659" s="90">
        <f t="shared" si="524"/>
        <v>1958.752317</v>
      </c>
      <c r="AA659" s="90">
        <f t="shared" si="524"/>
        <v>1952.796956</v>
      </c>
      <c r="AB659" s="90">
        <f t="shared" si="524"/>
        <v>1946.703452</v>
      </c>
      <c r="AC659" s="90">
        <f t="shared" si="524"/>
        <v>1940.585083</v>
      </c>
      <c r="AD659" s="90">
        <f t="shared" si="524"/>
        <v>1934.462238</v>
      </c>
      <c r="AE659" s="90">
        <f t="shared" si="524"/>
        <v>1928.338587</v>
      </c>
      <c r="AF659" s="90">
        <f t="shared" si="524"/>
        <v>1922.214792</v>
      </c>
      <c r="AG659" s="90">
        <f t="shared" si="524"/>
        <v>1916.09097</v>
      </c>
      <c r="AH659" s="90">
        <f t="shared" si="524"/>
        <v>1909.967144</v>
      </c>
      <c r="AI659" s="90">
        <f t="shared" si="524"/>
        <v>2326.631763</v>
      </c>
      <c r="AJ659" s="90">
        <f t="shared" si="524"/>
        <v>2952.977298</v>
      </c>
      <c r="AK659" s="90">
        <f t="shared" si="524"/>
        <v>3630.750182</v>
      </c>
      <c r="AL659" s="90">
        <f t="shared" si="524"/>
        <v>4331.264871</v>
      </c>
      <c r="AM659" s="90">
        <f t="shared" si="524"/>
        <v>5049.225762</v>
      </c>
      <c r="AN659" s="90">
        <f t="shared" si="524"/>
        <v>5783.560359</v>
      </c>
      <c r="AO659" s="90">
        <f t="shared" si="524"/>
        <v>0</v>
      </c>
      <c r="AP659" s="90">
        <f t="shared" si="524"/>
        <v>0</v>
      </c>
      <c r="AQ659" s="90">
        <f t="shared" si="524"/>
        <v>0</v>
      </c>
      <c r="AR659" s="90">
        <f t="shared" si="524"/>
        <v>0</v>
      </c>
      <c r="AS659" s="90">
        <f t="shared" si="524"/>
        <v>0</v>
      </c>
      <c r="AT659" s="90">
        <f t="shared" si="524"/>
        <v>0</v>
      </c>
      <c r="AU659" s="90">
        <f t="shared" si="524"/>
        <v>0</v>
      </c>
      <c r="AV659" s="90">
        <f t="shared" si="524"/>
        <v>0</v>
      </c>
      <c r="AW659" s="90">
        <f t="shared" si="524"/>
        <v>0</v>
      </c>
      <c r="AX659" s="90">
        <f t="shared" si="524"/>
        <v>0</v>
      </c>
      <c r="AY659" s="90">
        <f t="shared" si="524"/>
        <v>0</v>
      </c>
      <c r="AZ659" s="90">
        <f t="shared" si="524"/>
        <v>0</v>
      </c>
      <c r="BA659" s="90">
        <f t="shared" si="524"/>
        <v>0</v>
      </c>
      <c r="BB659" s="90">
        <f t="shared" si="524"/>
        <v>0</v>
      </c>
      <c r="BC659" s="90">
        <f t="shared" si="524"/>
        <v>0</v>
      </c>
      <c r="BD659" s="90">
        <f t="shared" si="524"/>
        <v>0</v>
      </c>
      <c r="BE659" s="90">
        <f t="shared" si="524"/>
        <v>0</v>
      </c>
      <c r="BF659" s="90">
        <f t="shared" si="524"/>
        <v>0</v>
      </c>
      <c r="BG659" s="90">
        <f t="shared" si="524"/>
        <v>0</v>
      </c>
      <c r="BH659" s="90">
        <f t="shared" si="524"/>
        <v>0</v>
      </c>
      <c r="BI659" s="90">
        <f t="shared" si="524"/>
        <v>0</v>
      </c>
      <c r="BJ659" s="90">
        <f t="shared" si="524"/>
        <v>0</v>
      </c>
      <c r="BK659" s="90">
        <f t="shared" si="524"/>
        <v>0</v>
      </c>
      <c r="BL659" s="90">
        <f t="shared" si="524"/>
        <v>0</v>
      </c>
      <c r="BM659" s="90">
        <f t="shared" si="524"/>
        <v>0</v>
      </c>
      <c r="BN659" s="90">
        <f t="shared" si="524"/>
        <v>0</v>
      </c>
      <c r="BO659" s="90">
        <f t="shared" si="524"/>
        <v>0</v>
      </c>
      <c r="BP659" s="90">
        <f t="shared" si="524"/>
        <v>0</v>
      </c>
      <c r="BQ659" s="90">
        <f t="shared" si="524"/>
        <v>0</v>
      </c>
      <c r="BR659" s="90">
        <f t="shared" si="524"/>
        <v>0</v>
      </c>
      <c r="BS659" s="90">
        <f t="shared" si="524"/>
        <v>0</v>
      </c>
      <c r="BT659" s="90">
        <f t="shared" si="524"/>
        <v>0</v>
      </c>
      <c r="BU659" s="90">
        <f t="shared" si="524"/>
        <v>0</v>
      </c>
      <c r="BV659" s="90">
        <f t="shared" si="524"/>
        <v>0</v>
      </c>
      <c r="BW659" s="90">
        <f t="shared" si="524"/>
        <v>0</v>
      </c>
      <c r="BX659" s="90">
        <f t="shared" si="524"/>
        <v>0</v>
      </c>
      <c r="BY659" s="90">
        <f t="shared" si="524"/>
        <v>0</v>
      </c>
      <c r="BZ659" s="90">
        <f t="shared" si="524"/>
        <v>0</v>
      </c>
      <c r="CA659" s="90">
        <f t="shared" si="524"/>
        <v>0</v>
      </c>
      <c r="CB659" s="90">
        <f t="shared" si="524"/>
        <v>0</v>
      </c>
      <c r="CC659" s="90">
        <f t="shared" si="524"/>
        <v>0</v>
      </c>
      <c r="CD659" s="90">
        <f t="shared" si="524"/>
        <v>0</v>
      </c>
      <c r="CE659" s="90">
        <f t="shared" si="524"/>
        <v>0</v>
      </c>
      <c r="CF659" s="90">
        <f t="shared" si="524"/>
        <v>0</v>
      </c>
      <c r="CG659" s="90">
        <f t="shared" si="524"/>
        <v>0</v>
      </c>
      <c r="CH659" s="90">
        <f t="shared" si="524"/>
        <v>0</v>
      </c>
      <c r="CI659" s="90">
        <f t="shared" si="524"/>
        <v>0</v>
      </c>
      <c r="CJ659" s="90">
        <f t="shared" si="524"/>
        <v>0</v>
      </c>
      <c r="CK659" s="90">
        <f t="shared" si="524"/>
        <v>0</v>
      </c>
      <c r="CL659" s="90">
        <f t="shared" si="524"/>
        <v>0</v>
      </c>
      <c r="CM659" s="90">
        <f t="shared" si="524"/>
        <v>0</v>
      </c>
      <c r="CN659" s="90">
        <f t="shared" si="524"/>
        <v>0</v>
      </c>
      <c r="CO659" s="90">
        <f t="shared" si="524"/>
        <v>0</v>
      </c>
      <c r="CP659" s="90">
        <f t="shared" si="524"/>
        <v>0</v>
      </c>
      <c r="CQ659" s="90">
        <f t="shared" si="524"/>
        <v>0</v>
      </c>
      <c r="CR659" s="90">
        <f t="shared" si="524"/>
        <v>0</v>
      </c>
      <c r="CS659" s="90">
        <f t="shared" si="524"/>
        <v>0</v>
      </c>
      <c r="CT659" s="90">
        <f t="shared" si="524"/>
        <v>0</v>
      </c>
      <c r="CU659" s="90">
        <f t="shared" si="524"/>
        <v>0</v>
      </c>
      <c r="CV659" s="90">
        <f t="shared" si="524"/>
        <v>0</v>
      </c>
      <c r="CW659" s="90">
        <f t="shared" si="524"/>
        <v>0</v>
      </c>
      <c r="CX659" s="90">
        <f t="shared" si="524"/>
        <v>0</v>
      </c>
      <c r="CY659" s="90">
        <f t="shared" si="524"/>
        <v>0</v>
      </c>
      <c r="CZ659" s="90">
        <f t="shared" si="524"/>
        <v>0</v>
      </c>
      <c r="DA659" s="90">
        <f t="shared" si="524"/>
        <v>0</v>
      </c>
      <c r="DB659" s="90">
        <f t="shared" si="524"/>
        <v>0</v>
      </c>
      <c r="DC659" s="90">
        <f t="shared" si="524"/>
        <v>0</v>
      </c>
      <c r="DD659" s="90">
        <f t="shared" si="524"/>
        <v>0</v>
      </c>
      <c r="DE659" s="90">
        <f t="shared" si="524"/>
        <v>0</v>
      </c>
      <c r="DF659" s="90">
        <f t="shared" si="524"/>
        <v>0</v>
      </c>
      <c r="DG659" s="90">
        <f t="shared" si="524"/>
        <v>0</v>
      </c>
      <c r="DH659" s="90">
        <f t="shared" si="524"/>
        <v>0</v>
      </c>
      <c r="DI659" s="90">
        <f t="shared" si="524"/>
        <v>0</v>
      </c>
      <c r="DJ659" s="90">
        <f t="shared" si="524"/>
        <v>0</v>
      </c>
      <c r="DK659" s="90">
        <f t="shared" si="524"/>
        <v>0</v>
      </c>
      <c r="DL659" s="90">
        <f t="shared" si="524"/>
        <v>0</v>
      </c>
      <c r="DM659" s="90">
        <f t="shared" si="524"/>
        <v>0</v>
      </c>
      <c r="DN659" s="90">
        <f t="shared" si="524"/>
        <v>0</v>
      </c>
      <c r="DO659" s="90">
        <f t="shared" si="524"/>
        <v>0</v>
      </c>
      <c r="DP659" s="90">
        <f t="shared" si="524"/>
        <v>0</v>
      </c>
      <c r="DQ659" s="90">
        <f t="shared" si="524"/>
        <v>0</v>
      </c>
      <c r="DR659" s="90">
        <f t="shared" si="524"/>
        <v>0</v>
      </c>
      <c r="DS659" s="90">
        <f t="shared" si="524"/>
        <v>0</v>
      </c>
      <c r="DT659" s="90">
        <f t="shared" si="524"/>
        <v>0</v>
      </c>
      <c r="DU659" s="90">
        <f t="shared" si="524"/>
        <v>0</v>
      </c>
      <c r="DV659" s="90">
        <f t="shared" si="524"/>
        <v>0</v>
      </c>
      <c r="DW659" s="90">
        <f t="shared" si="524"/>
        <v>0</v>
      </c>
      <c r="DX659" s="90">
        <f t="shared" si="524"/>
        <v>0</v>
      </c>
      <c r="DY659" s="90">
        <f t="shared" si="524"/>
        <v>0</v>
      </c>
      <c r="DZ659" s="90">
        <f t="shared" si="524"/>
        <v>0</v>
      </c>
    </row>
    <row r="660">
      <c r="A660" s="89"/>
      <c r="B660" s="150"/>
      <c r="C660" s="224">
        <f>C656*C659</f>
        <v>300000</v>
      </c>
      <c r="D660" s="150"/>
      <c r="E660" s="89"/>
      <c r="F660" s="89">
        <f>FounderEarnings!C$20</f>
        <v>30</v>
      </c>
      <c r="G660" s="224"/>
      <c r="H660" s="89"/>
      <c r="I660" s="196" t="s">
        <v>389</v>
      </c>
      <c r="J660" s="89"/>
      <c r="K660" s="90">
        <f t="shared" ref="K660:DZ660" si="525">sum($J659:K659)</f>
        <v>0</v>
      </c>
      <c r="L660" s="90">
        <f t="shared" si="525"/>
        <v>0</v>
      </c>
      <c r="M660" s="90">
        <f t="shared" si="525"/>
        <v>0</v>
      </c>
      <c r="N660" s="90">
        <f t="shared" si="525"/>
        <v>0</v>
      </c>
      <c r="O660" s="90">
        <f t="shared" si="525"/>
        <v>0</v>
      </c>
      <c r="P660" s="90">
        <f t="shared" si="525"/>
        <v>0</v>
      </c>
      <c r="Q660" s="90">
        <f t="shared" si="525"/>
        <v>0</v>
      </c>
      <c r="R660" s="90">
        <f t="shared" si="525"/>
        <v>0</v>
      </c>
      <c r="S660" s="90">
        <f t="shared" si="525"/>
        <v>0</v>
      </c>
      <c r="T660" s="90">
        <f t="shared" si="525"/>
        <v>0</v>
      </c>
      <c r="U660" s="90">
        <f t="shared" si="525"/>
        <v>0</v>
      </c>
      <c r="V660" s="90">
        <f t="shared" si="525"/>
        <v>0</v>
      </c>
      <c r="W660" s="90">
        <f t="shared" si="525"/>
        <v>1942.101838</v>
      </c>
      <c r="X660" s="90">
        <f t="shared" si="525"/>
        <v>3906.966323</v>
      </c>
      <c r="Y660" s="90">
        <f t="shared" si="525"/>
        <v>5870.906545</v>
      </c>
      <c r="Z660" s="90">
        <f t="shared" si="525"/>
        <v>7829.658862</v>
      </c>
      <c r="AA660" s="90">
        <f t="shared" si="525"/>
        <v>9782.455818</v>
      </c>
      <c r="AB660" s="90">
        <f t="shared" si="525"/>
        <v>11729.15927</v>
      </c>
      <c r="AC660" s="90">
        <f t="shared" si="525"/>
        <v>13669.74435</v>
      </c>
      <c r="AD660" s="90">
        <f t="shared" si="525"/>
        <v>15604.20659</v>
      </c>
      <c r="AE660" s="90">
        <f t="shared" si="525"/>
        <v>17532.54518</v>
      </c>
      <c r="AF660" s="90">
        <f t="shared" si="525"/>
        <v>19454.75997</v>
      </c>
      <c r="AG660" s="90">
        <f t="shared" si="525"/>
        <v>21370.85094</v>
      </c>
      <c r="AH660" s="90">
        <f t="shared" si="525"/>
        <v>23280.81808</v>
      </c>
      <c r="AI660" s="90">
        <f t="shared" si="525"/>
        <v>25607.44985</v>
      </c>
      <c r="AJ660" s="90">
        <f t="shared" si="525"/>
        <v>28560.42714</v>
      </c>
      <c r="AK660" s="90">
        <f t="shared" si="525"/>
        <v>32191.17733</v>
      </c>
      <c r="AL660" s="90">
        <f t="shared" si="525"/>
        <v>36522.4422</v>
      </c>
      <c r="AM660" s="90">
        <f t="shared" si="525"/>
        <v>41571.66796</v>
      </c>
      <c r="AN660" s="90">
        <f t="shared" si="525"/>
        <v>47355.22832</v>
      </c>
      <c r="AO660" s="90">
        <f t="shared" si="525"/>
        <v>47355.22832</v>
      </c>
      <c r="AP660" s="90">
        <f t="shared" si="525"/>
        <v>47355.22832</v>
      </c>
      <c r="AQ660" s="90">
        <f t="shared" si="525"/>
        <v>47355.22832</v>
      </c>
      <c r="AR660" s="90">
        <f t="shared" si="525"/>
        <v>47355.22832</v>
      </c>
      <c r="AS660" s="90">
        <f t="shared" si="525"/>
        <v>47355.22832</v>
      </c>
      <c r="AT660" s="90">
        <f t="shared" si="525"/>
        <v>47355.22832</v>
      </c>
      <c r="AU660" s="90">
        <f t="shared" si="525"/>
        <v>47355.22832</v>
      </c>
      <c r="AV660" s="90">
        <f t="shared" si="525"/>
        <v>47355.22832</v>
      </c>
      <c r="AW660" s="90">
        <f t="shared" si="525"/>
        <v>47355.22832</v>
      </c>
      <c r="AX660" s="90">
        <f t="shared" si="525"/>
        <v>47355.22832</v>
      </c>
      <c r="AY660" s="90">
        <f t="shared" si="525"/>
        <v>47355.22832</v>
      </c>
      <c r="AZ660" s="90">
        <f t="shared" si="525"/>
        <v>47355.22832</v>
      </c>
      <c r="BA660" s="90">
        <f t="shared" si="525"/>
        <v>47355.22832</v>
      </c>
      <c r="BB660" s="90">
        <f t="shared" si="525"/>
        <v>47355.22832</v>
      </c>
      <c r="BC660" s="90">
        <f t="shared" si="525"/>
        <v>47355.22832</v>
      </c>
      <c r="BD660" s="90">
        <f t="shared" si="525"/>
        <v>47355.22832</v>
      </c>
      <c r="BE660" s="90">
        <f t="shared" si="525"/>
        <v>47355.22832</v>
      </c>
      <c r="BF660" s="90">
        <f t="shared" si="525"/>
        <v>47355.22832</v>
      </c>
      <c r="BG660" s="90">
        <f t="shared" si="525"/>
        <v>47355.22832</v>
      </c>
      <c r="BH660" s="90">
        <f t="shared" si="525"/>
        <v>47355.22832</v>
      </c>
      <c r="BI660" s="90">
        <f t="shared" si="525"/>
        <v>47355.22832</v>
      </c>
      <c r="BJ660" s="90">
        <f t="shared" si="525"/>
        <v>47355.22832</v>
      </c>
      <c r="BK660" s="90">
        <f t="shared" si="525"/>
        <v>47355.22832</v>
      </c>
      <c r="BL660" s="90">
        <f t="shared" si="525"/>
        <v>47355.22832</v>
      </c>
      <c r="BM660" s="90">
        <f t="shared" si="525"/>
        <v>47355.22832</v>
      </c>
      <c r="BN660" s="90">
        <f t="shared" si="525"/>
        <v>47355.22832</v>
      </c>
      <c r="BO660" s="90">
        <f t="shared" si="525"/>
        <v>47355.22832</v>
      </c>
      <c r="BP660" s="90">
        <f t="shared" si="525"/>
        <v>47355.22832</v>
      </c>
      <c r="BQ660" s="90">
        <f t="shared" si="525"/>
        <v>47355.22832</v>
      </c>
      <c r="BR660" s="90">
        <f t="shared" si="525"/>
        <v>47355.22832</v>
      </c>
      <c r="BS660" s="90">
        <f t="shared" si="525"/>
        <v>47355.22832</v>
      </c>
      <c r="BT660" s="90">
        <f t="shared" si="525"/>
        <v>47355.22832</v>
      </c>
      <c r="BU660" s="90">
        <f t="shared" si="525"/>
        <v>47355.22832</v>
      </c>
      <c r="BV660" s="90">
        <f t="shared" si="525"/>
        <v>47355.22832</v>
      </c>
      <c r="BW660" s="90">
        <f t="shared" si="525"/>
        <v>47355.22832</v>
      </c>
      <c r="BX660" s="90">
        <f t="shared" si="525"/>
        <v>47355.22832</v>
      </c>
      <c r="BY660" s="90">
        <f t="shared" si="525"/>
        <v>47355.22832</v>
      </c>
      <c r="BZ660" s="90">
        <f t="shared" si="525"/>
        <v>47355.22832</v>
      </c>
      <c r="CA660" s="90">
        <f t="shared" si="525"/>
        <v>47355.22832</v>
      </c>
      <c r="CB660" s="90">
        <f t="shared" si="525"/>
        <v>47355.22832</v>
      </c>
      <c r="CC660" s="90">
        <f t="shared" si="525"/>
        <v>47355.22832</v>
      </c>
      <c r="CD660" s="90">
        <f t="shared" si="525"/>
        <v>47355.22832</v>
      </c>
      <c r="CE660" s="90">
        <f t="shared" si="525"/>
        <v>47355.22832</v>
      </c>
      <c r="CF660" s="90">
        <f t="shared" si="525"/>
        <v>47355.22832</v>
      </c>
      <c r="CG660" s="90">
        <f t="shared" si="525"/>
        <v>47355.22832</v>
      </c>
      <c r="CH660" s="90">
        <f t="shared" si="525"/>
        <v>47355.22832</v>
      </c>
      <c r="CI660" s="90">
        <f t="shared" si="525"/>
        <v>47355.22832</v>
      </c>
      <c r="CJ660" s="90">
        <f t="shared" si="525"/>
        <v>47355.22832</v>
      </c>
      <c r="CK660" s="90">
        <f t="shared" si="525"/>
        <v>47355.22832</v>
      </c>
      <c r="CL660" s="90">
        <f t="shared" si="525"/>
        <v>47355.22832</v>
      </c>
      <c r="CM660" s="90">
        <f t="shared" si="525"/>
        <v>47355.22832</v>
      </c>
      <c r="CN660" s="90">
        <f t="shared" si="525"/>
        <v>47355.22832</v>
      </c>
      <c r="CO660" s="90">
        <f t="shared" si="525"/>
        <v>47355.22832</v>
      </c>
      <c r="CP660" s="90">
        <f t="shared" si="525"/>
        <v>47355.22832</v>
      </c>
      <c r="CQ660" s="90">
        <f t="shared" si="525"/>
        <v>47355.22832</v>
      </c>
      <c r="CR660" s="90">
        <f t="shared" si="525"/>
        <v>47355.22832</v>
      </c>
      <c r="CS660" s="90">
        <f t="shared" si="525"/>
        <v>47355.22832</v>
      </c>
      <c r="CT660" s="90">
        <f t="shared" si="525"/>
        <v>47355.22832</v>
      </c>
      <c r="CU660" s="90">
        <f t="shared" si="525"/>
        <v>47355.22832</v>
      </c>
      <c r="CV660" s="90">
        <f t="shared" si="525"/>
        <v>47355.22832</v>
      </c>
      <c r="CW660" s="90">
        <f t="shared" si="525"/>
        <v>47355.22832</v>
      </c>
      <c r="CX660" s="90">
        <f t="shared" si="525"/>
        <v>47355.22832</v>
      </c>
      <c r="CY660" s="90">
        <f t="shared" si="525"/>
        <v>47355.22832</v>
      </c>
      <c r="CZ660" s="90">
        <f t="shared" si="525"/>
        <v>47355.22832</v>
      </c>
      <c r="DA660" s="90">
        <f t="shared" si="525"/>
        <v>47355.22832</v>
      </c>
      <c r="DB660" s="90">
        <f t="shared" si="525"/>
        <v>47355.22832</v>
      </c>
      <c r="DC660" s="90">
        <f t="shared" si="525"/>
        <v>47355.22832</v>
      </c>
      <c r="DD660" s="90">
        <f t="shared" si="525"/>
        <v>47355.22832</v>
      </c>
      <c r="DE660" s="90">
        <f t="shared" si="525"/>
        <v>47355.22832</v>
      </c>
      <c r="DF660" s="90">
        <f t="shared" si="525"/>
        <v>47355.22832</v>
      </c>
      <c r="DG660" s="90">
        <f t="shared" si="525"/>
        <v>47355.22832</v>
      </c>
      <c r="DH660" s="90">
        <f t="shared" si="525"/>
        <v>47355.22832</v>
      </c>
      <c r="DI660" s="90">
        <f t="shared" si="525"/>
        <v>47355.22832</v>
      </c>
      <c r="DJ660" s="90">
        <f t="shared" si="525"/>
        <v>47355.22832</v>
      </c>
      <c r="DK660" s="90">
        <f t="shared" si="525"/>
        <v>47355.22832</v>
      </c>
      <c r="DL660" s="90">
        <f t="shared" si="525"/>
        <v>47355.22832</v>
      </c>
      <c r="DM660" s="90">
        <f t="shared" si="525"/>
        <v>47355.22832</v>
      </c>
      <c r="DN660" s="90">
        <f t="shared" si="525"/>
        <v>47355.22832</v>
      </c>
      <c r="DO660" s="90">
        <f t="shared" si="525"/>
        <v>47355.22832</v>
      </c>
      <c r="DP660" s="90">
        <f t="shared" si="525"/>
        <v>47355.22832</v>
      </c>
      <c r="DQ660" s="90">
        <f t="shared" si="525"/>
        <v>47355.22832</v>
      </c>
      <c r="DR660" s="90">
        <f t="shared" si="525"/>
        <v>47355.22832</v>
      </c>
      <c r="DS660" s="90">
        <f t="shared" si="525"/>
        <v>47355.22832</v>
      </c>
      <c r="DT660" s="90">
        <f t="shared" si="525"/>
        <v>47355.22832</v>
      </c>
      <c r="DU660" s="90">
        <f t="shared" si="525"/>
        <v>47355.22832</v>
      </c>
      <c r="DV660" s="90">
        <f t="shared" si="525"/>
        <v>47355.22832</v>
      </c>
      <c r="DW660" s="90">
        <f t="shared" si="525"/>
        <v>47355.22832</v>
      </c>
      <c r="DX660" s="90">
        <f t="shared" si="525"/>
        <v>47355.22832</v>
      </c>
      <c r="DY660" s="90">
        <f t="shared" si="525"/>
        <v>47355.22832</v>
      </c>
      <c r="DZ660" s="90">
        <f t="shared" si="525"/>
        <v>47355.22832</v>
      </c>
    </row>
    <row r="661">
      <c r="A661" s="89"/>
      <c r="B661" s="150"/>
      <c r="C661" s="150"/>
      <c r="D661" s="150"/>
      <c r="E661" s="89"/>
      <c r="F661" s="89">
        <f>FounderEarnings!C$29</f>
        <v>60</v>
      </c>
      <c r="G661" s="129">
        <f>FounderEarnings!C$8/FounderEarnings!C$9</f>
        <v>0.05</v>
      </c>
      <c r="H661" s="89"/>
      <c r="I661" s="150" t="s">
        <v>390</v>
      </c>
      <c r="J661" s="223"/>
      <c r="K661" s="226">
        <f t="shared" ref="K661:DZ661" si="526">min(($E656*$G661),$G661*(($E656*K660)/$C660))</f>
        <v>0</v>
      </c>
      <c r="L661" s="226">
        <f t="shared" si="526"/>
        <v>0</v>
      </c>
      <c r="M661" s="226">
        <f t="shared" si="526"/>
        <v>0</v>
      </c>
      <c r="N661" s="226">
        <f t="shared" si="526"/>
        <v>0</v>
      </c>
      <c r="O661" s="226">
        <f t="shared" si="526"/>
        <v>0</v>
      </c>
      <c r="P661" s="226">
        <f t="shared" si="526"/>
        <v>0</v>
      </c>
      <c r="Q661" s="226">
        <f t="shared" si="526"/>
        <v>0</v>
      </c>
      <c r="R661" s="226">
        <f t="shared" si="526"/>
        <v>0</v>
      </c>
      <c r="S661" s="226">
        <f t="shared" si="526"/>
        <v>0</v>
      </c>
      <c r="T661" s="226">
        <f t="shared" si="526"/>
        <v>0</v>
      </c>
      <c r="U661" s="226">
        <f t="shared" si="526"/>
        <v>0</v>
      </c>
      <c r="V661" s="226">
        <f t="shared" si="526"/>
        <v>0</v>
      </c>
      <c r="W661" s="226">
        <f t="shared" si="526"/>
        <v>0.0003236836397</v>
      </c>
      <c r="X661" s="226">
        <f t="shared" si="526"/>
        <v>0.0006511610538</v>
      </c>
      <c r="Y661" s="226">
        <f t="shared" si="526"/>
        <v>0.0009784844242</v>
      </c>
      <c r="Z661" s="226">
        <f t="shared" si="526"/>
        <v>0.001304943144</v>
      </c>
      <c r="AA661" s="226">
        <f t="shared" si="526"/>
        <v>0.001630409303</v>
      </c>
      <c r="AB661" s="226">
        <f t="shared" si="526"/>
        <v>0.001954859878</v>
      </c>
      <c r="AC661" s="226">
        <f t="shared" si="526"/>
        <v>0.002278290725</v>
      </c>
      <c r="AD661" s="226">
        <f t="shared" si="526"/>
        <v>0.002600701098</v>
      </c>
      <c r="AE661" s="226">
        <f t="shared" si="526"/>
        <v>0.002922090863</v>
      </c>
      <c r="AF661" s="226">
        <f t="shared" si="526"/>
        <v>0.003242459995</v>
      </c>
      <c r="AG661" s="226">
        <f t="shared" si="526"/>
        <v>0.00356180849</v>
      </c>
      <c r="AH661" s="226">
        <f t="shared" si="526"/>
        <v>0.003880136347</v>
      </c>
      <c r="AI661" s="226">
        <f t="shared" si="526"/>
        <v>0.004267908308</v>
      </c>
      <c r="AJ661" s="226">
        <f t="shared" si="526"/>
        <v>0.004760071191</v>
      </c>
      <c r="AK661" s="226">
        <f t="shared" si="526"/>
        <v>0.005365196221</v>
      </c>
      <c r="AL661" s="226">
        <f t="shared" si="526"/>
        <v>0.006087073699</v>
      </c>
      <c r="AM661" s="226">
        <f t="shared" si="526"/>
        <v>0.006928611326</v>
      </c>
      <c r="AN661" s="226">
        <f t="shared" si="526"/>
        <v>0.007892538053</v>
      </c>
      <c r="AO661" s="226">
        <f t="shared" si="526"/>
        <v>0.007892538053</v>
      </c>
      <c r="AP661" s="226">
        <f t="shared" si="526"/>
        <v>0.007892538053</v>
      </c>
      <c r="AQ661" s="226">
        <f t="shared" si="526"/>
        <v>0.007892538053</v>
      </c>
      <c r="AR661" s="226">
        <f t="shared" si="526"/>
        <v>0.007892538053</v>
      </c>
      <c r="AS661" s="226">
        <f t="shared" si="526"/>
        <v>0.007892538053</v>
      </c>
      <c r="AT661" s="226">
        <f t="shared" si="526"/>
        <v>0.007892538053</v>
      </c>
      <c r="AU661" s="226">
        <f t="shared" si="526"/>
        <v>0.007892538053</v>
      </c>
      <c r="AV661" s="226">
        <f t="shared" si="526"/>
        <v>0.007892538053</v>
      </c>
      <c r="AW661" s="226">
        <f t="shared" si="526"/>
        <v>0.007892538053</v>
      </c>
      <c r="AX661" s="226">
        <f t="shared" si="526"/>
        <v>0.007892538053</v>
      </c>
      <c r="AY661" s="226">
        <f t="shared" si="526"/>
        <v>0.007892538053</v>
      </c>
      <c r="AZ661" s="226">
        <f t="shared" si="526"/>
        <v>0.007892538053</v>
      </c>
      <c r="BA661" s="226">
        <f t="shared" si="526"/>
        <v>0.007892538053</v>
      </c>
      <c r="BB661" s="226">
        <f t="shared" si="526"/>
        <v>0.007892538053</v>
      </c>
      <c r="BC661" s="226">
        <f t="shared" si="526"/>
        <v>0.007892538053</v>
      </c>
      <c r="BD661" s="226">
        <f t="shared" si="526"/>
        <v>0.007892538053</v>
      </c>
      <c r="BE661" s="226">
        <f t="shared" si="526"/>
        <v>0.007892538053</v>
      </c>
      <c r="BF661" s="226">
        <f t="shared" si="526"/>
        <v>0.007892538053</v>
      </c>
      <c r="BG661" s="226">
        <f t="shared" si="526"/>
        <v>0.007892538053</v>
      </c>
      <c r="BH661" s="226">
        <f t="shared" si="526"/>
        <v>0.007892538053</v>
      </c>
      <c r="BI661" s="226">
        <f t="shared" si="526"/>
        <v>0.007892538053</v>
      </c>
      <c r="BJ661" s="226">
        <f t="shared" si="526"/>
        <v>0.007892538053</v>
      </c>
      <c r="BK661" s="226">
        <f t="shared" si="526"/>
        <v>0.007892538053</v>
      </c>
      <c r="BL661" s="226">
        <f t="shared" si="526"/>
        <v>0.007892538053</v>
      </c>
      <c r="BM661" s="226">
        <f t="shared" si="526"/>
        <v>0.007892538053</v>
      </c>
      <c r="BN661" s="226">
        <f t="shared" si="526"/>
        <v>0.007892538053</v>
      </c>
      <c r="BO661" s="226">
        <f t="shared" si="526"/>
        <v>0.007892538053</v>
      </c>
      <c r="BP661" s="226">
        <f t="shared" si="526"/>
        <v>0.007892538053</v>
      </c>
      <c r="BQ661" s="226">
        <f t="shared" si="526"/>
        <v>0.007892538053</v>
      </c>
      <c r="BR661" s="226">
        <f t="shared" si="526"/>
        <v>0.007892538053</v>
      </c>
      <c r="BS661" s="226">
        <f t="shared" si="526"/>
        <v>0.007892538053</v>
      </c>
      <c r="BT661" s="226">
        <f t="shared" si="526"/>
        <v>0.007892538053</v>
      </c>
      <c r="BU661" s="226">
        <f t="shared" si="526"/>
        <v>0.007892538053</v>
      </c>
      <c r="BV661" s="226">
        <f t="shared" si="526"/>
        <v>0.007892538053</v>
      </c>
      <c r="BW661" s="226">
        <f t="shared" si="526"/>
        <v>0.007892538053</v>
      </c>
      <c r="BX661" s="226">
        <f t="shared" si="526"/>
        <v>0.007892538053</v>
      </c>
      <c r="BY661" s="226">
        <f t="shared" si="526"/>
        <v>0.007892538053</v>
      </c>
      <c r="BZ661" s="226">
        <f t="shared" si="526"/>
        <v>0.007892538053</v>
      </c>
      <c r="CA661" s="226">
        <f t="shared" si="526"/>
        <v>0.007892538053</v>
      </c>
      <c r="CB661" s="226">
        <f t="shared" si="526"/>
        <v>0.007892538053</v>
      </c>
      <c r="CC661" s="226">
        <f t="shared" si="526"/>
        <v>0.007892538053</v>
      </c>
      <c r="CD661" s="226">
        <f t="shared" si="526"/>
        <v>0.007892538053</v>
      </c>
      <c r="CE661" s="226">
        <f t="shared" si="526"/>
        <v>0.007892538053</v>
      </c>
      <c r="CF661" s="226">
        <f t="shared" si="526"/>
        <v>0.007892538053</v>
      </c>
      <c r="CG661" s="226">
        <f t="shared" si="526"/>
        <v>0.007892538053</v>
      </c>
      <c r="CH661" s="226">
        <f t="shared" si="526"/>
        <v>0.007892538053</v>
      </c>
      <c r="CI661" s="226">
        <f t="shared" si="526"/>
        <v>0.007892538053</v>
      </c>
      <c r="CJ661" s="226">
        <f t="shared" si="526"/>
        <v>0.007892538053</v>
      </c>
      <c r="CK661" s="226">
        <f t="shared" si="526"/>
        <v>0.007892538053</v>
      </c>
      <c r="CL661" s="226">
        <f t="shared" si="526"/>
        <v>0.007892538053</v>
      </c>
      <c r="CM661" s="226">
        <f t="shared" si="526"/>
        <v>0.007892538053</v>
      </c>
      <c r="CN661" s="226">
        <f t="shared" si="526"/>
        <v>0.007892538053</v>
      </c>
      <c r="CO661" s="226">
        <f t="shared" si="526"/>
        <v>0.007892538053</v>
      </c>
      <c r="CP661" s="226">
        <f t="shared" si="526"/>
        <v>0.007892538053</v>
      </c>
      <c r="CQ661" s="226">
        <f t="shared" si="526"/>
        <v>0.007892538053</v>
      </c>
      <c r="CR661" s="226">
        <f t="shared" si="526"/>
        <v>0.007892538053</v>
      </c>
      <c r="CS661" s="226">
        <f t="shared" si="526"/>
        <v>0.007892538053</v>
      </c>
      <c r="CT661" s="226">
        <f t="shared" si="526"/>
        <v>0.007892538053</v>
      </c>
      <c r="CU661" s="226">
        <f t="shared" si="526"/>
        <v>0.007892538053</v>
      </c>
      <c r="CV661" s="226">
        <f t="shared" si="526"/>
        <v>0.007892538053</v>
      </c>
      <c r="CW661" s="226">
        <f t="shared" si="526"/>
        <v>0.007892538053</v>
      </c>
      <c r="CX661" s="226">
        <f t="shared" si="526"/>
        <v>0.007892538053</v>
      </c>
      <c r="CY661" s="226">
        <f t="shared" si="526"/>
        <v>0.007892538053</v>
      </c>
      <c r="CZ661" s="226">
        <f t="shared" si="526"/>
        <v>0.007892538053</v>
      </c>
      <c r="DA661" s="226">
        <f t="shared" si="526"/>
        <v>0.007892538053</v>
      </c>
      <c r="DB661" s="226">
        <f t="shared" si="526"/>
        <v>0.007892538053</v>
      </c>
      <c r="DC661" s="226">
        <f t="shared" si="526"/>
        <v>0.007892538053</v>
      </c>
      <c r="DD661" s="226">
        <f t="shared" si="526"/>
        <v>0.007892538053</v>
      </c>
      <c r="DE661" s="226">
        <f t="shared" si="526"/>
        <v>0.007892538053</v>
      </c>
      <c r="DF661" s="226">
        <f t="shared" si="526"/>
        <v>0.007892538053</v>
      </c>
      <c r="DG661" s="226">
        <f t="shared" si="526"/>
        <v>0.007892538053</v>
      </c>
      <c r="DH661" s="226">
        <f t="shared" si="526"/>
        <v>0.007892538053</v>
      </c>
      <c r="DI661" s="226">
        <f t="shared" si="526"/>
        <v>0.007892538053</v>
      </c>
      <c r="DJ661" s="226">
        <f t="shared" si="526"/>
        <v>0.007892538053</v>
      </c>
      <c r="DK661" s="226">
        <f t="shared" si="526"/>
        <v>0.007892538053</v>
      </c>
      <c r="DL661" s="226">
        <f t="shared" si="526"/>
        <v>0.007892538053</v>
      </c>
      <c r="DM661" s="226">
        <f t="shared" si="526"/>
        <v>0.007892538053</v>
      </c>
      <c r="DN661" s="226">
        <f t="shared" si="526"/>
        <v>0.007892538053</v>
      </c>
      <c r="DO661" s="226">
        <f t="shared" si="526"/>
        <v>0.007892538053</v>
      </c>
      <c r="DP661" s="226">
        <f t="shared" si="526"/>
        <v>0.007892538053</v>
      </c>
      <c r="DQ661" s="226">
        <f t="shared" si="526"/>
        <v>0.007892538053</v>
      </c>
      <c r="DR661" s="226">
        <f t="shared" si="526"/>
        <v>0.007892538053</v>
      </c>
      <c r="DS661" s="226">
        <f t="shared" si="526"/>
        <v>0.007892538053</v>
      </c>
      <c r="DT661" s="226">
        <f t="shared" si="526"/>
        <v>0.007892538053</v>
      </c>
      <c r="DU661" s="226">
        <f t="shared" si="526"/>
        <v>0.007892538053</v>
      </c>
      <c r="DV661" s="226">
        <f t="shared" si="526"/>
        <v>0.007892538053</v>
      </c>
      <c r="DW661" s="226">
        <f t="shared" si="526"/>
        <v>0.007892538053</v>
      </c>
      <c r="DX661" s="226">
        <f t="shared" si="526"/>
        <v>0.007892538053</v>
      </c>
      <c r="DY661" s="226">
        <f t="shared" si="526"/>
        <v>0.007892538053</v>
      </c>
      <c r="DZ661" s="226">
        <f t="shared" si="526"/>
        <v>0.007892538053</v>
      </c>
    </row>
    <row r="662">
      <c r="A662" s="89"/>
      <c r="B662" s="150"/>
      <c r="C662" s="150"/>
      <c r="D662" s="150"/>
      <c r="E662" s="189"/>
      <c r="F662" s="89"/>
      <c r="G662" s="146"/>
      <c r="H662" s="89"/>
      <c r="I662" s="150" t="s">
        <v>391</v>
      </c>
      <c r="J662" s="223"/>
      <c r="K662" s="90">
        <f t="shared" ref="K662:DZ662" si="527">if(K$2&lt;=$F660,$G666*($G661-K661)/(1-($G661-K661)),J662)</f>
        <v>526.3157895</v>
      </c>
      <c r="L662" s="90">
        <f t="shared" si="527"/>
        <v>526.3157895</v>
      </c>
      <c r="M662" s="90">
        <f t="shared" si="527"/>
        <v>526.3157895</v>
      </c>
      <c r="N662" s="90">
        <f t="shared" si="527"/>
        <v>526.3157895</v>
      </c>
      <c r="O662" s="90">
        <f t="shared" si="527"/>
        <v>526.3157895</v>
      </c>
      <c r="P662" s="90">
        <f t="shared" si="527"/>
        <v>526.3157895</v>
      </c>
      <c r="Q662" s="90">
        <f t="shared" si="527"/>
        <v>526.3157895</v>
      </c>
      <c r="R662" s="90">
        <f t="shared" si="527"/>
        <v>526.3157895</v>
      </c>
      <c r="S662" s="90">
        <f t="shared" si="527"/>
        <v>526.3157895</v>
      </c>
      <c r="T662" s="90">
        <f t="shared" si="527"/>
        <v>526.3157895</v>
      </c>
      <c r="U662" s="90">
        <f t="shared" si="527"/>
        <v>526.3157895</v>
      </c>
      <c r="V662" s="90">
        <f t="shared" si="527"/>
        <v>526.3157895</v>
      </c>
      <c r="W662" s="90">
        <f t="shared" si="527"/>
        <v>522.7304887</v>
      </c>
      <c r="X662" s="90">
        <f t="shared" si="527"/>
        <v>519.1056506</v>
      </c>
      <c r="Y662" s="90">
        <f t="shared" si="527"/>
        <v>515.4850123</v>
      </c>
      <c r="Z662" s="90">
        <f t="shared" si="527"/>
        <v>511.8764199</v>
      </c>
      <c r="AA662" s="90">
        <f t="shared" si="527"/>
        <v>508.2812637</v>
      </c>
      <c r="AB662" s="90">
        <f t="shared" si="527"/>
        <v>504.6997725</v>
      </c>
      <c r="AC662" s="90">
        <f t="shared" si="527"/>
        <v>501.1319668</v>
      </c>
      <c r="AD662" s="90">
        <f t="shared" si="527"/>
        <v>497.5778293</v>
      </c>
      <c r="AE662" s="90">
        <f t="shared" si="527"/>
        <v>494.0373362</v>
      </c>
      <c r="AF662" s="90">
        <f t="shared" si="527"/>
        <v>490.5104626</v>
      </c>
      <c r="AG662" s="90">
        <f t="shared" si="527"/>
        <v>486.9971836</v>
      </c>
      <c r="AH662" s="90">
        <f t="shared" si="527"/>
        <v>483.4974741</v>
      </c>
      <c r="AI662" s="90">
        <f t="shared" si="527"/>
        <v>479.2374478</v>
      </c>
      <c r="AJ662" s="90">
        <f t="shared" si="527"/>
        <v>473.8355758</v>
      </c>
      <c r="AK662" s="90">
        <f t="shared" si="527"/>
        <v>467.2014844</v>
      </c>
      <c r="AL662" s="90">
        <f t="shared" si="527"/>
        <v>459.2983998</v>
      </c>
      <c r="AM662" s="90">
        <f t="shared" si="527"/>
        <v>450.1003331</v>
      </c>
      <c r="AN662" s="90">
        <f t="shared" si="527"/>
        <v>439.584403</v>
      </c>
      <c r="AO662" s="90">
        <f t="shared" si="527"/>
        <v>439.584403</v>
      </c>
      <c r="AP662" s="90">
        <f t="shared" si="527"/>
        <v>439.584403</v>
      </c>
      <c r="AQ662" s="90">
        <f t="shared" si="527"/>
        <v>439.584403</v>
      </c>
      <c r="AR662" s="90">
        <f t="shared" si="527"/>
        <v>439.584403</v>
      </c>
      <c r="AS662" s="90">
        <f t="shared" si="527"/>
        <v>439.584403</v>
      </c>
      <c r="AT662" s="90">
        <f t="shared" si="527"/>
        <v>439.584403</v>
      </c>
      <c r="AU662" s="90">
        <f t="shared" si="527"/>
        <v>439.584403</v>
      </c>
      <c r="AV662" s="90">
        <f t="shared" si="527"/>
        <v>439.584403</v>
      </c>
      <c r="AW662" s="90">
        <f t="shared" si="527"/>
        <v>439.584403</v>
      </c>
      <c r="AX662" s="90">
        <f t="shared" si="527"/>
        <v>439.584403</v>
      </c>
      <c r="AY662" s="90">
        <f t="shared" si="527"/>
        <v>439.584403</v>
      </c>
      <c r="AZ662" s="90">
        <f t="shared" si="527"/>
        <v>439.584403</v>
      </c>
      <c r="BA662" s="90">
        <f t="shared" si="527"/>
        <v>439.584403</v>
      </c>
      <c r="BB662" s="90">
        <f t="shared" si="527"/>
        <v>439.584403</v>
      </c>
      <c r="BC662" s="90">
        <f t="shared" si="527"/>
        <v>439.584403</v>
      </c>
      <c r="BD662" s="90">
        <f t="shared" si="527"/>
        <v>439.584403</v>
      </c>
      <c r="BE662" s="90">
        <f t="shared" si="527"/>
        <v>439.584403</v>
      </c>
      <c r="BF662" s="90">
        <f t="shared" si="527"/>
        <v>439.584403</v>
      </c>
      <c r="BG662" s="90">
        <f t="shared" si="527"/>
        <v>439.584403</v>
      </c>
      <c r="BH662" s="90">
        <f t="shared" si="527"/>
        <v>439.584403</v>
      </c>
      <c r="BI662" s="90">
        <f t="shared" si="527"/>
        <v>439.584403</v>
      </c>
      <c r="BJ662" s="90">
        <f t="shared" si="527"/>
        <v>439.584403</v>
      </c>
      <c r="BK662" s="90">
        <f t="shared" si="527"/>
        <v>439.584403</v>
      </c>
      <c r="BL662" s="90">
        <f t="shared" si="527"/>
        <v>439.584403</v>
      </c>
      <c r="BM662" s="90">
        <f t="shared" si="527"/>
        <v>439.584403</v>
      </c>
      <c r="BN662" s="90">
        <f t="shared" si="527"/>
        <v>439.584403</v>
      </c>
      <c r="BO662" s="90">
        <f t="shared" si="527"/>
        <v>439.584403</v>
      </c>
      <c r="BP662" s="90">
        <f t="shared" si="527"/>
        <v>439.584403</v>
      </c>
      <c r="BQ662" s="90">
        <f t="shared" si="527"/>
        <v>439.584403</v>
      </c>
      <c r="BR662" s="90">
        <f t="shared" si="527"/>
        <v>439.584403</v>
      </c>
      <c r="BS662" s="90">
        <f t="shared" si="527"/>
        <v>439.584403</v>
      </c>
      <c r="BT662" s="90">
        <f t="shared" si="527"/>
        <v>439.584403</v>
      </c>
      <c r="BU662" s="90">
        <f t="shared" si="527"/>
        <v>439.584403</v>
      </c>
      <c r="BV662" s="90">
        <f t="shared" si="527"/>
        <v>439.584403</v>
      </c>
      <c r="BW662" s="90">
        <f t="shared" si="527"/>
        <v>439.584403</v>
      </c>
      <c r="BX662" s="90">
        <f t="shared" si="527"/>
        <v>439.584403</v>
      </c>
      <c r="BY662" s="90">
        <f t="shared" si="527"/>
        <v>439.584403</v>
      </c>
      <c r="BZ662" s="90">
        <f t="shared" si="527"/>
        <v>439.584403</v>
      </c>
      <c r="CA662" s="90">
        <f t="shared" si="527"/>
        <v>439.584403</v>
      </c>
      <c r="CB662" s="90">
        <f t="shared" si="527"/>
        <v>439.584403</v>
      </c>
      <c r="CC662" s="90">
        <f t="shared" si="527"/>
        <v>439.584403</v>
      </c>
      <c r="CD662" s="90">
        <f t="shared" si="527"/>
        <v>439.584403</v>
      </c>
      <c r="CE662" s="90">
        <f t="shared" si="527"/>
        <v>439.584403</v>
      </c>
      <c r="CF662" s="90">
        <f t="shared" si="527"/>
        <v>439.584403</v>
      </c>
      <c r="CG662" s="90">
        <f t="shared" si="527"/>
        <v>439.584403</v>
      </c>
      <c r="CH662" s="90">
        <f t="shared" si="527"/>
        <v>439.584403</v>
      </c>
      <c r="CI662" s="90">
        <f t="shared" si="527"/>
        <v>439.584403</v>
      </c>
      <c r="CJ662" s="90">
        <f t="shared" si="527"/>
        <v>439.584403</v>
      </c>
      <c r="CK662" s="90">
        <f t="shared" si="527"/>
        <v>439.584403</v>
      </c>
      <c r="CL662" s="90">
        <f t="shared" si="527"/>
        <v>439.584403</v>
      </c>
      <c r="CM662" s="90">
        <f t="shared" si="527"/>
        <v>439.584403</v>
      </c>
      <c r="CN662" s="90">
        <f t="shared" si="527"/>
        <v>439.584403</v>
      </c>
      <c r="CO662" s="90">
        <f t="shared" si="527"/>
        <v>439.584403</v>
      </c>
      <c r="CP662" s="90">
        <f t="shared" si="527"/>
        <v>439.584403</v>
      </c>
      <c r="CQ662" s="90">
        <f t="shared" si="527"/>
        <v>439.584403</v>
      </c>
      <c r="CR662" s="90">
        <f t="shared" si="527"/>
        <v>439.584403</v>
      </c>
      <c r="CS662" s="90">
        <f t="shared" si="527"/>
        <v>439.584403</v>
      </c>
      <c r="CT662" s="90">
        <f t="shared" si="527"/>
        <v>439.584403</v>
      </c>
      <c r="CU662" s="90">
        <f t="shared" si="527"/>
        <v>439.584403</v>
      </c>
      <c r="CV662" s="90">
        <f t="shared" si="527"/>
        <v>439.584403</v>
      </c>
      <c r="CW662" s="90">
        <f t="shared" si="527"/>
        <v>439.584403</v>
      </c>
      <c r="CX662" s="90">
        <f t="shared" si="527"/>
        <v>439.584403</v>
      </c>
      <c r="CY662" s="90">
        <f t="shared" si="527"/>
        <v>439.584403</v>
      </c>
      <c r="CZ662" s="90">
        <f t="shared" si="527"/>
        <v>439.584403</v>
      </c>
      <c r="DA662" s="90">
        <f t="shared" si="527"/>
        <v>439.584403</v>
      </c>
      <c r="DB662" s="90">
        <f t="shared" si="527"/>
        <v>439.584403</v>
      </c>
      <c r="DC662" s="90">
        <f t="shared" si="527"/>
        <v>439.584403</v>
      </c>
      <c r="DD662" s="90">
        <f t="shared" si="527"/>
        <v>439.584403</v>
      </c>
      <c r="DE662" s="90">
        <f t="shared" si="527"/>
        <v>439.584403</v>
      </c>
      <c r="DF662" s="90">
        <f t="shared" si="527"/>
        <v>439.584403</v>
      </c>
      <c r="DG662" s="90">
        <f t="shared" si="527"/>
        <v>439.584403</v>
      </c>
      <c r="DH662" s="90">
        <f t="shared" si="527"/>
        <v>439.584403</v>
      </c>
      <c r="DI662" s="90">
        <f t="shared" si="527"/>
        <v>439.584403</v>
      </c>
      <c r="DJ662" s="90">
        <f t="shared" si="527"/>
        <v>439.584403</v>
      </c>
      <c r="DK662" s="90">
        <f t="shared" si="527"/>
        <v>439.584403</v>
      </c>
      <c r="DL662" s="90">
        <f t="shared" si="527"/>
        <v>439.584403</v>
      </c>
      <c r="DM662" s="90">
        <f t="shared" si="527"/>
        <v>439.584403</v>
      </c>
      <c r="DN662" s="90">
        <f t="shared" si="527"/>
        <v>439.584403</v>
      </c>
      <c r="DO662" s="90">
        <f t="shared" si="527"/>
        <v>439.584403</v>
      </c>
      <c r="DP662" s="90">
        <f t="shared" si="527"/>
        <v>439.584403</v>
      </c>
      <c r="DQ662" s="90">
        <f t="shared" si="527"/>
        <v>439.584403</v>
      </c>
      <c r="DR662" s="90">
        <f t="shared" si="527"/>
        <v>439.584403</v>
      </c>
      <c r="DS662" s="90">
        <f t="shared" si="527"/>
        <v>439.584403</v>
      </c>
      <c r="DT662" s="90">
        <f t="shared" si="527"/>
        <v>439.584403</v>
      </c>
      <c r="DU662" s="90">
        <f t="shared" si="527"/>
        <v>439.584403</v>
      </c>
      <c r="DV662" s="90">
        <f t="shared" si="527"/>
        <v>439.584403</v>
      </c>
      <c r="DW662" s="90">
        <f t="shared" si="527"/>
        <v>439.584403</v>
      </c>
      <c r="DX662" s="90">
        <f t="shared" si="527"/>
        <v>439.584403</v>
      </c>
      <c r="DY662" s="90">
        <f t="shared" si="527"/>
        <v>439.584403</v>
      </c>
      <c r="DZ662" s="90">
        <f t="shared" si="527"/>
        <v>439.584403</v>
      </c>
    </row>
    <row r="663">
      <c r="A663" s="89"/>
      <c r="B663" s="150"/>
      <c r="C663" s="150"/>
      <c r="D663" s="150"/>
      <c r="E663" s="189" t="s">
        <v>331</v>
      </c>
      <c r="F663" s="89"/>
      <c r="G663" s="146"/>
      <c r="H663" s="89"/>
      <c r="I663" s="89"/>
      <c r="J663" s="223">
        <f>max(if(J653="",0,$G653/sum(J666:J667)),if(J654="",0,$G654/sum(J666:J667)))</f>
        <v>0</v>
      </c>
      <c r="K663" s="223">
        <f t="shared" ref="K663:DZ663" si="528">max(if(K653="",0,$G653/sum(K666:K667)),if(K654="",0,$G654/sum(K666:K667)),J663)</f>
        <v>0</v>
      </c>
      <c r="L663" s="223">
        <f t="shared" si="528"/>
        <v>0</v>
      </c>
      <c r="M663" s="223">
        <f t="shared" si="528"/>
        <v>0</v>
      </c>
      <c r="N663" s="223">
        <f t="shared" si="528"/>
        <v>0</v>
      </c>
      <c r="O663" s="223">
        <f t="shared" si="528"/>
        <v>0</v>
      </c>
      <c r="P663" s="223">
        <f t="shared" si="528"/>
        <v>190</v>
      </c>
      <c r="Q663" s="223">
        <f t="shared" si="528"/>
        <v>190</v>
      </c>
      <c r="R663" s="223">
        <f t="shared" si="528"/>
        <v>190</v>
      </c>
      <c r="S663" s="223">
        <f t="shared" si="528"/>
        <v>190</v>
      </c>
      <c r="T663" s="223">
        <f t="shared" si="528"/>
        <v>190</v>
      </c>
      <c r="U663" s="223">
        <f t="shared" si="528"/>
        <v>190</v>
      </c>
      <c r="V663" s="223">
        <f t="shared" si="528"/>
        <v>190</v>
      </c>
      <c r="W663" s="223">
        <f t="shared" si="528"/>
        <v>190</v>
      </c>
      <c r="X663" s="223">
        <f t="shared" si="528"/>
        <v>190</v>
      </c>
      <c r="Y663" s="223">
        <f t="shared" si="528"/>
        <v>190</v>
      </c>
      <c r="Z663" s="223">
        <f t="shared" si="528"/>
        <v>190</v>
      </c>
      <c r="AA663" s="223">
        <f t="shared" si="528"/>
        <v>190</v>
      </c>
      <c r="AB663" s="223">
        <f t="shared" si="528"/>
        <v>190</v>
      </c>
      <c r="AC663" s="223">
        <f t="shared" si="528"/>
        <v>190</v>
      </c>
      <c r="AD663" s="223">
        <f t="shared" si="528"/>
        <v>190</v>
      </c>
      <c r="AE663" s="223">
        <f t="shared" si="528"/>
        <v>190</v>
      </c>
      <c r="AF663" s="223">
        <f t="shared" si="528"/>
        <v>190</v>
      </c>
      <c r="AG663" s="223">
        <f t="shared" si="528"/>
        <v>190</v>
      </c>
      <c r="AH663" s="223">
        <f t="shared" si="528"/>
        <v>190</v>
      </c>
      <c r="AI663" s="223">
        <f t="shared" si="528"/>
        <v>190</v>
      </c>
      <c r="AJ663" s="223">
        <f t="shared" si="528"/>
        <v>190</v>
      </c>
      <c r="AK663" s="223">
        <f t="shared" si="528"/>
        <v>190</v>
      </c>
      <c r="AL663" s="223">
        <f t="shared" si="528"/>
        <v>190</v>
      </c>
      <c r="AM663" s="223">
        <f t="shared" si="528"/>
        <v>190</v>
      </c>
      <c r="AN663" s="223">
        <f t="shared" si="528"/>
        <v>1000</v>
      </c>
      <c r="AO663" s="223">
        <f t="shared" si="528"/>
        <v>1000</v>
      </c>
      <c r="AP663" s="223">
        <f t="shared" si="528"/>
        <v>1000</v>
      </c>
      <c r="AQ663" s="223">
        <f t="shared" si="528"/>
        <v>1000</v>
      </c>
      <c r="AR663" s="223">
        <f t="shared" si="528"/>
        <v>1000</v>
      </c>
      <c r="AS663" s="223">
        <f t="shared" si="528"/>
        <v>1000</v>
      </c>
      <c r="AT663" s="223">
        <f t="shared" si="528"/>
        <v>1000</v>
      </c>
      <c r="AU663" s="223">
        <f t="shared" si="528"/>
        <v>1000</v>
      </c>
      <c r="AV663" s="223">
        <f t="shared" si="528"/>
        <v>1000</v>
      </c>
      <c r="AW663" s="223">
        <f t="shared" si="528"/>
        <v>1000</v>
      </c>
      <c r="AX663" s="223">
        <f t="shared" si="528"/>
        <v>1000</v>
      </c>
      <c r="AY663" s="223">
        <f t="shared" si="528"/>
        <v>1000</v>
      </c>
      <c r="AZ663" s="223">
        <f t="shared" si="528"/>
        <v>1000</v>
      </c>
      <c r="BA663" s="223">
        <f t="shared" si="528"/>
        <v>1000</v>
      </c>
      <c r="BB663" s="223">
        <f t="shared" si="528"/>
        <v>1000</v>
      </c>
      <c r="BC663" s="223">
        <f t="shared" si="528"/>
        <v>1000</v>
      </c>
      <c r="BD663" s="223">
        <f t="shared" si="528"/>
        <v>1000</v>
      </c>
      <c r="BE663" s="223">
        <f t="shared" si="528"/>
        <v>1000</v>
      </c>
      <c r="BF663" s="223">
        <f t="shared" si="528"/>
        <v>1000</v>
      </c>
      <c r="BG663" s="223">
        <f t="shared" si="528"/>
        <v>1000</v>
      </c>
      <c r="BH663" s="223">
        <f t="shared" si="528"/>
        <v>1000</v>
      </c>
      <c r="BI663" s="223">
        <f t="shared" si="528"/>
        <v>1000</v>
      </c>
      <c r="BJ663" s="223">
        <f t="shared" si="528"/>
        <v>1000</v>
      </c>
      <c r="BK663" s="223">
        <f t="shared" si="528"/>
        <v>1000</v>
      </c>
      <c r="BL663" s="223">
        <f t="shared" si="528"/>
        <v>1000</v>
      </c>
      <c r="BM663" s="223">
        <f t="shared" si="528"/>
        <v>1000</v>
      </c>
      <c r="BN663" s="223">
        <f t="shared" si="528"/>
        <v>1000</v>
      </c>
      <c r="BO663" s="223">
        <f t="shared" si="528"/>
        <v>1000</v>
      </c>
      <c r="BP663" s="223">
        <f t="shared" si="528"/>
        <v>1000</v>
      </c>
      <c r="BQ663" s="223">
        <f t="shared" si="528"/>
        <v>1000</v>
      </c>
      <c r="BR663" s="223">
        <f t="shared" si="528"/>
        <v>1000</v>
      </c>
      <c r="BS663" s="223">
        <f t="shared" si="528"/>
        <v>1000</v>
      </c>
      <c r="BT663" s="223">
        <f t="shared" si="528"/>
        <v>1000</v>
      </c>
      <c r="BU663" s="223">
        <f t="shared" si="528"/>
        <v>1000</v>
      </c>
      <c r="BV663" s="223">
        <f t="shared" si="528"/>
        <v>1000</v>
      </c>
      <c r="BW663" s="223">
        <f t="shared" si="528"/>
        <v>1000</v>
      </c>
      <c r="BX663" s="223">
        <f t="shared" si="528"/>
        <v>1000</v>
      </c>
      <c r="BY663" s="223">
        <f t="shared" si="528"/>
        <v>1000</v>
      </c>
      <c r="BZ663" s="223">
        <f t="shared" si="528"/>
        <v>1000</v>
      </c>
      <c r="CA663" s="223">
        <f t="shared" si="528"/>
        <v>1000</v>
      </c>
      <c r="CB663" s="223">
        <f t="shared" si="528"/>
        <v>1000</v>
      </c>
      <c r="CC663" s="223">
        <f t="shared" si="528"/>
        <v>1000</v>
      </c>
      <c r="CD663" s="223">
        <f t="shared" si="528"/>
        <v>1000</v>
      </c>
      <c r="CE663" s="223">
        <f t="shared" si="528"/>
        <v>1000</v>
      </c>
      <c r="CF663" s="223">
        <f t="shared" si="528"/>
        <v>1000</v>
      </c>
      <c r="CG663" s="223">
        <f t="shared" si="528"/>
        <v>1000</v>
      </c>
      <c r="CH663" s="223">
        <f t="shared" si="528"/>
        <v>1000</v>
      </c>
      <c r="CI663" s="223">
        <f t="shared" si="528"/>
        <v>1000</v>
      </c>
      <c r="CJ663" s="223">
        <f t="shared" si="528"/>
        <v>1000</v>
      </c>
      <c r="CK663" s="223">
        <f t="shared" si="528"/>
        <v>1000</v>
      </c>
      <c r="CL663" s="223">
        <f t="shared" si="528"/>
        <v>1000</v>
      </c>
      <c r="CM663" s="223">
        <f t="shared" si="528"/>
        <v>1000</v>
      </c>
      <c r="CN663" s="223">
        <f t="shared" si="528"/>
        <v>1000</v>
      </c>
      <c r="CO663" s="223">
        <f t="shared" si="528"/>
        <v>1000</v>
      </c>
      <c r="CP663" s="223">
        <f t="shared" si="528"/>
        <v>1000</v>
      </c>
      <c r="CQ663" s="223">
        <f t="shared" si="528"/>
        <v>1000</v>
      </c>
      <c r="CR663" s="223">
        <f t="shared" si="528"/>
        <v>1000</v>
      </c>
      <c r="CS663" s="223">
        <f t="shared" si="528"/>
        <v>1000</v>
      </c>
      <c r="CT663" s="223">
        <f t="shared" si="528"/>
        <v>1000</v>
      </c>
      <c r="CU663" s="223">
        <f t="shared" si="528"/>
        <v>1000</v>
      </c>
      <c r="CV663" s="223">
        <f t="shared" si="528"/>
        <v>1000</v>
      </c>
      <c r="CW663" s="223">
        <f t="shared" si="528"/>
        <v>1000</v>
      </c>
      <c r="CX663" s="223">
        <f t="shared" si="528"/>
        <v>1000</v>
      </c>
      <c r="CY663" s="223">
        <f t="shared" si="528"/>
        <v>1000</v>
      </c>
      <c r="CZ663" s="223">
        <f t="shared" si="528"/>
        <v>1000</v>
      </c>
      <c r="DA663" s="223">
        <f t="shared" si="528"/>
        <v>1000</v>
      </c>
      <c r="DB663" s="223">
        <f t="shared" si="528"/>
        <v>1000</v>
      </c>
      <c r="DC663" s="223">
        <f t="shared" si="528"/>
        <v>1000</v>
      </c>
      <c r="DD663" s="223">
        <f t="shared" si="528"/>
        <v>1000</v>
      </c>
      <c r="DE663" s="223">
        <f t="shared" si="528"/>
        <v>1000</v>
      </c>
      <c r="DF663" s="223">
        <f t="shared" si="528"/>
        <v>1000</v>
      </c>
      <c r="DG663" s="223">
        <f t="shared" si="528"/>
        <v>1000</v>
      </c>
      <c r="DH663" s="223">
        <f t="shared" si="528"/>
        <v>1000</v>
      </c>
      <c r="DI663" s="223">
        <f t="shared" si="528"/>
        <v>1000</v>
      </c>
      <c r="DJ663" s="223">
        <f t="shared" si="528"/>
        <v>1000</v>
      </c>
      <c r="DK663" s="223">
        <f t="shared" si="528"/>
        <v>1000</v>
      </c>
      <c r="DL663" s="223">
        <f t="shared" si="528"/>
        <v>1000</v>
      </c>
      <c r="DM663" s="223">
        <f t="shared" si="528"/>
        <v>1000</v>
      </c>
      <c r="DN663" s="223">
        <f t="shared" si="528"/>
        <v>1000</v>
      </c>
      <c r="DO663" s="223">
        <f t="shared" si="528"/>
        <v>1000</v>
      </c>
      <c r="DP663" s="223">
        <f t="shared" si="528"/>
        <v>1000</v>
      </c>
      <c r="DQ663" s="223">
        <f t="shared" si="528"/>
        <v>1000</v>
      </c>
      <c r="DR663" s="223">
        <f t="shared" si="528"/>
        <v>1000</v>
      </c>
      <c r="DS663" s="223">
        <f t="shared" si="528"/>
        <v>1000</v>
      </c>
      <c r="DT663" s="223">
        <f t="shared" si="528"/>
        <v>1000</v>
      </c>
      <c r="DU663" s="223">
        <f t="shared" si="528"/>
        <v>1000</v>
      </c>
      <c r="DV663" s="223">
        <f t="shared" si="528"/>
        <v>1000</v>
      </c>
      <c r="DW663" s="223">
        <f t="shared" si="528"/>
        <v>1000</v>
      </c>
      <c r="DX663" s="223">
        <f t="shared" si="528"/>
        <v>1000</v>
      </c>
      <c r="DY663" s="223">
        <f t="shared" si="528"/>
        <v>1000</v>
      </c>
      <c r="DZ663" s="223">
        <f t="shared" si="528"/>
        <v>1000</v>
      </c>
    </row>
    <row r="664">
      <c r="A664" s="89"/>
      <c r="C664" s="150"/>
      <c r="D664" s="150"/>
      <c r="E664" s="189"/>
      <c r="F664" s="89"/>
      <c r="G664" s="146"/>
      <c r="H664" s="89"/>
      <c r="I664" s="150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  <c r="BM664" s="89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89"/>
      <c r="CW664" s="89"/>
      <c r="CX664" s="89"/>
      <c r="CY664" s="89"/>
      <c r="CZ664" s="89"/>
      <c r="DA664" s="89"/>
      <c r="DB664" s="89"/>
      <c r="DC664" s="89"/>
      <c r="DD664" s="89"/>
      <c r="DE664" s="89"/>
      <c r="DF664" s="89"/>
      <c r="DG664" s="89"/>
      <c r="DH664" s="89"/>
      <c r="DI664" s="89"/>
      <c r="DJ664" s="89"/>
      <c r="DK664" s="89"/>
      <c r="DL664" s="89"/>
      <c r="DM664" s="89"/>
      <c r="DN664" s="89"/>
      <c r="DO664" s="89"/>
      <c r="DP664" s="89"/>
      <c r="DQ664" s="89"/>
      <c r="DR664" s="89"/>
      <c r="DS664" s="89"/>
      <c r="DT664" s="89"/>
      <c r="DU664" s="89"/>
      <c r="DV664" s="89"/>
      <c r="DW664" s="89"/>
      <c r="DX664" s="89"/>
      <c r="DY664" s="89"/>
      <c r="DZ664" s="89"/>
    </row>
    <row r="665">
      <c r="A665" s="89"/>
      <c r="C665" s="150"/>
      <c r="D665" s="150"/>
      <c r="E665" s="189" t="s">
        <v>332</v>
      </c>
      <c r="F665" s="89"/>
      <c r="G665" s="146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  <c r="BK665" s="89"/>
      <c r="BL665" s="89"/>
      <c r="BM665" s="89"/>
      <c r="BN665" s="89"/>
      <c r="BO665" s="89"/>
      <c r="BP665" s="89"/>
      <c r="BQ665" s="89"/>
      <c r="BR665" s="89"/>
      <c r="BS665" s="89"/>
      <c r="BT665" s="89"/>
      <c r="BU665" s="89"/>
      <c r="BV665" s="89"/>
      <c r="BW665" s="89"/>
      <c r="BX665" s="89"/>
      <c r="BY665" s="89"/>
      <c r="BZ665" s="89"/>
      <c r="CA665" s="89"/>
      <c r="CB665" s="89"/>
      <c r="CC665" s="89"/>
      <c r="CD665" s="89"/>
      <c r="CE665" s="89"/>
      <c r="CF665" s="89"/>
      <c r="CG665" s="89"/>
      <c r="CH665" s="89"/>
      <c r="CI665" s="89"/>
      <c r="CJ665" s="89"/>
      <c r="CK665" s="89"/>
      <c r="CL665" s="89"/>
      <c r="CM665" s="89"/>
      <c r="CN665" s="89"/>
      <c r="CO665" s="89"/>
      <c r="CP665" s="89"/>
      <c r="CQ665" s="89"/>
      <c r="CR665" s="89"/>
      <c r="CS665" s="89"/>
      <c r="CT665" s="89"/>
      <c r="CU665" s="89"/>
      <c r="CV665" s="89"/>
      <c r="CW665" s="89"/>
      <c r="CX665" s="89"/>
      <c r="CY665" s="89"/>
      <c r="CZ665" s="89"/>
      <c r="DA665" s="89"/>
      <c r="DB665" s="89"/>
      <c r="DC665" s="89"/>
      <c r="DD665" s="89"/>
      <c r="DE665" s="89"/>
      <c r="DF665" s="89"/>
      <c r="DG665" s="89"/>
      <c r="DH665" s="89"/>
      <c r="DI665" s="89"/>
      <c r="DJ665" s="89"/>
      <c r="DK665" s="89"/>
      <c r="DL665" s="89"/>
      <c r="DM665" s="89"/>
      <c r="DN665" s="89"/>
      <c r="DO665" s="89"/>
      <c r="DP665" s="89"/>
      <c r="DQ665" s="89"/>
      <c r="DR665" s="89"/>
      <c r="DS665" s="89"/>
      <c r="DT665" s="89"/>
      <c r="DU665" s="89"/>
      <c r="DV665" s="89"/>
      <c r="DW665" s="89"/>
      <c r="DX665" s="89"/>
      <c r="DY665" s="89"/>
      <c r="DZ665" s="89"/>
    </row>
    <row r="666">
      <c r="A666" s="89"/>
      <c r="C666" s="150"/>
      <c r="D666" s="150"/>
      <c r="E666" s="89"/>
      <c r="F666" s="150"/>
      <c r="G666" s="224">
        <f>FounderEarnings!C$3</f>
        <v>10000</v>
      </c>
      <c r="H666" s="89"/>
      <c r="I666" s="150" t="s">
        <v>167</v>
      </c>
      <c r="J666" s="90">
        <f>G666-J667</f>
        <v>8500</v>
      </c>
      <c r="K666" s="90">
        <f t="shared" ref="K666:DZ666" si="529">J666</f>
        <v>8500</v>
      </c>
      <c r="L666" s="90">
        <f t="shared" si="529"/>
        <v>8500</v>
      </c>
      <c r="M666" s="90">
        <f t="shared" si="529"/>
        <v>8500</v>
      </c>
      <c r="N666" s="90">
        <f t="shared" si="529"/>
        <v>8500</v>
      </c>
      <c r="O666" s="90">
        <f t="shared" si="529"/>
        <v>8500</v>
      </c>
      <c r="P666" s="90">
        <f t="shared" si="529"/>
        <v>8500</v>
      </c>
      <c r="Q666" s="90">
        <f t="shared" si="529"/>
        <v>8500</v>
      </c>
      <c r="R666" s="90">
        <f t="shared" si="529"/>
        <v>8500</v>
      </c>
      <c r="S666" s="90">
        <f t="shared" si="529"/>
        <v>8500</v>
      </c>
      <c r="T666" s="90">
        <f t="shared" si="529"/>
        <v>8500</v>
      </c>
      <c r="U666" s="90">
        <f t="shared" si="529"/>
        <v>8500</v>
      </c>
      <c r="V666" s="90">
        <f t="shared" si="529"/>
        <v>8500</v>
      </c>
      <c r="W666" s="90">
        <f t="shared" si="529"/>
        <v>8500</v>
      </c>
      <c r="X666" s="90">
        <f t="shared" si="529"/>
        <v>8500</v>
      </c>
      <c r="Y666" s="90">
        <f t="shared" si="529"/>
        <v>8500</v>
      </c>
      <c r="Z666" s="90">
        <f t="shared" si="529"/>
        <v>8500</v>
      </c>
      <c r="AA666" s="90">
        <f t="shared" si="529"/>
        <v>8500</v>
      </c>
      <c r="AB666" s="90">
        <f t="shared" si="529"/>
        <v>8500</v>
      </c>
      <c r="AC666" s="90">
        <f t="shared" si="529"/>
        <v>8500</v>
      </c>
      <c r="AD666" s="90">
        <f t="shared" si="529"/>
        <v>8500</v>
      </c>
      <c r="AE666" s="90">
        <f t="shared" si="529"/>
        <v>8500</v>
      </c>
      <c r="AF666" s="90">
        <f t="shared" si="529"/>
        <v>8500</v>
      </c>
      <c r="AG666" s="90">
        <f t="shared" si="529"/>
        <v>8500</v>
      </c>
      <c r="AH666" s="90">
        <f t="shared" si="529"/>
        <v>8500</v>
      </c>
      <c r="AI666" s="90">
        <f t="shared" si="529"/>
        <v>8500</v>
      </c>
      <c r="AJ666" s="90">
        <f t="shared" si="529"/>
        <v>8500</v>
      </c>
      <c r="AK666" s="90">
        <f t="shared" si="529"/>
        <v>8500</v>
      </c>
      <c r="AL666" s="90">
        <f t="shared" si="529"/>
        <v>8500</v>
      </c>
      <c r="AM666" s="90">
        <f t="shared" si="529"/>
        <v>8500</v>
      </c>
      <c r="AN666" s="90">
        <f t="shared" si="529"/>
        <v>8500</v>
      </c>
      <c r="AO666" s="90">
        <f t="shared" si="529"/>
        <v>8500</v>
      </c>
      <c r="AP666" s="90">
        <f t="shared" si="529"/>
        <v>8500</v>
      </c>
      <c r="AQ666" s="90">
        <f t="shared" si="529"/>
        <v>8500</v>
      </c>
      <c r="AR666" s="90">
        <f t="shared" si="529"/>
        <v>8500</v>
      </c>
      <c r="AS666" s="90">
        <f t="shared" si="529"/>
        <v>8500</v>
      </c>
      <c r="AT666" s="90">
        <f t="shared" si="529"/>
        <v>8500</v>
      </c>
      <c r="AU666" s="90">
        <f t="shared" si="529"/>
        <v>8500</v>
      </c>
      <c r="AV666" s="90">
        <f t="shared" si="529"/>
        <v>8500</v>
      </c>
      <c r="AW666" s="90">
        <f t="shared" si="529"/>
        <v>8500</v>
      </c>
      <c r="AX666" s="90">
        <f t="shared" si="529"/>
        <v>8500</v>
      </c>
      <c r="AY666" s="90">
        <f t="shared" si="529"/>
        <v>8500</v>
      </c>
      <c r="AZ666" s="90">
        <f t="shared" si="529"/>
        <v>8500</v>
      </c>
      <c r="BA666" s="90">
        <f t="shared" si="529"/>
        <v>8500</v>
      </c>
      <c r="BB666" s="90">
        <f t="shared" si="529"/>
        <v>8500</v>
      </c>
      <c r="BC666" s="90">
        <f t="shared" si="529"/>
        <v>8500</v>
      </c>
      <c r="BD666" s="90">
        <f t="shared" si="529"/>
        <v>8500</v>
      </c>
      <c r="BE666" s="90">
        <f t="shared" si="529"/>
        <v>8500</v>
      </c>
      <c r="BF666" s="90">
        <f t="shared" si="529"/>
        <v>8500</v>
      </c>
      <c r="BG666" s="90">
        <f t="shared" si="529"/>
        <v>8500</v>
      </c>
      <c r="BH666" s="90">
        <f t="shared" si="529"/>
        <v>8500</v>
      </c>
      <c r="BI666" s="90">
        <f t="shared" si="529"/>
        <v>8500</v>
      </c>
      <c r="BJ666" s="90">
        <f t="shared" si="529"/>
        <v>8500</v>
      </c>
      <c r="BK666" s="90">
        <f t="shared" si="529"/>
        <v>8500</v>
      </c>
      <c r="BL666" s="90">
        <f t="shared" si="529"/>
        <v>8500</v>
      </c>
      <c r="BM666" s="90">
        <f t="shared" si="529"/>
        <v>8500</v>
      </c>
      <c r="BN666" s="90">
        <f t="shared" si="529"/>
        <v>8500</v>
      </c>
      <c r="BO666" s="90">
        <f t="shared" si="529"/>
        <v>8500</v>
      </c>
      <c r="BP666" s="90">
        <f t="shared" si="529"/>
        <v>8500</v>
      </c>
      <c r="BQ666" s="90">
        <f t="shared" si="529"/>
        <v>8500</v>
      </c>
      <c r="BR666" s="90">
        <f t="shared" si="529"/>
        <v>8500</v>
      </c>
      <c r="BS666" s="90">
        <f t="shared" si="529"/>
        <v>8500</v>
      </c>
      <c r="BT666" s="90">
        <f t="shared" si="529"/>
        <v>8500</v>
      </c>
      <c r="BU666" s="90">
        <f t="shared" si="529"/>
        <v>8500</v>
      </c>
      <c r="BV666" s="90">
        <f t="shared" si="529"/>
        <v>8500</v>
      </c>
      <c r="BW666" s="90">
        <f t="shared" si="529"/>
        <v>8500</v>
      </c>
      <c r="BX666" s="90">
        <f t="shared" si="529"/>
        <v>8500</v>
      </c>
      <c r="BY666" s="90">
        <f t="shared" si="529"/>
        <v>8500</v>
      </c>
      <c r="BZ666" s="90">
        <f t="shared" si="529"/>
        <v>8500</v>
      </c>
      <c r="CA666" s="90">
        <f t="shared" si="529"/>
        <v>8500</v>
      </c>
      <c r="CB666" s="90">
        <f t="shared" si="529"/>
        <v>8500</v>
      </c>
      <c r="CC666" s="90">
        <f t="shared" si="529"/>
        <v>8500</v>
      </c>
      <c r="CD666" s="90">
        <f t="shared" si="529"/>
        <v>8500</v>
      </c>
      <c r="CE666" s="90">
        <f t="shared" si="529"/>
        <v>8500</v>
      </c>
      <c r="CF666" s="90">
        <f t="shared" si="529"/>
        <v>8500</v>
      </c>
      <c r="CG666" s="90">
        <f t="shared" si="529"/>
        <v>8500</v>
      </c>
      <c r="CH666" s="90">
        <f t="shared" si="529"/>
        <v>8500</v>
      </c>
      <c r="CI666" s="90">
        <f t="shared" si="529"/>
        <v>8500</v>
      </c>
      <c r="CJ666" s="90">
        <f t="shared" si="529"/>
        <v>8500</v>
      </c>
      <c r="CK666" s="90">
        <f t="shared" si="529"/>
        <v>8500</v>
      </c>
      <c r="CL666" s="90">
        <f t="shared" si="529"/>
        <v>8500</v>
      </c>
      <c r="CM666" s="90">
        <f t="shared" si="529"/>
        <v>8500</v>
      </c>
      <c r="CN666" s="90">
        <f t="shared" si="529"/>
        <v>8500</v>
      </c>
      <c r="CO666" s="90">
        <f t="shared" si="529"/>
        <v>8500</v>
      </c>
      <c r="CP666" s="90">
        <f t="shared" si="529"/>
        <v>8500</v>
      </c>
      <c r="CQ666" s="90">
        <f t="shared" si="529"/>
        <v>8500</v>
      </c>
      <c r="CR666" s="90">
        <f t="shared" si="529"/>
        <v>8500</v>
      </c>
      <c r="CS666" s="90">
        <f t="shared" si="529"/>
        <v>8500</v>
      </c>
      <c r="CT666" s="90">
        <f t="shared" si="529"/>
        <v>8500</v>
      </c>
      <c r="CU666" s="90">
        <f t="shared" si="529"/>
        <v>8500</v>
      </c>
      <c r="CV666" s="90">
        <f t="shared" si="529"/>
        <v>8500</v>
      </c>
      <c r="CW666" s="90">
        <f t="shared" si="529"/>
        <v>8500</v>
      </c>
      <c r="CX666" s="90">
        <f t="shared" si="529"/>
        <v>8500</v>
      </c>
      <c r="CY666" s="90">
        <f t="shared" si="529"/>
        <v>8500</v>
      </c>
      <c r="CZ666" s="90">
        <f t="shared" si="529"/>
        <v>8500</v>
      </c>
      <c r="DA666" s="90">
        <f t="shared" si="529"/>
        <v>8500</v>
      </c>
      <c r="DB666" s="90">
        <f t="shared" si="529"/>
        <v>8500</v>
      </c>
      <c r="DC666" s="90">
        <f t="shared" si="529"/>
        <v>8500</v>
      </c>
      <c r="DD666" s="90">
        <f t="shared" si="529"/>
        <v>8500</v>
      </c>
      <c r="DE666" s="90">
        <f t="shared" si="529"/>
        <v>8500</v>
      </c>
      <c r="DF666" s="90">
        <f t="shared" si="529"/>
        <v>8500</v>
      </c>
      <c r="DG666" s="90">
        <f t="shared" si="529"/>
        <v>8500</v>
      </c>
      <c r="DH666" s="90">
        <f t="shared" si="529"/>
        <v>8500</v>
      </c>
      <c r="DI666" s="90">
        <f t="shared" si="529"/>
        <v>8500</v>
      </c>
      <c r="DJ666" s="90">
        <f t="shared" si="529"/>
        <v>8500</v>
      </c>
      <c r="DK666" s="90">
        <f t="shared" si="529"/>
        <v>8500</v>
      </c>
      <c r="DL666" s="90">
        <f t="shared" si="529"/>
        <v>8500</v>
      </c>
      <c r="DM666" s="90">
        <f t="shared" si="529"/>
        <v>8500</v>
      </c>
      <c r="DN666" s="90">
        <f t="shared" si="529"/>
        <v>8500</v>
      </c>
      <c r="DO666" s="90">
        <f t="shared" si="529"/>
        <v>8500</v>
      </c>
      <c r="DP666" s="90">
        <f t="shared" si="529"/>
        <v>8500</v>
      </c>
      <c r="DQ666" s="90">
        <f t="shared" si="529"/>
        <v>8500</v>
      </c>
      <c r="DR666" s="90">
        <f t="shared" si="529"/>
        <v>8500</v>
      </c>
      <c r="DS666" s="90">
        <f t="shared" si="529"/>
        <v>8500</v>
      </c>
      <c r="DT666" s="90">
        <f t="shared" si="529"/>
        <v>8500</v>
      </c>
      <c r="DU666" s="90">
        <f t="shared" si="529"/>
        <v>8500</v>
      </c>
      <c r="DV666" s="90">
        <f t="shared" si="529"/>
        <v>8500</v>
      </c>
      <c r="DW666" s="90">
        <f t="shared" si="529"/>
        <v>8500</v>
      </c>
      <c r="DX666" s="90">
        <f t="shared" si="529"/>
        <v>8500</v>
      </c>
      <c r="DY666" s="90">
        <f t="shared" si="529"/>
        <v>8500</v>
      </c>
      <c r="DZ666" s="90">
        <f t="shared" si="529"/>
        <v>8500</v>
      </c>
    </row>
    <row r="667">
      <c r="A667" s="89"/>
      <c r="C667" s="150"/>
      <c r="D667" s="150"/>
      <c r="E667" s="89"/>
      <c r="F667" s="89"/>
      <c r="G667" s="192">
        <f>FounderEarnings!C$4</f>
        <v>0.15</v>
      </c>
      <c r="H667" s="89"/>
      <c r="I667" s="150" t="s">
        <v>166</v>
      </c>
      <c r="J667" s="90">
        <f>G666*G667</f>
        <v>1500</v>
      </c>
      <c r="K667" s="90">
        <f t="shared" ref="K667:DZ667" si="530">J667</f>
        <v>1500</v>
      </c>
      <c r="L667" s="90">
        <f t="shared" si="530"/>
        <v>1500</v>
      </c>
      <c r="M667" s="90">
        <f t="shared" si="530"/>
        <v>1500</v>
      </c>
      <c r="N667" s="90">
        <f t="shared" si="530"/>
        <v>1500</v>
      </c>
      <c r="O667" s="90">
        <f t="shared" si="530"/>
        <v>1500</v>
      </c>
      <c r="P667" s="90">
        <f t="shared" si="530"/>
        <v>1500</v>
      </c>
      <c r="Q667" s="90">
        <f t="shared" si="530"/>
        <v>1500</v>
      </c>
      <c r="R667" s="90">
        <f t="shared" si="530"/>
        <v>1500</v>
      </c>
      <c r="S667" s="90">
        <f t="shared" si="530"/>
        <v>1500</v>
      </c>
      <c r="T667" s="90">
        <f t="shared" si="530"/>
        <v>1500</v>
      </c>
      <c r="U667" s="90">
        <f t="shared" si="530"/>
        <v>1500</v>
      </c>
      <c r="V667" s="90">
        <f t="shared" si="530"/>
        <v>1500</v>
      </c>
      <c r="W667" s="90">
        <f t="shared" si="530"/>
        <v>1500</v>
      </c>
      <c r="X667" s="90">
        <f t="shared" si="530"/>
        <v>1500</v>
      </c>
      <c r="Y667" s="90">
        <f t="shared" si="530"/>
        <v>1500</v>
      </c>
      <c r="Z667" s="90">
        <f t="shared" si="530"/>
        <v>1500</v>
      </c>
      <c r="AA667" s="90">
        <f t="shared" si="530"/>
        <v>1500</v>
      </c>
      <c r="AB667" s="90">
        <f t="shared" si="530"/>
        <v>1500</v>
      </c>
      <c r="AC667" s="90">
        <f t="shared" si="530"/>
        <v>1500</v>
      </c>
      <c r="AD667" s="90">
        <f t="shared" si="530"/>
        <v>1500</v>
      </c>
      <c r="AE667" s="90">
        <f t="shared" si="530"/>
        <v>1500</v>
      </c>
      <c r="AF667" s="90">
        <f t="shared" si="530"/>
        <v>1500</v>
      </c>
      <c r="AG667" s="90">
        <f t="shared" si="530"/>
        <v>1500</v>
      </c>
      <c r="AH667" s="90">
        <f t="shared" si="530"/>
        <v>1500</v>
      </c>
      <c r="AI667" s="90">
        <f t="shared" si="530"/>
        <v>1500</v>
      </c>
      <c r="AJ667" s="90">
        <f t="shared" si="530"/>
        <v>1500</v>
      </c>
      <c r="AK667" s="90">
        <f t="shared" si="530"/>
        <v>1500</v>
      </c>
      <c r="AL667" s="90">
        <f t="shared" si="530"/>
        <v>1500</v>
      </c>
      <c r="AM667" s="90">
        <f t="shared" si="530"/>
        <v>1500</v>
      </c>
      <c r="AN667" s="90">
        <f t="shared" si="530"/>
        <v>1500</v>
      </c>
      <c r="AO667" s="90">
        <f t="shared" si="530"/>
        <v>1500</v>
      </c>
      <c r="AP667" s="90">
        <f t="shared" si="530"/>
        <v>1500</v>
      </c>
      <c r="AQ667" s="90">
        <f t="shared" si="530"/>
        <v>1500</v>
      </c>
      <c r="AR667" s="90">
        <f t="shared" si="530"/>
        <v>1500</v>
      </c>
      <c r="AS667" s="90">
        <f t="shared" si="530"/>
        <v>1500</v>
      </c>
      <c r="AT667" s="90">
        <f t="shared" si="530"/>
        <v>1500</v>
      </c>
      <c r="AU667" s="90">
        <f t="shared" si="530"/>
        <v>1500</v>
      </c>
      <c r="AV667" s="90">
        <f t="shared" si="530"/>
        <v>1500</v>
      </c>
      <c r="AW667" s="90">
        <f t="shared" si="530"/>
        <v>1500</v>
      </c>
      <c r="AX667" s="90">
        <f t="shared" si="530"/>
        <v>1500</v>
      </c>
      <c r="AY667" s="90">
        <f t="shared" si="530"/>
        <v>1500</v>
      </c>
      <c r="AZ667" s="90">
        <f t="shared" si="530"/>
        <v>1500</v>
      </c>
      <c r="BA667" s="90">
        <f t="shared" si="530"/>
        <v>1500</v>
      </c>
      <c r="BB667" s="90">
        <f t="shared" si="530"/>
        <v>1500</v>
      </c>
      <c r="BC667" s="90">
        <f t="shared" si="530"/>
        <v>1500</v>
      </c>
      <c r="BD667" s="90">
        <f t="shared" si="530"/>
        <v>1500</v>
      </c>
      <c r="BE667" s="90">
        <f t="shared" si="530"/>
        <v>1500</v>
      </c>
      <c r="BF667" s="90">
        <f t="shared" si="530"/>
        <v>1500</v>
      </c>
      <c r="BG667" s="90">
        <f t="shared" si="530"/>
        <v>1500</v>
      </c>
      <c r="BH667" s="90">
        <f t="shared" si="530"/>
        <v>1500</v>
      </c>
      <c r="BI667" s="90">
        <f t="shared" si="530"/>
        <v>1500</v>
      </c>
      <c r="BJ667" s="90">
        <f t="shared" si="530"/>
        <v>1500</v>
      </c>
      <c r="BK667" s="90">
        <f t="shared" si="530"/>
        <v>1500</v>
      </c>
      <c r="BL667" s="90">
        <f t="shared" si="530"/>
        <v>1500</v>
      </c>
      <c r="BM667" s="90">
        <f t="shared" si="530"/>
        <v>1500</v>
      </c>
      <c r="BN667" s="90">
        <f t="shared" si="530"/>
        <v>1500</v>
      </c>
      <c r="BO667" s="90">
        <f t="shared" si="530"/>
        <v>1500</v>
      </c>
      <c r="BP667" s="90">
        <f t="shared" si="530"/>
        <v>1500</v>
      </c>
      <c r="BQ667" s="90">
        <f t="shared" si="530"/>
        <v>1500</v>
      </c>
      <c r="BR667" s="90">
        <f t="shared" si="530"/>
        <v>1500</v>
      </c>
      <c r="BS667" s="90">
        <f t="shared" si="530"/>
        <v>1500</v>
      </c>
      <c r="BT667" s="90">
        <f t="shared" si="530"/>
        <v>1500</v>
      </c>
      <c r="BU667" s="90">
        <f t="shared" si="530"/>
        <v>1500</v>
      </c>
      <c r="BV667" s="90">
        <f t="shared" si="530"/>
        <v>1500</v>
      </c>
      <c r="BW667" s="90">
        <f t="shared" si="530"/>
        <v>1500</v>
      </c>
      <c r="BX667" s="90">
        <f t="shared" si="530"/>
        <v>1500</v>
      </c>
      <c r="BY667" s="90">
        <f t="shared" si="530"/>
        <v>1500</v>
      </c>
      <c r="BZ667" s="90">
        <f t="shared" si="530"/>
        <v>1500</v>
      </c>
      <c r="CA667" s="90">
        <f t="shared" si="530"/>
        <v>1500</v>
      </c>
      <c r="CB667" s="90">
        <f t="shared" si="530"/>
        <v>1500</v>
      </c>
      <c r="CC667" s="90">
        <f t="shared" si="530"/>
        <v>1500</v>
      </c>
      <c r="CD667" s="90">
        <f t="shared" si="530"/>
        <v>1500</v>
      </c>
      <c r="CE667" s="90">
        <f t="shared" si="530"/>
        <v>1500</v>
      </c>
      <c r="CF667" s="90">
        <f t="shared" si="530"/>
        <v>1500</v>
      </c>
      <c r="CG667" s="90">
        <f t="shared" si="530"/>
        <v>1500</v>
      </c>
      <c r="CH667" s="90">
        <f t="shared" si="530"/>
        <v>1500</v>
      </c>
      <c r="CI667" s="90">
        <f t="shared" si="530"/>
        <v>1500</v>
      </c>
      <c r="CJ667" s="90">
        <f t="shared" si="530"/>
        <v>1500</v>
      </c>
      <c r="CK667" s="90">
        <f t="shared" si="530"/>
        <v>1500</v>
      </c>
      <c r="CL667" s="90">
        <f t="shared" si="530"/>
        <v>1500</v>
      </c>
      <c r="CM667" s="90">
        <f t="shared" si="530"/>
        <v>1500</v>
      </c>
      <c r="CN667" s="90">
        <f t="shared" si="530"/>
        <v>1500</v>
      </c>
      <c r="CO667" s="90">
        <f t="shared" si="530"/>
        <v>1500</v>
      </c>
      <c r="CP667" s="90">
        <f t="shared" si="530"/>
        <v>1500</v>
      </c>
      <c r="CQ667" s="90">
        <f t="shared" si="530"/>
        <v>1500</v>
      </c>
      <c r="CR667" s="90">
        <f t="shared" si="530"/>
        <v>1500</v>
      </c>
      <c r="CS667" s="90">
        <f t="shared" si="530"/>
        <v>1500</v>
      </c>
      <c r="CT667" s="90">
        <f t="shared" si="530"/>
        <v>1500</v>
      </c>
      <c r="CU667" s="90">
        <f t="shared" si="530"/>
        <v>1500</v>
      </c>
      <c r="CV667" s="90">
        <f t="shared" si="530"/>
        <v>1500</v>
      </c>
      <c r="CW667" s="90">
        <f t="shared" si="530"/>
        <v>1500</v>
      </c>
      <c r="CX667" s="90">
        <f t="shared" si="530"/>
        <v>1500</v>
      </c>
      <c r="CY667" s="90">
        <f t="shared" si="530"/>
        <v>1500</v>
      </c>
      <c r="CZ667" s="90">
        <f t="shared" si="530"/>
        <v>1500</v>
      </c>
      <c r="DA667" s="90">
        <f t="shared" si="530"/>
        <v>1500</v>
      </c>
      <c r="DB667" s="90">
        <f t="shared" si="530"/>
        <v>1500</v>
      </c>
      <c r="DC667" s="90">
        <f t="shared" si="530"/>
        <v>1500</v>
      </c>
      <c r="DD667" s="90">
        <f t="shared" si="530"/>
        <v>1500</v>
      </c>
      <c r="DE667" s="90">
        <f t="shared" si="530"/>
        <v>1500</v>
      </c>
      <c r="DF667" s="90">
        <f t="shared" si="530"/>
        <v>1500</v>
      </c>
      <c r="DG667" s="90">
        <f t="shared" si="530"/>
        <v>1500</v>
      </c>
      <c r="DH667" s="90">
        <f t="shared" si="530"/>
        <v>1500</v>
      </c>
      <c r="DI667" s="90">
        <f t="shared" si="530"/>
        <v>1500</v>
      </c>
      <c r="DJ667" s="90">
        <f t="shared" si="530"/>
        <v>1500</v>
      </c>
      <c r="DK667" s="90">
        <f t="shared" si="530"/>
        <v>1500</v>
      </c>
      <c r="DL667" s="90">
        <f t="shared" si="530"/>
        <v>1500</v>
      </c>
      <c r="DM667" s="90">
        <f t="shared" si="530"/>
        <v>1500</v>
      </c>
      <c r="DN667" s="90">
        <f t="shared" si="530"/>
        <v>1500</v>
      </c>
      <c r="DO667" s="90">
        <f t="shared" si="530"/>
        <v>1500</v>
      </c>
      <c r="DP667" s="90">
        <f t="shared" si="530"/>
        <v>1500</v>
      </c>
      <c r="DQ667" s="90">
        <f t="shared" si="530"/>
        <v>1500</v>
      </c>
      <c r="DR667" s="90">
        <f t="shared" si="530"/>
        <v>1500</v>
      </c>
      <c r="DS667" s="90">
        <f t="shared" si="530"/>
        <v>1500</v>
      </c>
      <c r="DT667" s="90">
        <f t="shared" si="530"/>
        <v>1500</v>
      </c>
      <c r="DU667" s="90">
        <f t="shared" si="530"/>
        <v>1500</v>
      </c>
      <c r="DV667" s="90">
        <f t="shared" si="530"/>
        <v>1500</v>
      </c>
      <c r="DW667" s="90">
        <f t="shared" si="530"/>
        <v>1500</v>
      </c>
      <c r="DX667" s="90">
        <f t="shared" si="530"/>
        <v>1500</v>
      </c>
      <c r="DY667" s="90">
        <f t="shared" si="530"/>
        <v>1500</v>
      </c>
      <c r="DZ667" s="90">
        <f t="shared" si="530"/>
        <v>1500</v>
      </c>
    </row>
    <row r="668">
      <c r="A668" s="89"/>
      <c r="C668" s="150"/>
      <c r="D668" s="150"/>
      <c r="E668" s="89"/>
      <c r="F668" s="89"/>
      <c r="H668" s="89"/>
      <c r="I668" s="196" t="s">
        <v>57</v>
      </c>
      <c r="J668" s="90">
        <v>0.0</v>
      </c>
      <c r="K668" s="90">
        <f t="shared" ref="K668:DZ668" si="531">if(K$2&lt;$F660,0,K662)</f>
        <v>0</v>
      </c>
      <c r="L668" s="90">
        <f t="shared" si="531"/>
        <v>0</v>
      </c>
      <c r="M668" s="90">
        <f t="shared" si="531"/>
        <v>0</v>
      </c>
      <c r="N668" s="90">
        <f t="shared" si="531"/>
        <v>0</v>
      </c>
      <c r="O668" s="90">
        <f t="shared" si="531"/>
        <v>0</v>
      </c>
      <c r="P668" s="90">
        <f t="shared" si="531"/>
        <v>0</v>
      </c>
      <c r="Q668" s="90">
        <f t="shared" si="531"/>
        <v>0</v>
      </c>
      <c r="R668" s="90">
        <f t="shared" si="531"/>
        <v>0</v>
      </c>
      <c r="S668" s="90">
        <f t="shared" si="531"/>
        <v>0</v>
      </c>
      <c r="T668" s="90">
        <f t="shared" si="531"/>
        <v>0</v>
      </c>
      <c r="U668" s="90">
        <f t="shared" si="531"/>
        <v>0</v>
      </c>
      <c r="V668" s="90">
        <f t="shared" si="531"/>
        <v>0</v>
      </c>
      <c r="W668" s="90">
        <f t="shared" si="531"/>
        <v>0</v>
      </c>
      <c r="X668" s="90">
        <f t="shared" si="531"/>
        <v>0</v>
      </c>
      <c r="Y668" s="90">
        <f t="shared" si="531"/>
        <v>0</v>
      </c>
      <c r="Z668" s="90">
        <f t="shared" si="531"/>
        <v>0</v>
      </c>
      <c r="AA668" s="90">
        <f t="shared" si="531"/>
        <v>0</v>
      </c>
      <c r="AB668" s="90">
        <f t="shared" si="531"/>
        <v>0</v>
      </c>
      <c r="AC668" s="90">
        <f t="shared" si="531"/>
        <v>0</v>
      </c>
      <c r="AD668" s="90">
        <f t="shared" si="531"/>
        <v>0</v>
      </c>
      <c r="AE668" s="90">
        <f t="shared" si="531"/>
        <v>0</v>
      </c>
      <c r="AF668" s="90">
        <f t="shared" si="531"/>
        <v>0</v>
      </c>
      <c r="AG668" s="90">
        <f t="shared" si="531"/>
        <v>0</v>
      </c>
      <c r="AH668" s="90">
        <f t="shared" si="531"/>
        <v>0</v>
      </c>
      <c r="AI668" s="90">
        <f t="shared" si="531"/>
        <v>0</v>
      </c>
      <c r="AJ668" s="90">
        <f t="shared" si="531"/>
        <v>0</v>
      </c>
      <c r="AK668" s="90">
        <f t="shared" si="531"/>
        <v>0</v>
      </c>
      <c r="AL668" s="90">
        <f t="shared" si="531"/>
        <v>0</v>
      </c>
      <c r="AM668" s="90">
        <f t="shared" si="531"/>
        <v>0</v>
      </c>
      <c r="AN668" s="90">
        <f t="shared" si="531"/>
        <v>439.584403</v>
      </c>
      <c r="AO668" s="90">
        <f t="shared" si="531"/>
        <v>439.584403</v>
      </c>
      <c r="AP668" s="90">
        <f t="shared" si="531"/>
        <v>439.584403</v>
      </c>
      <c r="AQ668" s="90">
        <f t="shared" si="531"/>
        <v>439.584403</v>
      </c>
      <c r="AR668" s="90">
        <f t="shared" si="531"/>
        <v>439.584403</v>
      </c>
      <c r="AS668" s="90">
        <f t="shared" si="531"/>
        <v>439.584403</v>
      </c>
      <c r="AT668" s="90">
        <f t="shared" si="531"/>
        <v>439.584403</v>
      </c>
      <c r="AU668" s="90">
        <f t="shared" si="531"/>
        <v>439.584403</v>
      </c>
      <c r="AV668" s="90">
        <f t="shared" si="531"/>
        <v>439.584403</v>
      </c>
      <c r="AW668" s="90">
        <f t="shared" si="531"/>
        <v>439.584403</v>
      </c>
      <c r="AX668" s="90">
        <f t="shared" si="531"/>
        <v>439.584403</v>
      </c>
      <c r="AY668" s="90">
        <f t="shared" si="531"/>
        <v>439.584403</v>
      </c>
      <c r="AZ668" s="90">
        <f t="shared" si="531"/>
        <v>439.584403</v>
      </c>
      <c r="BA668" s="90">
        <f t="shared" si="531"/>
        <v>439.584403</v>
      </c>
      <c r="BB668" s="90">
        <f t="shared" si="531"/>
        <v>439.584403</v>
      </c>
      <c r="BC668" s="90">
        <f t="shared" si="531"/>
        <v>439.584403</v>
      </c>
      <c r="BD668" s="90">
        <f t="shared" si="531"/>
        <v>439.584403</v>
      </c>
      <c r="BE668" s="90">
        <f t="shared" si="531"/>
        <v>439.584403</v>
      </c>
      <c r="BF668" s="90">
        <f t="shared" si="531"/>
        <v>439.584403</v>
      </c>
      <c r="BG668" s="90">
        <f t="shared" si="531"/>
        <v>439.584403</v>
      </c>
      <c r="BH668" s="90">
        <f t="shared" si="531"/>
        <v>439.584403</v>
      </c>
      <c r="BI668" s="90">
        <f t="shared" si="531"/>
        <v>439.584403</v>
      </c>
      <c r="BJ668" s="90">
        <f t="shared" si="531"/>
        <v>439.584403</v>
      </c>
      <c r="BK668" s="90">
        <f t="shared" si="531"/>
        <v>439.584403</v>
      </c>
      <c r="BL668" s="90">
        <f t="shared" si="531"/>
        <v>439.584403</v>
      </c>
      <c r="BM668" s="90">
        <f t="shared" si="531"/>
        <v>439.584403</v>
      </c>
      <c r="BN668" s="90">
        <f t="shared" si="531"/>
        <v>439.584403</v>
      </c>
      <c r="BO668" s="90">
        <f t="shared" si="531"/>
        <v>439.584403</v>
      </c>
      <c r="BP668" s="90">
        <f t="shared" si="531"/>
        <v>439.584403</v>
      </c>
      <c r="BQ668" s="90">
        <f t="shared" si="531"/>
        <v>439.584403</v>
      </c>
      <c r="BR668" s="90">
        <f t="shared" si="531"/>
        <v>439.584403</v>
      </c>
      <c r="BS668" s="90">
        <f t="shared" si="531"/>
        <v>439.584403</v>
      </c>
      <c r="BT668" s="90">
        <f t="shared" si="531"/>
        <v>439.584403</v>
      </c>
      <c r="BU668" s="90">
        <f t="shared" si="531"/>
        <v>439.584403</v>
      </c>
      <c r="BV668" s="90">
        <f t="shared" si="531"/>
        <v>439.584403</v>
      </c>
      <c r="BW668" s="90">
        <f t="shared" si="531"/>
        <v>439.584403</v>
      </c>
      <c r="BX668" s="90">
        <f t="shared" si="531"/>
        <v>439.584403</v>
      </c>
      <c r="BY668" s="90">
        <f t="shared" si="531"/>
        <v>439.584403</v>
      </c>
      <c r="BZ668" s="90">
        <f t="shared" si="531"/>
        <v>439.584403</v>
      </c>
      <c r="CA668" s="90">
        <f t="shared" si="531"/>
        <v>439.584403</v>
      </c>
      <c r="CB668" s="90">
        <f t="shared" si="531"/>
        <v>439.584403</v>
      </c>
      <c r="CC668" s="90">
        <f t="shared" si="531"/>
        <v>439.584403</v>
      </c>
      <c r="CD668" s="90">
        <f t="shared" si="531"/>
        <v>439.584403</v>
      </c>
      <c r="CE668" s="90">
        <f t="shared" si="531"/>
        <v>439.584403</v>
      </c>
      <c r="CF668" s="90">
        <f t="shared" si="531"/>
        <v>439.584403</v>
      </c>
      <c r="CG668" s="90">
        <f t="shared" si="531"/>
        <v>439.584403</v>
      </c>
      <c r="CH668" s="90">
        <f t="shared" si="531"/>
        <v>439.584403</v>
      </c>
      <c r="CI668" s="90">
        <f t="shared" si="531"/>
        <v>439.584403</v>
      </c>
      <c r="CJ668" s="90">
        <f t="shared" si="531"/>
        <v>439.584403</v>
      </c>
      <c r="CK668" s="90">
        <f t="shared" si="531"/>
        <v>439.584403</v>
      </c>
      <c r="CL668" s="90">
        <f t="shared" si="531"/>
        <v>439.584403</v>
      </c>
      <c r="CM668" s="90">
        <f t="shared" si="531"/>
        <v>439.584403</v>
      </c>
      <c r="CN668" s="90">
        <f t="shared" si="531"/>
        <v>439.584403</v>
      </c>
      <c r="CO668" s="90">
        <f t="shared" si="531"/>
        <v>439.584403</v>
      </c>
      <c r="CP668" s="90">
        <f t="shared" si="531"/>
        <v>439.584403</v>
      </c>
      <c r="CQ668" s="90">
        <f t="shared" si="531"/>
        <v>439.584403</v>
      </c>
      <c r="CR668" s="90">
        <f t="shared" si="531"/>
        <v>439.584403</v>
      </c>
      <c r="CS668" s="90">
        <f t="shared" si="531"/>
        <v>439.584403</v>
      </c>
      <c r="CT668" s="90">
        <f t="shared" si="531"/>
        <v>439.584403</v>
      </c>
      <c r="CU668" s="90">
        <f t="shared" si="531"/>
        <v>439.584403</v>
      </c>
      <c r="CV668" s="90">
        <f t="shared" si="531"/>
        <v>439.584403</v>
      </c>
      <c r="CW668" s="90">
        <f t="shared" si="531"/>
        <v>439.584403</v>
      </c>
      <c r="CX668" s="90">
        <f t="shared" si="531"/>
        <v>439.584403</v>
      </c>
      <c r="CY668" s="90">
        <f t="shared" si="531"/>
        <v>439.584403</v>
      </c>
      <c r="CZ668" s="90">
        <f t="shared" si="531"/>
        <v>439.584403</v>
      </c>
      <c r="DA668" s="90">
        <f t="shared" si="531"/>
        <v>439.584403</v>
      </c>
      <c r="DB668" s="90">
        <f t="shared" si="531"/>
        <v>439.584403</v>
      </c>
      <c r="DC668" s="90">
        <f t="shared" si="531"/>
        <v>439.584403</v>
      </c>
      <c r="DD668" s="90">
        <f t="shared" si="531"/>
        <v>439.584403</v>
      </c>
      <c r="DE668" s="90">
        <f t="shared" si="531"/>
        <v>439.584403</v>
      </c>
      <c r="DF668" s="90">
        <f t="shared" si="531"/>
        <v>439.584403</v>
      </c>
      <c r="DG668" s="90">
        <f t="shared" si="531"/>
        <v>439.584403</v>
      </c>
      <c r="DH668" s="90">
        <f t="shared" si="531"/>
        <v>439.584403</v>
      </c>
      <c r="DI668" s="90">
        <f t="shared" si="531"/>
        <v>439.584403</v>
      </c>
      <c r="DJ668" s="90">
        <f t="shared" si="531"/>
        <v>439.584403</v>
      </c>
      <c r="DK668" s="90">
        <f t="shared" si="531"/>
        <v>439.584403</v>
      </c>
      <c r="DL668" s="90">
        <f t="shared" si="531"/>
        <v>439.584403</v>
      </c>
      <c r="DM668" s="90">
        <f t="shared" si="531"/>
        <v>439.584403</v>
      </c>
      <c r="DN668" s="90">
        <f t="shared" si="531"/>
        <v>439.584403</v>
      </c>
      <c r="DO668" s="90">
        <f t="shared" si="531"/>
        <v>439.584403</v>
      </c>
      <c r="DP668" s="90">
        <f t="shared" si="531"/>
        <v>439.584403</v>
      </c>
      <c r="DQ668" s="90">
        <f t="shared" si="531"/>
        <v>439.584403</v>
      </c>
      <c r="DR668" s="90">
        <f t="shared" si="531"/>
        <v>439.584403</v>
      </c>
      <c r="DS668" s="90">
        <f t="shared" si="531"/>
        <v>439.584403</v>
      </c>
      <c r="DT668" s="90">
        <f t="shared" si="531"/>
        <v>439.584403</v>
      </c>
      <c r="DU668" s="90">
        <f t="shared" si="531"/>
        <v>439.584403</v>
      </c>
      <c r="DV668" s="90">
        <f t="shared" si="531"/>
        <v>439.584403</v>
      </c>
      <c r="DW668" s="90">
        <f t="shared" si="531"/>
        <v>439.584403</v>
      </c>
      <c r="DX668" s="90">
        <f t="shared" si="531"/>
        <v>439.584403</v>
      </c>
      <c r="DY668" s="90">
        <f t="shared" si="531"/>
        <v>439.584403</v>
      </c>
      <c r="DZ668" s="90">
        <f t="shared" si="531"/>
        <v>439.584403</v>
      </c>
    </row>
    <row r="669">
      <c r="A669" s="89"/>
      <c r="C669" s="150"/>
      <c r="D669" s="150"/>
      <c r="E669" s="89"/>
      <c r="F669" s="89"/>
      <c r="G669" s="146"/>
      <c r="H669" s="89"/>
      <c r="I669" s="150" t="s">
        <v>162</v>
      </c>
      <c r="J669" s="90">
        <f>if(J654="",0,$N$743)</f>
        <v>0</v>
      </c>
      <c r="K669" s="90">
        <f t="shared" ref="K669:DZ669" si="532">if(K654="",J669,$N$743)</f>
        <v>0</v>
      </c>
      <c r="L669" s="90">
        <f t="shared" si="532"/>
        <v>0</v>
      </c>
      <c r="M669" s="90">
        <f t="shared" si="532"/>
        <v>0</v>
      </c>
      <c r="N669" s="90">
        <f t="shared" si="532"/>
        <v>0</v>
      </c>
      <c r="O669" s="90">
        <f t="shared" si="532"/>
        <v>0</v>
      </c>
      <c r="P669" s="90">
        <f t="shared" si="532"/>
        <v>0</v>
      </c>
      <c r="Q669" s="90">
        <f t="shared" si="532"/>
        <v>0</v>
      </c>
      <c r="R669" s="90">
        <f t="shared" si="532"/>
        <v>0</v>
      </c>
      <c r="S669" s="90">
        <f t="shared" si="532"/>
        <v>0</v>
      </c>
      <c r="T669" s="90">
        <f t="shared" si="532"/>
        <v>0</v>
      </c>
      <c r="U669" s="90">
        <f t="shared" si="532"/>
        <v>0</v>
      </c>
      <c r="V669" s="90">
        <f t="shared" si="532"/>
        <v>0</v>
      </c>
      <c r="W669" s="90">
        <f t="shared" si="532"/>
        <v>0</v>
      </c>
      <c r="X669" s="90">
        <f t="shared" si="532"/>
        <v>0</v>
      </c>
      <c r="Y669" s="90">
        <f t="shared" si="532"/>
        <v>0</v>
      </c>
      <c r="Z669" s="90">
        <f t="shared" si="532"/>
        <v>0</v>
      </c>
      <c r="AA669" s="90">
        <f t="shared" si="532"/>
        <v>0</v>
      </c>
      <c r="AB669" s="90">
        <f t="shared" si="532"/>
        <v>0</v>
      </c>
      <c r="AC669" s="90">
        <f t="shared" si="532"/>
        <v>0</v>
      </c>
      <c r="AD669" s="90">
        <f t="shared" si="532"/>
        <v>0</v>
      </c>
      <c r="AE669" s="90">
        <f t="shared" si="532"/>
        <v>0</v>
      </c>
      <c r="AF669" s="90">
        <f t="shared" si="532"/>
        <v>0</v>
      </c>
      <c r="AG669" s="90">
        <f t="shared" si="532"/>
        <v>0</v>
      </c>
      <c r="AH669" s="90">
        <f t="shared" si="532"/>
        <v>0</v>
      </c>
      <c r="AI669" s="90">
        <f t="shared" si="532"/>
        <v>0</v>
      </c>
      <c r="AJ669" s="90">
        <f t="shared" si="532"/>
        <v>0</v>
      </c>
      <c r="AK669" s="90">
        <f t="shared" si="532"/>
        <v>0</v>
      </c>
      <c r="AL669" s="90">
        <f t="shared" si="532"/>
        <v>0</v>
      </c>
      <c r="AM669" s="90">
        <f t="shared" si="532"/>
        <v>0</v>
      </c>
      <c r="AN669" s="90">
        <f t="shared" si="532"/>
        <v>5263</v>
      </c>
      <c r="AO669" s="90">
        <f t="shared" si="532"/>
        <v>5263</v>
      </c>
      <c r="AP669" s="90">
        <f t="shared" si="532"/>
        <v>5263</v>
      </c>
      <c r="AQ669" s="90">
        <f t="shared" si="532"/>
        <v>5263</v>
      </c>
      <c r="AR669" s="90">
        <f t="shared" si="532"/>
        <v>5263</v>
      </c>
      <c r="AS669" s="90">
        <f t="shared" si="532"/>
        <v>5263</v>
      </c>
      <c r="AT669" s="90">
        <f t="shared" si="532"/>
        <v>5263</v>
      </c>
      <c r="AU669" s="90">
        <f t="shared" si="532"/>
        <v>5263</v>
      </c>
      <c r="AV669" s="90">
        <f t="shared" si="532"/>
        <v>5263</v>
      </c>
      <c r="AW669" s="90">
        <f t="shared" si="532"/>
        <v>5263</v>
      </c>
      <c r="AX669" s="90">
        <f t="shared" si="532"/>
        <v>5263</v>
      </c>
      <c r="AY669" s="90">
        <f t="shared" si="532"/>
        <v>5263</v>
      </c>
      <c r="AZ669" s="90">
        <f t="shared" si="532"/>
        <v>5263</v>
      </c>
      <c r="BA669" s="90">
        <f t="shared" si="532"/>
        <v>5263</v>
      </c>
      <c r="BB669" s="90">
        <f t="shared" si="532"/>
        <v>5263</v>
      </c>
      <c r="BC669" s="90">
        <f t="shared" si="532"/>
        <v>5263</v>
      </c>
      <c r="BD669" s="90">
        <f t="shared" si="532"/>
        <v>5263</v>
      </c>
      <c r="BE669" s="90">
        <f t="shared" si="532"/>
        <v>5263</v>
      </c>
      <c r="BF669" s="90">
        <f t="shared" si="532"/>
        <v>5263</v>
      </c>
      <c r="BG669" s="90">
        <f t="shared" si="532"/>
        <v>5263</v>
      </c>
      <c r="BH669" s="90">
        <f t="shared" si="532"/>
        <v>5263</v>
      </c>
      <c r="BI669" s="90">
        <f t="shared" si="532"/>
        <v>5263</v>
      </c>
      <c r="BJ669" s="90">
        <f t="shared" si="532"/>
        <v>5263</v>
      </c>
      <c r="BK669" s="90">
        <f t="shared" si="532"/>
        <v>5263</v>
      </c>
      <c r="BL669" s="90">
        <f t="shared" si="532"/>
        <v>5263</v>
      </c>
      <c r="BM669" s="90">
        <f t="shared" si="532"/>
        <v>5263</v>
      </c>
      <c r="BN669" s="90">
        <f t="shared" si="532"/>
        <v>5263</v>
      </c>
      <c r="BO669" s="90">
        <f t="shared" si="532"/>
        <v>5263</v>
      </c>
      <c r="BP669" s="90">
        <f t="shared" si="532"/>
        <v>5263</v>
      </c>
      <c r="BQ669" s="90">
        <f t="shared" si="532"/>
        <v>5263</v>
      </c>
      <c r="BR669" s="90">
        <f t="shared" si="532"/>
        <v>5263</v>
      </c>
      <c r="BS669" s="90">
        <f t="shared" si="532"/>
        <v>5263</v>
      </c>
      <c r="BT669" s="90">
        <f t="shared" si="532"/>
        <v>5263</v>
      </c>
      <c r="BU669" s="90">
        <f t="shared" si="532"/>
        <v>5263</v>
      </c>
      <c r="BV669" s="90">
        <f t="shared" si="532"/>
        <v>5263</v>
      </c>
      <c r="BW669" s="90">
        <f t="shared" si="532"/>
        <v>5263</v>
      </c>
      <c r="BX669" s="90">
        <f t="shared" si="532"/>
        <v>5263</v>
      </c>
      <c r="BY669" s="90">
        <f t="shared" si="532"/>
        <v>5263</v>
      </c>
      <c r="BZ669" s="90">
        <f t="shared" si="532"/>
        <v>5263</v>
      </c>
      <c r="CA669" s="90">
        <f t="shared" si="532"/>
        <v>5263</v>
      </c>
      <c r="CB669" s="90">
        <f t="shared" si="532"/>
        <v>5263</v>
      </c>
      <c r="CC669" s="90">
        <f t="shared" si="532"/>
        <v>5263</v>
      </c>
      <c r="CD669" s="90">
        <f t="shared" si="532"/>
        <v>5263</v>
      </c>
      <c r="CE669" s="90">
        <f t="shared" si="532"/>
        <v>5263</v>
      </c>
      <c r="CF669" s="90">
        <f t="shared" si="532"/>
        <v>5263</v>
      </c>
      <c r="CG669" s="90">
        <f t="shared" si="532"/>
        <v>5263</v>
      </c>
      <c r="CH669" s="90">
        <f t="shared" si="532"/>
        <v>5263</v>
      </c>
      <c r="CI669" s="90">
        <f t="shared" si="532"/>
        <v>5263</v>
      </c>
      <c r="CJ669" s="90">
        <f t="shared" si="532"/>
        <v>5263</v>
      </c>
      <c r="CK669" s="90">
        <f t="shared" si="532"/>
        <v>5263</v>
      </c>
      <c r="CL669" s="90">
        <f t="shared" si="532"/>
        <v>5263</v>
      </c>
      <c r="CM669" s="90">
        <f t="shared" si="532"/>
        <v>5263</v>
      </c>
      <c r="CN669" s="90">
        <f t="shared" si="532"/>
        <v>5263</v>
      </c>
      <c r="CO669" s="90">
        <f t="shared" si="532"/>
        <v>5263</v>
      </c>
      <c r="CP669" s="90">
        <f t="shared" si="532"/>
        <v>5263</v>
      </c>
      <c r="CQ669" s="90">
        <f t="shared" si="532"/>
        <v>5263</v>
      </c>
      <c r="CR669" s="90">
        <f t="shared" si="532"/>
        <v>5263</v>
      </c>
      <c r="CS669" s="90">
        <f t="shared" si="532"/>
        <v>5263</v>
      </c>
      <c r="CT669" s="90">
        <f t="shared" si="532"/>
        <v>5263</v>
      </c>
      <c r="CU669" s="90">
        <f t="shared" si="532"/>
        <v>5263</v>
      </c>
      <c r="CV669" s="90">
        <f t="shared" si="532"/>
        <v>5263</v>
      </c>
      <c r="CW669" s="90">
        <f t="shared" si="532"/>
        <v>5263</v>
      </c>
      <c r="CX669" s="90">
        <f t="shared" si="532"/>
        <v>5263</v>
      </c>
      <c r="CY669" s="90">
        <f t="shared" si="532"/>
        <v>5263</v>
      </c>
      <c r="CZ669" s="90">
        <f t="shared" si="532"/>
        <v>5263</v>
      </c>
      <c r="DA669" s="90">
        <f t="shared" si="532"/>
        <v>5263</v>
      </c>
      <c r="DB669" s="90">
        <f t="shared" si="532"/>
        <v>5263</v>
      </c>
      <c r="DC669" s="90">
        <f t="shared" si="532"/>
        <v>5263</v>
      </c>
      <c r="DD669" s="90">
        <f t="shared" si="532"/>
        <v>5263</v>
      </c>
      <c r="DE669" s="90">
        <f t="shared" si="532"/>
        <v>5263</v>
      </c>
      <c r="DF669" s="90">
        <f t="shared" si="532"/>
        <v>5263</v>
      </c>
      <c r="DG669" s="90">
        <f t="shared" si="532"/>
        <v>5263</v>
      </c>
      <c r="DH669" s="90">
        <f t="shared" si="532"/>
        <v>5263</v>
      </c>
      <c r="DI669" s="90">
        <f t="shared" si="532"/>
        <v>5263</v>
      </c>
      <c r="DJ669" s="90">
        <f t="shared" si="532"/>
        <v>5263</v>
      </c>
      <c r="DK669" s="90">
        <f t="shared" si="532"/>
        <v>5263</v>
      </c>
      <c r="DL669" s="90">
        <f t="shared" si="532"/>
        <v>5263</v>
      </c>
      <c r="DM669" s="90">
        <f t="shared" si="532"/>
        <v>5263</v>
      </c>
      <c r="DN669" s="90">
        <f t="shared" si="532"/>
        <v>5263</v>
      </c>
      <c r="DO669" s="90">
        <f t="shared" si="532"/>
        <v>5263</v>
      </c>
      <c r="DP669" s="90">
        <f t="shared" si="532"/>
        <v>5263</v>
      </c>
      <c r="DQ669" s="90">
        <f t="shared" si="532"/>
        <v>5263</v>
      </c>
      <c r="DR669" s="90">
        <f t="shared" si="532"/>
        <v>5263</v>
      </c>
      <c r="DS669" s="90">
        <f t="shared" si="532"/>
        <v>5263</v>
      </c>
      <c r="DT669" s="90">
        <f t="shared" si="532"/>
        <v>5263</v>
      </c>
      <c r="DU669" s="90">
        <f t="shared" si="532"/>
        <v>5263</v>
      </c>
      <c r="DV669" s="90">
        <f t="shared" si="532"/>
        <v>5263</v>
      </c>
      <c r="DW669" s="90">
        <f t="shared" si="532"/>
        <v>5263</v>
      </c>
      <c r="DX669" s="90">
        <f t="shared" si="532"/>
        <v>5263</v>
      </c>
      <c r="DY669" s="90">
        <f t="shared" si="532"/>
        <v>5263</v>
      </c>
      <c r="DZ669" s="90">
        <f t="shared" si="532"/>
        <v>5263</v>
      </c>
    </row>
    <row r="670">
      <c r="A670" s="89"/>
      <c r="B670" s="150"/>
      <c r="C670" s="275"/>
      <c r="D670" s="150"/>
      <c r="E670" s="89"/>
      <c r="F670" s="89"/>
      <c r="G670" s="192">
        <f>FounderEarnings!C$24</f>
        <v>0.1</v>
      </c>
      <c r="H670" s="89"/>
      <c r="I670" s="150" t="s">
        <v>334</v>
      </c>
      <c r="J670" s="90">
        <f>if(J654="",0,$N$744)</f>
        <v>0</v>
      </c>
      <c r="K670" s="90">
        <f t="shared" ref="K670:DZ670" si="533">if(K654="",J670,$N$744)</f>
        <v>0</v>
      </c>
      <c r="L670" s="90">
        <f t="shared" si="533"/>
        <v>0</v>
      </c>
      <c r="M670" s="90">
        <f t="shared" si="533"/>
        <v>0</v>
      </c>
      <c r="N670" s="90">
        <f t="shared" si="533"/>
        <v>0</v>
      </c>
      <c r="O670" s="90">
        <f t="shared" si="533"/>
        <v>0</v>
      </c>
      <c r="P670" s="90">
        <f t="shared" si="533"/>
        <v>0</v>
      </c>
      <c r="Q670" s="90">
        <f t="shared" si="533"/>
        <v>0</v>
      </c>
      <c r="R670" s="90">
        <f t="shared" si="533"/>
        <v>0</v>
      </c>
      <c r="S670" s="90">
        <f t="shared" si="533"/>
        <v>0</v>
      </c>
      <c r="T670" s="90">
        <f t="shared" si="533"/>
        <v>0</v>
      </c>
      <c r="U670" s="90">
        <f t="shared" si="533"/>
        <v>0</v>
      </c>
      <c r="V670" s="90">
        <f t="shared" si="533"/>
        <v>0</v>
      </c>
      <c r="W670" s="90">
        <f t="shared" si="533"/>
        <v>0</v>
      </c>
      <c r="X670" s="90">
        <f t="shared" si="533"/>
        <v>0</v>
      </c>
      <c r="Y670" s="90">
        <f t="shared" si="533"/>
        <v>0</v>
      </c>
      <c r="Z670" s="90">
        <f t="shared" si="533"/>
        <v>0</v>
      </c>
      <c r="AA670" s="90">
        <f t="shared" si="533"/>
        <v>0</v>
      </c>
      <c r="AB670" s="90">
        <f t="shared" si="533"/>
        <v>0</v>
      </c>
      <c r="AC670" s="90">
        <f t="shared" si="533"/>
        <v>0</v>
      </c>
      <c r="AD670" s="90">
        <f t="shared" si="533"/>
        <v>0</v>
      </c>
      <c r="AE670" s="90">
        <f t="shared" si="533"/>
        <v>0</v>
      </c>
      <c r="AF670" s="90">
        <f t="shared" si="533"/>
        <v>0</v>
      </c>
      <c r="AG670" s="90">
        <f t="shared" si="533"/>
        <v>0</v>
      </c>
      <c r="AH670" s="90">
        <f t="shared" si="533"/>
        <v>0</v>
      </c>
      <c r="AI670" s="90">
        <f t="shared" si="533"/>
        <v>0</v>
      </c>
      <c r="AJ670" s="90">
        <f t="shared" si="533"/>
        <v>0</v>
      </c>
      <c r="AK670" s="90">
        <f t="shared" si="533"/>
        <v>0</v>
      </c>
      <c r="AL670" s="90">
        <f t="shared" si="533"/>
        <v>0</v>
      </c>
      <c r="AM670" s="90">
        <f t="shared" si="533"/>
        <v>0</v>
      </c>
      <c r="AN670" s="90">
        <f t="shared" si="533"/>
        <v>1754</v>
      </c>
      <c r="AO670" s="90">
        <f t="shared" si="533"/>
        <v>1754</v>
      </c>
      <c r="AP670" s="90">
        <f t="shared" si="533"/>
        <v>1754</v>
      </c>
      <c r="AQ670" s="90">
        <f t="shared" si="533"/>
        <v>1754</v>
      </c>
      <c r="AR670" s="90">
        <f t="shared" si="533"/>
        <v>1754</v>
      </c>
      <c r="AS670" s="90">
        <f t="shared" si="533"/>
        <v>1754</v>
      </c>
      <c r="AT670" s="90">
        <f t="shared" si="533"/>
        <v>1754</v>
      </c>
      <c r="AU670" s="90">
        <f t="shared" si="533"/>
        <v>1754</v>
      </c>
      <c r="AV670" s="90">
        <f t="shared" si="533"/>
        <v>1754</v>
      </c>
      <c r="AW670" s="90">
        <f t="shared" si="533"/>
        <v>1754</v>
      </c>
      <c r="AX670" s="90">
        <f t="shared" si="533"/>
        <v>1754</v>
      </c>
      <c r="AY670" s="90">
        <f t="shared" si="533"/>
        <v>1754</v>
      </c>
      <c r="AZ670" s="90">
        <f t="shared" si="533"/>
        <v>1754</v>
      </c>
      <c r="BA670" s="90">
        <f t="shared" si="533"/>
        <v>1754</v>
      </c>
      <c r="BB670" s="90">
        <f t="shared" si="533"/>
        <v>1754</v>
      </c>
      <c r="BC670" s="90">
        <f t="shared" si="533"/>
        <v>1754</v>
      </c>
      <c r="BD670" s="90">
        <f t="shared" si="533"/>
        <v>1754</v>
      </c>
      <c r="BE670" s="90">
        <f t="shared" si="533"/>
        <v>1754</v>
      </c>
      <c r="BF670" s="90">
        <f t="shared" si="533"/>
        <v>1754</v>
      </c>
      <c r="BG670" s="90">
        <f t="shared" si="533"/>
        <v>1754</v>
      </c>
      <c r="BH670" s="90">
        <f t="shared" si="533"/>
        <v>1754</v>
      </c>
      <c r="BI670" s="90">
        <f t="shared" si="533"/>
        <v>1754</v>
      </c>
      <c r="BJ670" s="90">
        <f t="shared" si="533"/>
        <v>1754</v>
      </c>
      <c r="BK670" s="90">
        <f t="shared" si="533"/>
        <v>1754</v>
      </c>
      <c r="BL670" s="90">
        <f t="shared" si="533"/>
        <v>1754</v>
      </c>
      <c r="BM670" s="90">
        <f t="shared" si="533"/>
        <v>1754</v>
      </c>
      <c r="BN670" s="90">
        <f t="shared" si="533"/>
        <v>1754</v>
      </c>
      <c r="BO670" s="90">
        <f t="shared" si="533"/>
        <v>1754</v>
      </c>
      <c r="BP670" s="90">
        <f t="shared" si="533"/>
        <v>1754</v>
      </c>
      <c r="BQ670" s="90">
        <f t="shared" si="533"/>
        <v>1754</v>
      </c>
      <c r="BR670" s="90">
        <f t="shared" si="533"/>
        <v>1754</v>
      </c>
      <c r="BS670" s="90">
        <f t="shared" si="533"/>
        <v>1754</v>
      </c>
      <c r="BT670" s="90">
        <f t="shared" si="533"/>
        <v>1754</v>
      </c>
      <c r="BU670" s="90">
        <f t="shared" si="533"/>
        <v>1754</v>
      </c>
      <c r="BV670" s="90">
        <f t="shared" si="533"/>
        <v>1754</v>
      </c>
      <c r="BW670" s="90">
        <f t="shared" si="533"/>
        <v>1754</v>
      </c>
      <c r="BX670" s="90">
        <f t="shared" si="533"/>
        <v>1754</v>
      </c>
      <c r="BY670" s="90">
        <f t="shared" si="533"/>
        <v>1754</v>
      </c>
      <c r="BZ670" s="90">
        <f t="shared" si="533"/>
        <v>1754</v>
      </c>
      <c r="CA670" s="90">
        <f t="shared" si="533"/>
        <v>1754</v>
      </c>
      <c r="CB670" s="90">
        <f t="shared" si="533"/>
        <v>1754</v>
      </c>
      <c r="CC670" s="90">
        <f t="shared" si="533"/>
        <v>1754</v>
      </c>
      <c r="CD670" s="90">
        <f t="shared" si="533"/>
        <v>1754</v>
      </c>
      <c r="CE670" s="90">
        <f t="shared" si="533"/>
        <v>1754</v>
      </c>
      <c r="CF670" s="90">
        <f t="shared" si="533"/>
        <v>1754</v>
      </c>
      <c r="CG670" s="90">
        <f t="shared" si="533"/>
        <v>1754</v>
      </c>
      <c r="CH670" s="90">
        <f t="shared" si="533"/>
        <v>1754</v>
      </c>
      <c r="CI670" s="90">
        <f t="shared" si="533"/>
        <v>1754</v>
      </c>
      <c r="CJ670" s="90">
        <f t="shared" si="533"/>
        <v>1754</v>
      </c>
      <c r="CK670" s="90">
        <f t="shared" si="533"/>
        <v>1754</v>
      </c>
      <c r="CL670" s="90">
        <f t="shared" si="533"/>
        <v>1754</v>
      </c>
      <c r="CM670" s="90">
        <f t="shared" si="533"/>
        <v>1754</v>
      </c>
      <c r="CN670" s="90">
        <f t="shared" si="533"/>
        <v>1754</v>
      </c>
      <c r="CO670" s="90">
        <f t="shared" si="533"/>
        <v>1754</v>
      </c>
      <c r="CP670" s="90">
        <f t="shared" si="533"/>
        <v>1754</v>
      </c>
      <c r="CQ670" s="90">
        <f t="shared" si="533"/>
        <v>1754</v>
      </c>
      <c r="CR670" s="90">
        <f t="shared" si="533"/>
        <v>1754</v>
      </c>
      <c r="CS670" s="90">
        <f t="shared" si="533"/>
        <v>1754</v>
      </c>
      <c r="CT670" s="90">
        <f t="shared" si="533"/>
        <v>1754</v>
      </c>
      <c r="CU670" s="90">
        <f t="shared" si="533"/>
        <v>1754</v>
      </c>
      <c r="CV670" s="90">
        <f t="shared" si="533"/>
        <v>1754</v>
      </c>
      <c r="CW670" s="90">
        <f t="shared" si="533"/>
        <v>1754</v>
      </c>
      <c r="CX670" s="90">
        <f t="shared" si="533"/>
        <v>1754</v>
      </c>
      <c r="CY670" s="90">
        <f t="shared" si="533"/>
        <v>1754</v>
      </c>
      <c r="CZ670" s="90">
        <f t="shared" si="533"/>
        <v>1754</v>
      </c>
      <c r="DA670" s="90">
        <f t="shared" si="533"/>
        <v>1754</v>
      </c>
      <c r="DB670" s="90">
        <f t="shared" si="533"/>
        <v>1754</v>
      </c>
      <c r="DC670" s="90">
        <f t="shared" si="533"/>
        <v>1754</v>
      </c>
      <c r="DD670" s="90">
        <f t="shared" si="533"/>
        <v>1754</v>
      </c>
      <c r="DE670" s="90">
        <f t="shared" si="533"/>
        <v>1754</v>
      </c>
      <c r="DF670" s="90">
        <f t="shared" si="533"/>
        <v>1754</v>
      </c>
      <c r="DG670" s="90">
        <f t="shared" si="533"/>
        <v>1754</v>
      </c>
      <c r="DH670" s="90">
        <f t="shared" si="533"/>
        <v>1754</v>
      </c>
      <c r="DI670" s="90">
        <f t="shared" si="533"/>
        <v>1754</v>
      </c>
      <c r="DJ670" s="90">
        <f t="shared" si="533"/>
        <v>1754</v>
      </c>
      <c r="DK670" s="90">
        <f t="shared" si="533"/>
        <v>1754</v>
      </c>
      <c r="DL670" s="90">
        <f t="shared" si="533"/>
        <v>1754</v>
      </c>
      <c r="DM670" s="90">
        <f t="shared" si="533"/>
        <v>1754</v>
      </c>
      <c r="DN670" s="90">
        <f t="shared" si="533"/>
        <v>1754</v>
      </c>
      <c r="DO670" s="90">
        <f t="shared" si="533"/>
        <v>1754</v>
      </c>
      <c r="DP670" s="90">
        <f t="shared" si="533"/>
        <v>1754</v>
      </c>
      <c r="DQ670" s="90">
        <f t="shared" si="533"/>
        <v>1754</v>
      </c>
      <c r="DR670" s="90">
        <f t="shared" si="533"/>
        <v>1754</v>
      </c>
      <c r="DS670" s="90">
        <f t="shared" si="533"/>
        <v>1754</v>
      </c>
      <c r="DT670" s="90">
        <f t="shared" si="533"/>
        <v>1754</v>
      </c>
      <c r="DU670" s="90">
        <f t="shared" si="533"/>
        <v>1754</v>
      </c>
      <c r="DV670" s="90">
        <f t="shared" si="533"/>
        <v>1754</v>
      </c>
      <c r="DW670" s="90">
        <f t="shared" si="533"/>
        <v>1754</v>
      </c>
      <c r="DX670" s="90">
        <f t="shared" si="533"/>
        <v>1754</v>
      </c>
      <c r="DY670" s="90">
        <f t="shared" si="533"/>
        <v>1754</v>
      </c>
      <c r="DZ670" s="90">
        <f t="shared" si="533"/>
        <v>1754</v>
      </c>
    </row>
    <row r="671">
      <c r="A671" s="89"/>
      <c r="B671" s="150"/>
      <c r="C671" s="150"/>
      <c r="D671" s="89"/>
      <c r="E671" s="89"/>
      <c r="F671" s="89"/>
      <c r="G671" s="146"/>
      <c r="H671" s="89"/>
      <c r="I671" s="150" t="s">
        <v>333</v>
      </c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89"/>
      <c r="BM671" s="89"/>
      <c r="BN671" s="89"/>
      <c r="BO671" s="89"/>
      <c r="BP671" s="89"/>
      <c r="BQ671" s="89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89"/>
      <c r="CW671" s="89"/>
      <c r="CX671" s="89"/>
      <c r="CY671" s="89"/>
      <c r="CZ671" s="89"/>
      <c r="DA671" s="89"/>
      <c r="DB671" s="89"/>
      <c r="DC671" s="89"/>
      <c r="DD671" s="89"/>
      <c r="DE671" s="89"/>
      <c r="DF671" s="89"/>
      <c r="DG671" s="89"/>
      <c r="DH671" s="89"/>
      <c r="DI671" s="89"/>
      <c r="DJ671" s="89"/>
      <c r="DK671" s="89"/>
      <c r="DL671" s="89"/>
      <c r="DM671" s="89"/>
      <c r="DN671" s="89"/>
      <c r="DO671" s="89"/>
      <c r="DP671" s="89"/>
      <c r="DQ671" s="89"/>
      <c r="DR671" s="89"/>
      <c r="DS671" s="89"/>
      <c r="DT671" s="89"/>
      <c r="DU671" s="89"/>
      <c r="DV671" s="89"/>
      <c r="DW671" s="89"/>
      <c r="DX671" s="89"/>
      <c r="DY671" s="89"/>
      <c r="DZ671" s="89"/>
    </row>
    <row r="672">
      <c r="A672" s="89"/>
      <c r="B672" s="150"/>
      <c r="C672" s="150"/>
      <c r="D672" s="89"/>
      <c r="E672" s="89"/>
      <c r="F672" s="89"/>
      <c r="G672" s="146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89"/>
      <c r="BM672" s="89"/>
      <c r="BN672" s="89"/>
      <c r="BO672" s="89"/>
      <c r="BP672" s="89"/>
      <c r="BQ672" s="89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89"/>
      <c r="CW672" s="89"/>
      <c r="CX672" s="89"/>
      <c r="CY672" s="89"/>
      <c r="CZ672" s="89"/>
      <c r="DA672" s="89"/>
      <c r="DB672" s="89"/>
      <c r="DC672" s="89"/>
      <c r="DD672" s="89"/>
      <c r="DE672" s="89"/>
      <c r="DF672" s="89"/>
      <c r="DG672" s="89"/>
      <c r="DH672" s="89"/>
      <c r="DI672" s="89"/>
      <c r="DJ672" s="89"/>
      <c r="DK672" s="89"/>
      <c r="DL672" s="89"/>
      <c r="DM672" s="89"/>
      <c r="DN672" s="89"/>
      <c r="DO672" s="89"/>
      <c r="DP672" s="89"/>
      <c r="DQ672" s="89"/>
      <c r="DR672" s="89"/>
      <c r="DS672" s="89"/>
      <c r="DT672" s="89"/>
      <c r="DU672" s="89"/>
      <c r="DV672" s="89"/>
      <c r="DW672" s="89"/>
      <c r="DX672" s="89"/>
      <c r="DY672" s="89"/>
      <c r="DZ672" s="89"/>
    </row>
    <row r="673">
      <c r="A673" s="89"/>
      <c r="B673" s="150"/>
      <c r="C673" s="150"/>
      <c r="D673" s="89"/>
      <c r="E673" s="107" t="s">
        <v>335</v>
      </c>
      <c r="F673" s="89"/>
      <c r="G673" s="146"/>
      <c r="H673" s="89"/>
      <c r="I673" s="196" t="s">
        <v>167</v>
      </c>
      <c r="J673" s="225">
        <f t="shared" ref="J673:DZ673" si="534">J666/sum(J666,J668:J669)</f>
        <v>1</v>
      </c>
      <c r="K673" s="225">
        <f t="shared" si="534"/>
        <v>1</v>
      </c>
      <c r="L673" s="225">
        <f t="shared" si="534"/>
        <v>1</v>
      </c>
      <c r="M673" s="225">
        <f t="shared" si="534"/>
        <v>1</v>
      </c>
      <c r="N673" s="225">
        <f t="shared" si="534"/>
        <v>1</v>
      </c>
      <c r="O673" s="225">
        <f t="shared" si="534"/>
        <v>1</v>
      </c>
      <c r="P673" s="225">
        <f t="shared" si="534"/>
        <v>1</v>
      </c>
      <c r="Q673" s="225">
        <f t="shared" si="534"/>
        <v>1</v>
      </c>
      <c r="R673" s="225">
        <f t="shared" si="534"/>
        <v>1</v>
      </c>
      <c r="S673" s="225">
        <f t="shared" si="534"/>
        <v>1</v>
      </c>
      <c r="T673" s="225">
        <f t="shared" si="534"/>
        <v>1</v>
      </c>
      <c r="U673" s="225">
        <f t="shared" si="534"/>
        <v>1</v>
      </c>
      <c r="V673" s="225">
        <f t="shared" si="534"/>
        <v>1</v>
      </c>
      <c r="W673" s="225">
        <f t="shared" si="534"/>
        <v>1</v>
      </c>
      <c r="X673" s="225">
        <f t="shared" si="534"/>
        <v>1</v>
      </c>
      <c r="Y673" s="225">
        <f t="shared" si="534"/>
        <v>1</v>
      </c>
      <c r="Z673" s="225">
        <f t="shared" si="534"/>
        <v>1</v>
      </c>
      <c r="AA673" s="225">
        <f t="shared" si="534"/>
        <v>1</v>
      </c>
      <c r="AB673" s="225">
        <f t="shared" si="534"/>
        <v>1</v>
      </c>
      <c r="AC673" s="225">
        <f t="shared" si="534"/>
        <v>1</v>
      </c>
      <c r="AD673" s="225">
        <f t="shared" si="534"/>
        <v>1</v>
      </c>
      <c r="AE673" s="225">
        <f t="shared" si="534"/>
        <v>1</v>
      </c>
      <c r="AF673" s="225">
        <f t="shared" si="534"/>
        <v>1</v>
      </c>
      <c r="AG673" s="225">
        <f t="shared" si="534"/>
        <v>1</v>
      </c>
      <c r="AH673" s="225">
        <f t="shared" si="534"/>
        <v>1</v>
      </c>
      <c r="AI673" s="225">
        <f t="shared" si="534"/>
        <v>1</v>
      </c>
      <c r="AJ673" s="225">
        <f t="shared" si="534"/>
        <v>1</v>
      </c>
      <c r="AK673" s="225">
        <f t="shared" si="534"/>
        <v>1</v>
      </c>
      <c r="AL673" s="225">
        <f t="shared" si="534"/>
        <v>1</v>
      </c>
      <c r="AM673" s="225">
        <f t="shared" si="534"/>
        <v>1</v>
      </c>
      <c r="AN673" s="225">
        <f t="shared" si="534"/>
        <v>0.5984826253</v>
      </c>
      <c r="AO673" s="225">
        <f t="shared" si="534"/>
        <v>0.5984826253</v>
      </c>
      <c r="AP673" s="225">
        <f t="shared" si="534"/>
        <v>0.5984826253</v>
      </c>
      <c r="AQ673" s="225">
        <f t="shared" si="534"/>
        <v>0.5984826253</v>
      </c>
      <c r="AR673" s="225">
        <f t="shared" si="534"/>
        <v>0.5984826253</v>
      </c>
      <c r="AS673" s="225">
        <f t="shared" si="534"/>
        <v>0.5984826253</v>
      </c>
      <c r="AT673" s="225">
        <f t="shared" si="534"/>
        <v>0.5984826253</v>
      </c>
      <c r="AU673" s="225">
        <f t="shared" si="534"/>
        <v>0.5984826253</v>
      </c>
      <c r="AV673" s="225">
        <f t="shared" si="534"/>
        <v>0.5984826253</v>
      </c>
      <c r="AW673" s="225">
        <f t="shared" si="534"/>
        <v>0.5984826253</v>
      </c>
      <c r="AX673" s="225">
        <f t="shared" si="534"/>
        <v>0.5984826253</v>
      </c>
      <c r="AY673" s="225">
        <f t="shared" si="534"/>
        <v>0.5984826253</v>
      </c>
      <c r="AZ673" s="225">
        <f t="shared" si="534"/>
        <v>0.5984826253</v>
      </c>
      <c r="BA673" s="225">
        <f t="shared" si="534"/>
        <v>0.5984826253</v>
      </c>
      <c r="BB673" s="225">
        <f t="shared" si="534"/>
        <v>0.5984826253</v>
      </c>
      <c r="BC673" s="225">
        <f t="shared" si="534"/>
        <v>0.5984826253</v>
      </c>
      <c r="BD673" s="225">
        <f t="shared" si="534"/>
        <v>0.5984826253</v>
      </c>
      <c r="BE673" s="225">
        <f t="shared" si="534"/>
        <v>0.5984826253</v>
      </c>
      <c r="BF673" s="225">
        <f t="shared" si="534"/>
        <v>0.5984826253</v>
      </c>
      <c r="BG673" s="225">
        <f t="shared" si="534"/>
        <v>0.5984826253</v>
      </c>
      <c r="BH673" s="225">
        <f t="shared" si="534"/>
        <v>0.5984826253</v>
      </c>
      <c r="BI673" s="225">
        <f t="shared" si="534"/>
        <v>0.5984826253</v>
      </c>
      <c r="BJ673" s="225">
        <f t="shared" si="534"/>
        <v>0.5984826253</v>
      </c>
      <c r="BK673" s="225">
        <f t="shared" si="534"/>
        <v>0.5984826253</v>
      </c>
      <c r="BL673" s="225">
        <f t="shared" si="534"/>
        <v>0.5984826253</v>
      </c>
      <c r="BM673" s="225">
        <f t="shared" si="534"/>
        <v>0.5984826253</v>
      </c>
      <c r="BN673" s="225">
        <f t="shared" si="534"/>
        <v>0.5984826253</v>
      </c>
      <c r="BO673" s="225">
        <f t="shared" si="534"/>
        <v>0.5984826253</v>
      </c>
      <c r="BP673" s="225">
        <f t="shared" si="534"/>
        <v>0.5984826253</v>
      </c>
      <c r="BQ673" s="225">
        <f t="shared" si="534"/>
        <v>0.5984826253</v>
      </c>
      <c r="BR673" s="225">
        <f t="shared" si="534"/>
        <v>0.5984826253</v>
      </c>
      <c r="BS673" s="225">
        <f t="shared" si="534"/>
        <v>0.5984826253</v>
      </c>
      <c r="BT673" s="225">
        <f t="shared" si="534"/>
        <v>0.5984826253</v>
      </c>
      <c r="BU673" s="225">
        <f t="shared" si="534"/>
        <v>0.5984826253</v>
      </c>
      <c r="BV673" s="225">
        <f t="shared" si="534"/>
        <v>0.5984826253</v>
      </c>
      <c r="BW673" s="225">
        <f t="shared" si="534"/>
        <v>0.5984826253</v>
      </c>
      <c r="BX673" s="225">
        <f t="shared" si="534"/>
        <v>0.5984826253</v>
      </c>
      <c r="BY673" s="225">
        <f t="shared" si="534"/>
        <v>0.5984826253</v>
      </c>
      <c r="BZ673" s="225">
        <f t="shared" si="534"/>
        <v>0.5984826253</v>
      </c>
      <c r="CA673" s="225">
        <f t="shared" si="534"/>
        <v>0.5984826253</v>
      </c>
      <c r="CB673" s="225">
        <f t="shared" si="534"/>
        <v>0.5984826253</v>
      </c>
      <c r="CC673" s="225">
        <f t="shared" si="534"/>
        <v>0.5984826253</v>
      </c>
      <c r="CD673" s="225">
        <f t="shared" si="534"/>
        <v>0.5984826253</v>
      </c>
      <c r="CE673" s="225">
        <f t="shared" si="534"/>
        <v>0.5984826253</v>
      </c>
      <c r="CF673" s="225">
        <f t="shared" si="534"/>
        <v>0.5984826253</v>
      </c>
      <c r="CG673" s="225">
        <f t="shared" si="534"/>
        <v>0.5984826253</v>
      </c>
      <c r="CH673" s="225">
        <f t="shared" si="534"/>
        <v>0.5984826253</v>
      </c>
      <c r="CI673" s="225">
        <f t="shared" si="534"/>
        <v>0.5984826253</v>
      </c>
      <c r="CJ673" s="225">
        <f t="shared" si="534"/>
        <v>0.5984826253</v>
      </c>
      <c r="CK673" s="225">
        <f t="shared" si="534"/>
        <v>0.5984826253</v>
      </c>
      <c r="CL673" s="225">
        <f t="shared" si="534"/>
        <v>0.5984826253</v>
      </c>
      <c r="CM673" s="225">
        <f t="shared" si="534"/>
        <v>0.5984826253</v>
      </c>
      <c r="CN673" s="225">
        <f t="shared" si="534"/>
        <v>0.5984826253</v>
      </c>
      <c r="CO673" s="225">
        <f t="shared" si="534"/>
        <v>0.5984826253</v>
      </c>
      <c r="CP673" s="225">
        <f t="shared" si="534"/>
        <v>0.5984826253</v>
      </c>
      <c r="CQ673" s="225">
        <f t="shared" si="534"/>
        <v>0.5984826253</v>
      </c>
      <c r="CR673" s="225">
        <f t="shared" si="534"/>
        <v>0.5984826253</v>
      </c>
      <c r="CS673" s="225">
        <f t="shared" si="534"/>
        <v>0.5984826253</v>
      </c>
      <c r="CT673" s="225">
        <f t="shared" si="534"/>
        <v>0.5984826253</v>
      </c>
      <c r="CU673" s="225">
        <f t="shared" si="534"/>
        <v>0.5984826253</v>
      </c>
      <c r="CV673" s="225">
        <f t="shared" si="534"/>
        <v>0.5984826253</v>
      </c>
      <c r="CW673" s="225">
        <f t="shared" si="534"/>
        <v>0.5984826253</v>
      </c>
      <c r="CX673" s="225">
        <f t="shared" si="534"/>
        <v>0.5984826253</v>
      </c>
      <c r="CY673" s="225">
        <f t="shared" si="534"/>
        <v>0.5984826253</v>
      </c>
      <c r="CZ673" s="225">
        <f t="shared" si="534"/>
        <v>0.5984826253</v>
      </c>
      <c r="DA673" s="225">
        <f t="shared" si="534"/>
        <v>0.5984826253</v>
      </c>
      <c r="DB673" s="225">
        <f t="shared" si="534"/>
        <v>0.5984826253</v>
      </c>
      <c r="DC673" s="225">
        <f t="shared" si="534"/>
        <v>0.5984826253</v>
      </c>
      <c r="DD673" s="225">
        <f t="shared" si="534"/>
        <v>0.5984826253</v>
      </c>
      <c r="DE673" s="225">
        <f t="shared" si="534"/>
        <v>0.5984826253</v>
      </c>
      <c r="DF673" s="225">
        <f t="shared" si="534"/>
        <v>0.5984826253</v>
      </c>
      <c r="DG673" s="225">
        <f t="shared" si="534"/>
        <v>0.5984826253</v>
      </c>
      <c r="DH673" s="225">
        <f t="shared" si="534"/>
        <v>0.5984826253</v>
      </c>
      <c r="DI673" s="225">
        <f t="shared" si="534"/>
        <v>0.5984826253</v>
      </c>
      <c r="DJ673" s="225">
        <f t="shared" si="534"/>
        <v>0.5984826253</v>
      </c>
      <c r="DK673" s="225">
        <f t="shared" si="534"/>
        <v>0.5984826253</v>
      </c>
      <c r="DL673" s="225">
        <f t="shared" si="534"/>
        <v>0.5984826253</v>
      </c>
      <c r="DM673" s="225">
        <f t="shared" si="534"/>
        <v>0.5984826253</v>
      </c>
      <c r="DN673" s="225">
        <f t="shared" si="534"/>
        <v>0.5984826253</v>
      </c>
      <c r="DO673" s="225">
        <f t="shared" si="534"/>
        <v>0.5984826253</v>
      </c>
      <c r="DP673" s="225">
        <f t="shared" si="534"/>
        <v>0.5984826253</v>
      </c>
      <c r="DQ673" s="225">
        <f t="shared" si="534"/>
        <v>0.5984826253</v>
      </c>
      <c r="DR673" s="225">
        <f t="shared" si="534"/>
        <v>0.5984826253</v>
      </c>
      <c r="DS673" s="225">
        <f t="shared" si="534"/>
        <v>0.5984826253</v>
      </c>
      <c r="DT673" s="225">
        <f t="shared" si="534"/>
        <v>0.5984826253</v>
      </c>
      <c r="DU673" s="225">
        <f t="shared" si="534"/>
        <v>0.5984826253</v>
      </c>
      <c r="DV673" s="225">
        <f t="shared" si="534"/>
        <v>0.5984826253</v>
      </c>
      <c r="DW673" s="225">
        <f t="shared" si="534"/>
        <v>0.5984826253</v>
      </c>
      <c r="DX673" s="225">
        <f t="shared" si="534"/>
        <v>0.5984826253</v>
      </c>
      <c r="DY673" s="225">
        <f t="shared" si="534"/>
        <v>0.5984826253</v>
      </c>
      <c r="DZ673" s="225">
        <f t="shared" si="534"/>
        <v>0.5984826253</v>
      </c>
    </row>
    <row r="674">
      <c r="A674" s="89"/>
      <c r="B674" s="150"/>
      <c r="C674" s="150"/>
      <c r="D674" s="89"/>
      <c r="E674" s="89"/>
      <c r="F674" s="89"/>
      <c r="G674" s="146"/>
      <c r="H674" s="89"/>
      <c r="I674" s="196" t="s">
        <v>57</v>
      </c>
      <c r="J674" s="225">
        <f t="shared" ref="J674:DZ674" si="535">sum(J668)/sum(J666,J668:J669)</f>
        <v>0</v>
      </c>
      <c r="K674" s="225">
        <f t="shared" si="535"/>
        <v>0</v>
      </c>
      <c r="L674" s="225">
        <f t="shared" si="535"/>
        <v>0</v>
      </c>
      <c r="M674" s="225">
        <f t="shared" si="535"/>
        <v>0</v>
      </c>
      <c r="N674" s="225">
        <f t="shared" si="535"/>
        <v>0</v>
      </c>
      <c r="O674" s="225">
        <f t="shared" si="535"/>
        <v>0</v>
      </c>
      <c r="P674" s="225">
        <f t="shared" si="535"/>
        <v>0</v>
      </c>
      <c r="Q674" s="225">
        <f t="shared" si="535"/>
        <v>0</v>
      </c>
      <c r="R674" s="225">
        <f t="shared" si="535"/>
        <v>0</v>
      </c>
      <c r="S674" s="225">
        <f t="shared" si="535"/>
        <v>0</v>
      </c>
      <c r="T674" s="225">
        <f t="shared" si="535"/>
        <v>0</v>
      </c>
      <c r="U674" s="225">
        <f t="shared" si="535"/>
        <v>0</v>
      </c>
      <c r="V674" s="225">
        <f t="shared" si="535"/>
        <v>0</v>
      </c>
      <c r="W674" s="225">
        <f t="shared" si="535"/>
        <v>0</v>
      </c>
      <c r="X674" s="225">
        <f t="shared" si="535"/>
        <v>0</v>
      </c>
      <c r="Y674" s="225">
        <f t="shared" si="535"/>
        <v>0</v>
      </c>
      <c r="Z674" s="225">
        <f t="shared" si="535"/>
        <v>0</v>
      </c>
      <c r="AA674" s="225">
        <f t="shared" si="535"/>
        <v>0</v>
      </c>
      <c r="AB674" s="225">
        <f t="shared" si="535"/>
        <v>0</v>
      </c>
      <c r="AC674" s="225">
        <f t="shared" si="535"/>
        <v>0</v>
      </c>
      <c r="AD674" s="225">
        <f t="shared" si="535"/>
        <v>0</v>
      </c>
      <c r="AE674" s="225">
        <f t="shared" si="535"/>
        <v>0</v>
      </c>
      <c r="AF674" s="225">
        <f t="shared" si="535"/>
        <v>0</v>
      </c>
      <c r="AG674" s="225">
        <f t="shared" si="535"/>
        <v>0</v>
      </c>
      <c r="AH674" s="225">
        <f t="shared" si="535"/>
        <v>0</v>
      </c>
      <c r="AI674" s="225">
        <f t="shared" si="535"/>
        <v>0</v>
      </c>
      <c r="AJ674" s="225">
        <f t="shared" si="535"/>
        <v>0</v>
      </c>
      <c r="AK674" s="225">
        <f t="shared" si="535"/>
        <v>0</v>
      </c>
      <c r="AL674" s="225">
        <f t="shared" si="535"/>
        <v>0</v>
      </c>
      <c r="AM674" s="225">
        <f t="shared" si="535"/>
        <v>0</v>
      </c>
      <c r="AN674" s="225">
        <f t="shared" si="535"/>
        <v>0.03095101501</v>
      </c>
      <c r="AO674" s="225">
        <f t="shared" si="535"/>
        <v>0.03095101501</v>
      </c>
      <c r="AP674" s="225">
        <f t="shared" si="535"/>
        <v>0.03095101501</v>
      </c>
      <c r="AQ674" s="225">
        <f t="shared" si="535"/>
        <v>0.03095101501</v>
      </c>
      <c r="AR674" s="225">
        <f t="shared" si="535"/>
        <v>0.03095101501</v>
      </c>
      <c r="AS674" s="225">
        <f t="shared" si="535"/>
        <v>0.03095101501</v>
      </c>
      <c r="AT674" s="225">
        <f t="shared" si="535"/>
        <v>0.03095101501</v>
      </c>
      <c r="AU674" s="225">
        <f t="shared" si="535"/>
        <v>0.03095101501</v>
      </c>
      <c r="AV674" s="225">
        <f t="shared" si="535"/>
        <v>0.03095101501</v>
      </c>
      <c r="AW674" s="225">
        <f t="shared" si="535"/>
        <v>0.03095101501</v>
      </c>
      <c r="AX674" s="225">
        <f t="shared" si="535"/>
        <v>0.03095101501</v>
      </c>
      <c r="AY674" s="225">
        <f t="shared" si="535"/>
        <v>0.03095101501</v>
      </c>
      <c r="AZ674" s="225">
        <f t="shared" si="535"/>
        <v>0.03095101501</v>
      </c>
      <c r="BA674" s="225">
        <f t="shared" si="535"/>
        <v>0.03095101501</v>
      </c>
      <c r="BB674" s="225">
        <f t="shared" si="535"/>
        <v>0.03095101501</v>
      </c>
      <c r="BC674" s="225">
        <f t="shared" si="535"/>
        <v>0.03095101501</v>
      </c>
      <c r="BD674" s="225">
        <f t="shared" si="535"/>
        <v>0.03095101501</v>
      </c>
      <c r="BE674" s="225">
        <f t="shared" si="535"/>
        <v>0.03095101501</v>
      </c>
      <c r="BF674" s="225">
        <f t="shared" si="535"/>
        <v>0.03095101501</v>
      </c>
      <c r="BG674" s="225">
        <f t="shared" si="535"/>
        <v>0.03095101501</v>
      </c>
      <c r="BH674" s="225">
        <f t="shared" si="535"/>
        <v>0.03095101501</v>
      </c>
      <c r="BI674" s="225">
        <f t="shared" si="535"/>
        <v>0.03095101501</v>
      </c>
      <c r="BJ674" s="225">
        <f t="shared" si="535"/>
        <v>0.03095101501</v>
      </c>
      <c r="BK674" s="225">
        <f t="shared" si="535"/>
        <v>0.03095101501</v>
      </c>
      <c r="BL674" s="225">
        <f t="shared" si="535"/>
        <v>0.03095101501</v>
      </c>
      <c r="BM674" s="225">
        <f t="shared" si="535"/>
        <v>0.03095101501</v>
      </c>
      <c r="BN674" s="225">
        <f t="shared" si="535"/>
        <v>0.03095101501</v>
      </c>
      <c r="BO674" s="225">
        <f t="shared" si="535"/>
        <v>0.03095101501</v>
      </c>
      <c r="BP674" s="225">
        <f t="shared" si="535"/>
        <v>0.03095101501</v>
      </c>
      <c r="BQ674" s="225">
        <f t="shared" si="535"/>
        <v>0.03095101501</v>
      </c>
      <c r="BR674" s="225">
        <f t="shared" si="535"/>
        <v>0.03095101501</v>
      </c>
      <c r="BS674" s="225">
        <f t="shared" si="535"/>
        <v>0.03095101501</v>
      </c>
      <c r="BT674" s="225">
        <f t="shared" si="535"/>
        <v>0.03095101501</v>
      </c>
      <c r="BU674" s="225">
        <f t="shared" si="535"/>
        <v>0.03095101501</v>
      </c>
      <c r="BV674" s="225">
        <f t="shared" si="535"/>
        <v>0.03095101501</v>
      </c>
      <c r="BW674" s="225">
        <f t="shared" si="535"/>
        <v>0.03095101501</v>
      </c>
      <c r="BX674" s="225">
        <f t="shared" si="535"/>
        <v>0.03095101501</v>
      </c>
      <c r="BY674" s="225">
        <f t="shared" si="535"/>
        <v>0.03095101501</v>
      </c>
      <c r="BZ674" s="225">
        <f t="shared" si="535"/>
        <v>0.03095101501</v>
      </c>
      <c r="CA674" s="225">
        <f t="shared" si="535"/>
        <v>0.03095101501</v>
      </c>
      <c r="CB674" s="225">
        <f t="shared" si="535"/>
        <v>0.03095101501</v>
      </c>
      <c r="CC674" s="225">
        <f t="shared" si="535"/>
        <v>0.03095101501</v>
      </c>
      <c r="CD674" s="225">
        <f t="shared" si="535"/>
        <v>0.03095101501</v>
      </c>
      <c r="CE674" s="225">
        <f t="shared" si="535"/>
        <v>0.03095101501</v>
      </c>
      <c r="CF674" s="225">
        <f t="shared" si="535"/>
        <v>0.03095101501</v>
      </c>
      <c r="CG674" s="225">
        <f t="shared" si="535"/>
        <v>0.03095101501</v>
      </c>
      <c r="CH674" s="225">
        <f t="shared" si="535"/>
        <v>0.03095101501</v>
      </c>
      <c r="CI674" s="225">
        <f t="shared" si="535"/>
        <v>0.03095101501</v>
      </c>
      <c r="CJ674" s="225">
        <f t="shared" si="535"/>
        <v>0.03095101501</v>
      </c>
      <c r="CK674" s="225">
        <f t="shared" si="535"/>
        <v>0.03095101501</v>
      </c>
      <c r="CL674" s="225">
        <f t="shared" si="535"/>
        <v>0.03095101501</v>
      </c>
      <c r="CM674" s="225">
        <f t="shared" si="535"/>
        <v>0.03095101501</v>
      </c>
      <c r="CN674" s="225">
        <f t="shared" si="535"/>
        <v>0.03095101501</v>
      </c>
      <c r="CO674" s="225">
        <f t="shared" si="535"/>
        <v>0.03095101501</v>
      </c>
      <c r="CP674" s="225">
        <f t="shared" si="535"/>
        <v>0.03095101501</v>
      </c>
      <c r="CQ674" s="225">
        <f t="shared" si="535"/>
        <v>0.03095101501</v>
      </c>
      <c r="CR674" s="225">
        <f t="shared" si="535"/>
        <v>0.03095101501</v>
      </c>
      <c r="CS674" s="225">
        <f t="shared" si="535"/>
        <v>0.03095101501</v>
      </c>
      <c r="CT674" s="225">
        <f t="shared" si="535"/>
        <v>0.03095101501</v>
      </c>
      <c r="CU674" s="225">
        <f t="shared" si="535"/>
        <v>0.03095101501</v>
      </c>
      <c r="CV674" s="225">
        <f t="shared" si="535"/>
        <v>0.03095101501</v>
      </c>
      <c r="CW674" s="225">
        <f t="shared" si="535"/>
        <v>0.03095101501</v>
      </c>
      <c r="CX674" s="225">
        <f t="shared" si="535"/>
        <v>0.03095101501</v>
      </c>
      <c r="CY674" s="225">
        <f t="shared" si="535"/>
        <v>0.03095101501</v>
      </c>
      <c r="CZ674" s="225">
        <f t="shared" si="535"/>
        <v>0.03095101501</v>
      </c>
      <c r="DA674" s="225">
        <f t="shared" si="535"/>
        <v>0.03095101501</v>
      </c>
      <c r="DB674" s="225">
        <f t="shared" si="535"/>
        <v>0.03095101501</v>
      </c>
      <c r="DC674" s="225">
        <f t="shared" si="535"/>
        <v>0.03095101501</v>
      </c>
      <c r="DD674" s="225">
        <f t="shared" si="535"/>
        <v>0.03095101501</v>
      </c>
      <c r="DE674" s="225">
        <f t="shared" si="535"/>
        <v>0.03095101501</v>
      </c>
      <c r="DF674" s="225">
        <f t="shared" si="535"/>
        <v>0.03095101501</v>
      </c>
      <c r="DG674" s="225">
        <f t="shared" si="535"/>
        <v>0.03095101501</v>
      </c>
      <c r="DH674" s="225">
        <f t="shared" si="535"/>
        <v>0.03095101501</v>
      </c>
      <c r="DI674" s="225">
        <f t="shared" si="535"/>
        <v>0.03095101501</v>
      </c>
      <c r="DJ674" s="225">
        <f t="shared" si="535"/>
        <v>0.03095101501</v>
      </c>
      <c r="DK674" s="225">
        <f t="shared" si="535"/>
        <v>0.03095101501</v>
      </c>
      <c r="DL674" s="225">
        <f t="shared" si="535"/>
        <v>0.03095101501</v>
      </c>
      <c r="DM674" s="225">
        <f t="shared" si="535"/>
        <v>0.03095101501</v>
      </c>
      <c r="DN674" s="225">
        <f t="shared" si="535"/>
        <v>0.03095101501</v>
      </c>
      <c r="DO674" s="225">
        <f t="shared" si="535"/>
        <v>0.03095101501</v>
      </c>
      <c r="DP674" s="225">
        <f t="shared" si="535"/>
        <v>0.03095101501</v>
      </c>
      <c r="DQ674" s="225">
        <f t="shared" si="535"/>
        <v>0.03095101501</v>
      </c>
      <c r="DR674" s="225">
        <f t="shared" si="535"/>
        <v>0.03095101501</v>
      </c>
      <c r="DS674" s="225">
        <f t="shared" si="535"/>
        <v>0.03095101501</v>
      </c>
      <c r="DT674" s="225">
        <f t="shared" si="535"/>
        <v>0.03095101501</v>
      </c>
      <c r="DU674" s="225">
        <f t="shared" si="535"/>
        <v>0.03095101501</v>
      </c>
      <c r="DV674" s="225">
        <f t="shared" si="535"/>
        <v>0.03095101501</v>
      </c>
      <c r="DW674" s="225">
        <f t="shared" si="535"/>
        <v>0.03095101501</v>
      </c>
      <c r="DX674" s="225">
        <f t="shared" si="535"/>
        <v>0.03095101501</v>
      </c>
      <c r="DY674" s="225">
        <f t="shared" si="535"/>
        <v>0.03095101501</v>
      </c>
      <c r="DZ674" s="225">
        <f t="shared" si="535"/>
        <v>0.03095101501</v>
      </c>
    </row>
    <row r="675">
      <c r="A675" s="89"/>
      <c r="B675" s="150"/>
      <c r="C675" s="150"/>
      <c r="D675" s="89"/>
      <c r="E675" s="89"/>
      <c r="F675" s="89"/>
      <c r="G675" s="89"/>
      <c r="H675" s="89"/>
      <c r="I675" s="88" t="s">
        <v>162</v>
      </c>
      <c r="J675" s="225">
        <f t="shared" ref="J675:DZ675" si="536">J669/sum(J666,J668:J669)</f>
        <v>0</v>
      </c>
      <c r="K675" s="225">
        <f t="shared" si="536"/>
        <v>0</v>
      </c>
      <c r="L675" s="225">
        <f t="shared" si="536"/>
        <v>0</v>
      </c>
      <c r="M675" s="225">
        <f t="shared" si="536"/>
        <v>0</v>
      </c>
      <c r="N675" s="225">
        <f t="shared" si="536"/>
        <v>0</v>
      </c>
      <c r="O675" s="225">
        <f t="shared" si="536"/>
        <v>0</v>
      </c>
      <c r="P675" s="225">
        <f t="shared" si="536"/>
        <v>0</v>
      </c>
      <c r="Q675" s="225">
        <f t="shared" si="536"/>
        <v>0</v>
      </c>
      <c r="R675" s="225">
        <f t="shared" si="536"/>
        <v>0</v>
      </c>
      <c r="S675" s="225">
        <f t="shared" si="536"/>
        <v>0</v>
      </c>
      <c r="T675" s="225">
        <f t="shared" si="536"/>
        <v>0</v>
      </c>
      <c r="U675" s="225">
        <f t="shared" si="536"/>
        <v>0</v>
      </c>
      <c r="V675" s="225">
        <f t="shared" si="536"/>
        <v>0</v>
      </c>
      <c r="W675" s="225">
        <f t="shared" si="536"/>
        <v>0</v>
      </c>
      <c r="X675" s="225">
        <f t="shared" si="536"/>
        <v>0</v>
      </c>
      <c r="Y675" s="225">
        <f t="shared" si="536"/>
        <v>0</v>
      </c>
      <c r="Z675" s="225">
        <f t="shared" si="536"/>
        <v>0</v>
      </c>
      <c r="AA675" s="225">
        <f t="shared" si="536"/>
        <v>0</v>
      </c>
      <c r="AB675" s="225">
        <f t="shared" si="536"/>
        <v>0</v>
      </c>
      <c r="AC675" s="225">
        <f t="shared" si="536"/>
        <v>0</v>
      </c>
      <c r="AD675" s="225">
        <f t="shared" si="536"/>
        <v>0</v>
      </c>
      <c r="AE675" s="225">
        <f t="shared" si="536"/>
        <v>0</v>
      </c>
      <c r="AF675" s="225">
        <f t="shared" si="536"/>
        <v>0</v>
      </c>
      <c r="AG675" s="225">
        <f t="shared" si="536"/>
        <v>0</v>
      </c>
      <c r="AH675" s="225">
        <f t="shared" si="536"/>
        <v>0</v>
      </c>
      <c r="AI675" s="225">
        <f t="shared" si="536"/>
        <v>0</v>
      </c>
      <c r="AJ675" s="225">
        <f t="shared" si="536"/>
        <v>0</v>
      </c>
      <c r="AK675" s="225">
        <f t="shared" si="536"/>
        <v>0</v>
      </c>
      <c r="AL675" s="225">
        <f t="shared" si="536"/>
        <v>0</v>
      </c>
      <c r="AM675" s="225">
        <f t="shared" si="536"/>
        <v>0</v>
      </c>
      <c r="AN675" s="225">
        <f t="shared" si="536"/>
        <v>0.3705663597</v>
      </c>
      <c r="AO675" s="225">
        <f t="shared" si="536"/>
        <v>0.3705663597</v>
      </c>
      <c r="AP675" s="225">
        <f t="shared" si="536"/>
        <v>0.3705663597</v>
      </c>
      <c r="AQ675" s="225">
        <f t="shared" si="536"/>
        <v>0.3705663597</v>
      </c>
      <c r="AR675" s="225">
        <f t="shared" si="536"/>
        <v>0.3705663597</v>
      </c>
      <c r="AS675" s="225">
        <f t="shared" si="536"/>
        <v>0.3705663597</v>
      </c>
      <c r="AT675" s="225">
        <f t="shared" si="536"/>
        <v>0.3705663597</v>
      </c>
      <c r="AU675" s="225">
        <f t="shared" si="536"/>
        <v>0.3705663597</v>
      </c>
      <c r="AV675" s="225">
        <f t="shared" si="536"/>
        <v>0.3705663597</v>
      </c>
      <c r="AW675" s="225">
        <f t="shared" si="536"/>
        <v>0.3705663597</v>
      </c>
      <c r="AX675" s="225">
        <f t="shared" si="536"/>
        <v>0.3705663597</v>
      </c>
      <c r="AY675" s="225">
        <f t="shared" si="536"/>
        <v>0.3705663597</v>
      </c>
      <c r="AZ675" s="225">
        <f t="shared" si="536"/>
        <v>0.3705663597</v>
      </c>
      <c r="BA675" s="225">
        <f t="shared" si="536"/>
        <v>0.3705663597</v>
      </c>
      <c r="BB675" s="225">
        <f t="shared" si="536"/>
        <v>0.3705663597</v>
      </c>
      <c r="BC675" s="225">
        <f t="shared" si="536"/>
        <v>0.3705663597</v>
      </c>
      <c r="BD675" s="225">
        <f t="shared" si="536"/>
        <v>0.3705663597</v>
      </c>
      <c r="BE675" s="225">
        <f t="shared" si="536"/>
        <v>0.3705663597</v>
      </c>
      <c r="BF675" s="225">
        <f t="shared" si="536"/>
        <v>0.3705663597</v>
      </c>
      <c r="BG675" s="225">
        <f t="shared" si="536"/>
        <v>0.3705663597</v>
      </c>
      <c r="BH675" s="225">
        <f t="shared" si="536"/>
        <v>0.3705663597</v>
      </c>
      <c r="BI675" s="225">
        <f t="shared" si="536"/>
        <v>0.3705663597</v>
      </c>
      <c r="BJ675" s="225">
        <f t="shared" si="536"/>
        <v>0.3705663597</v>
      </c>
      <c r="BK675" s="225">
        <f t="shared" si="536"/>
        <v>0.3705663597</v>
      </c>
      <c r="BL675" s="225">
        <f t="shared" si="536"/>
        <v>0.3705663597</v>
      </c>
      <c r="BM675" s="225">
        <f t="shared" si="536"/>
        <v>0.3705663597</v>
      </c>
      <c r="BN675" s="225">
        <f t="shared" si="536"/>
        <v>0.3705663597</v>
      </c>
      <c r="BO675" s="225">
        <f t="shared" si="536"/>
        <v>0.3705663597</v>
      </c>
      <c r="BP675" s="225">
        <f t="shared" si="536"/>
        <v>0.3705663597</v>
      </c>
      <c r="BQ675" s="225">
        <f t="shared" si="536"/>
        <v>0.3705663597</v>
      </c>
      <c r="BR675" s="225">
        <f t="shared" si="536"/>
        <v>0.3705663597</v>
      </c>
      <c r="BS675" s="225">
        <f t="shared" si="536"/>
        <v>0.3705663597</v>
      </c>
      <c r="BT675" s="225">
        <f t="shared" si="536"/>
        <v>0.3705663597</v>
      </c>
      <c r="BU675" s="225">
        <f t="shared" si="536"/>
        <v>0.3705663597</v>
      </c>
      <c r="BV675" s="225">
        <f t="shared" si="536"/>
        <v>0.3705663597</v>
      </c>
      <c r="BW675" s="225">
        <f t="shared" si="536"/>
        <v>0.3705663597</v>
      </c>
      <c r="BX675" s="225">
        <f t="shared" si="536"/>
        <v>0.3705663597</v>
      </c>
      <c r="BY675" s="225">
        <f t="shared" si="536"/>
        <v>0.3705663597</v>
      </c>
      <c r="BZ675" s="225">
        <f t="shared" si="536"/>
        <v>0.3705663597</v>
      </c>
      <c r="CA675" s="225">
        <f t="shared" si="536"/>
        <v>0.3705663597</v>
      </c>
      <c r="CB675" s="225">
        <f t="shared" si="536"/>
        <v>0.3705663597</v>
      </c>
      <c r="CC675" s="225">
        <f t="shared" si="536"/>
        <v>0.3705663597</v>
      </c>
      <c r="CD675" s="225">
        <f t="shared" si="536"/>
        <v>0.3705663597</v>
      </c>
      <c r="CE675" s="225">
        <f t="shared" si="536"/>
        <v>0.3705663597</v>
      </c>
      <c r="CF675" s="225">
        <f t="shared" si="536"/>
        <v>0.3705663597</v>
      </c>
      <c r="CG675" s="225">
        <f t="shared" si="536"/>
        <v>0.3705663597</v>
      </c>
      <c r="CH675" s="225">
        <f t="shared" si="536"/>
        <v>0.3705663597</v>
      </c>
      <c r="CI675" s="225">
        <f t="shared" si="536"/>
        <v>0.3705663597</v>
      </c>
      <c r="CJ675" s="225">
        <f t="shared" si="536"/>
        <v>0.3705663597</v>
      </c>
      <c r="CK675" s="225">
        <f t="shared" si="536"/>
        <v>0.3705663597</v>
      </c>
      <c r="CL675" s="225">
        <f t="shared" si="536"/>
        <v>0.3705663597</v>
      </c>
      <c r="CM675" s="225">
        <f t="shared" si="536"/>
        <v>0.3705663597</v>
      </c>
      <c r="CN675" s="225">
        <f t="shared" si="536"/>
        <v>0.3705663597</v>
      </c>
      <c r="CO675" s="225">
        <f t="shared" si="536"/>
        <v>0.3705663597</v>
      </c>
      <c r="CP675" s="225">
        <f t="shared" si="536"/>
        <v>0.3705663597</v>
      </c>
      <c r="CQ675" s="225">
        <f t="shared" si="536"/>
        <v>0.3705663597</v>
      </c>
      <c r="CR675" s="225">
        <f t="shared" si="536"/>
        <v>0.3705663597</v>
      </c>
      <c r="CS675" s="225">
        <f t="shared" si="536"/>
        <v>0.3705663597</v>
      </c>
      <c r="CT675" s="225">
        <f t="shared" si="536"/>
        <v>0.3705663597</v>
      </c>
      <c r="CU675" s="225">
        <f t="shared" si="536"/>
        <v>0.3705663597</v>
      </c>
      <c r="CV675" s="225">
        <f t="shared" si="536"/>
        <v>0.3705663597</v>
      </c>
      <c r="CW675" s="225">
        <f t="shared" si="536"/>
        <v>0.3705663597</v>
      </c>
      <c r="CX675" s="225">
        <f t="shared" si="536"/>
        <v>0.3705663597</v>
      </c>
      <c r="CY675" s="225">
        <f t="shared" si="536"/>
        <v>0.3705663597</v>
      </c>
      <c r="CZ675" s="225">
        <f t="shared" si="536"/>
        <v>0.3705663597</v>
      </c>
      <c r="DA675" s="225">
        <f t="shared" si="536"/>
        <v>0.3705663597</v>
      </c>
      <c r="DB675" s="225">
        <f t="shared" si="536"/>
        <v>0.3705663597</v>
      </c>
      <c r="DC675" s="225">
        <f t="shared" si="536"/>
        <v>0.3705663597</v>
      </c>
      <c r="DD675" s="225">
        <f t="shared" si="536"/>
        <v>0.3705663597</v>
      </c>
      <c r="DE675" s="225">
        <f t="shared" si="536"/>
        <v>0.3705663597</v>
      </c>
      <c r="DF675" s="225">
        <f t="shared" si="536"/>
        <v>0.3705663597</v>
      </c>
      <c r="DG675" s="225">
        <f t="shared" si="536"/>
        <v>0.3705663597</v>
      </c>
      <c r="DH675" s="225">
        <f t="shared" si="536"/>
        <v>0.3705663597</v>
      </c>
      <c r="DI675" s="225">
        <f t="shared" si="536"/>
        <v>0.3705663597</v>
      </c>
      <c r="DJ675" s="225">
        <f t="shared" si="536"/>
        <v>0.3705663597</v>
      </c>
      <c r="DK675" s="225">
        <f t="shared" si="536"/>
        <v>0.3705663597</v>
      </c>
      <c r="DL675" s="225">
        <f t="shared" si="536"/>
        <v>0.3705663597</v>
      </c>
      <c r="DM675" s="225">
        <f t="shared" si="536"/>
        <v>0.3705663597</v>
      </c>
      <c r="DN675" s="225">
        <f t="shared" si="536"/>
        <v>0.3705663597</v>
      </c>
      <c r="DO675" s="225">
        <f t="shared" si="536"/>
        <v>0.3705663597</v>
      </c>
      <c r="DP675" s="225">
        <f t="shared" si="536"/>
        <v>0.3705663597</v>
      </c>
      <c r="DQ675" s="225">
        <f t="shared" si="536"/>
        <v>0.3705663597</v>
      </c>
      <c r="DR675" s="225">
        <f t="shared" si="536"/>
        <v>0.3705663597</v>
      </c>
      <c r="DS675" s="225">
        <f t="shared" si="536"/>
        <v>0.3705663597</v>
      </c>
      <c r="DT675" s="225">
        <f t="shared" si="536"/>
        <v>0.3705663597</v>
      </c>
      <c r="DU675" s="225">
        <f t="shared" si="536"/>
        <v>0.3705663597</v>
      </c>
      <c r="DV675" s="225">
        <f t="shared" si="536"/>
        <v>0.3705663597</v>
      </c>
      <c r="DW675" s="225">
        <f t="shared" si="536"/>
        <v>0.3705663597</v>
      </c>
      <c r="DX675" s="225">
        <f t="shared" si="536"/>
        <v>0.3705663597</v>
      </c>
      <c r="DY675" s="225">
        <f t="shared" si="536"/>
        <v>0.3705663597</v>
      </c>
      <c r="DZ675" s="225">
        <f t="shared" si="536"/>
        <v>0.3705663597</v>
      </c>
    </row>
    <row r="676">
      <c r="A676" s="89"/>
      <c r="B676" s="150"/>
      <c r="C676" s="150"/>
      <c r="D676" s="89"/>
      <c r="E676" s="89"/>
      <c r="F676" s="89"/>
      <c r="G676" s="89"/>
      <c r="H676" s="89"/>
      <c r="I676" s="78"/>
      <c r="J676" s="78"/>
      <c r="K676" s="89"/>
      <c r="L676" s="89"/>
      <c r="M676" s="89"/>
      <c r="N676" s="89"/>
      <c r="O676" s="89"/>
      <c r="P676" s="226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  <c r="BK676" s="89"/>
      <c r="BL676" s="89"/>
      <c r="BM676" s="89"/>
      <c r="BN676" s="89"/>
      <c r="BO676" s="89"/>
      <c r="BP676" s="89"/>
      <c r="BQ676" s="89"/>
      <c r="BR676" s="89"/>
      <c r="BS676" s="89"/>
      <c r="BT676" s="89"/>
      <c r="BU676" s="89"/>
      <c r="BV676" s="89"/>
      <c r="BW676" s="89"/>
      <c r="BX676" s="89"/>
      <c r="BY676" s="89"/>
      <c r="BZ676" s="89"/>
      <c r="CA676" s="89"/>
      <c r="CB676" s="89"/>
      <c r="CC676" s="89"/>
      <c r="CD676" s="89"/>
      <c r="CE676" s="89"/>
      <c r="CF676" s="89"/>
      <c r="CG676" s="89"/>
      <c r="CH676" s="89"/>
      <c r="CI676" s="89"/>
      <c r="CJ676" s="89"/>
      <c r="CK676" s="89"/>
      <c r="CL676" s="89"/>
      <c r="CM676" s="89"/>
      <c r="CN676" s="89"/>
      <c r="CO676" s="89"/>
      <c r="CP676" s="89"/>
      <c r="CQ676" s="89"/>
      <c r="CR676" s="89"/>
      <c r="CS676" s="89"/>
      <c r="CT676" s="89"/>
      <c r="CU676" s="89"/>
      <c r="CV676" s="89"/>
      <c r="CW676" s="89"/>
      <c r="CX676" s="89"/>
      <c r="CY676" s="89"/>
      <c r="CZ676" s="89"/>
      <c r="DA676" s="89"/>
      <c r="DB676" s="89"/>
      <c r="DC676" s="89"/>
      <c r="DD676" s="89"/>
      <c r="DE676" s="89"/>
      <c r="DF676" s="89"/>
      <c r="DG676" s="89"/>
      <c r="DH676" s="89"/>
      <c r="DI676" s="89"/>
      <c r="DJ676" s="89"/>
      <c r="DK676" s="89"/>
      <c r="DL676" s="89"/>
      <c r="DM676" s="89"/>
      <c r="DN676" s="89"/>
      <c r="DO676" s="89"/>
      <c r="DP676" s="89"/>
      <c r="DQ676" s="89"/>
      <c r="DR676" s="89"/>
      <c r="DS676" s="89"/>
      <c r="DT676" s="89"/>
      <c r="DU676" s="89"/>
      <c r="DV676" s="89"/>
      <c r="DW676" s="89"/>
      <c r="DX676" s="89"/>
      <c r="DY676" s="89"/>
      <c r="DZ676" s="89"/>
    </row>
    <row r="677">
      <c r="A677" s="89"/>
      <c r="B677" s="150"/>
      <c r="C677" s="150"/>
      <c r="D677" s="89"/>
      <c r="E677" s="92" t="s">
        <v>336</v>
      </c>
      <c r="F677" s="89"/>
      <c r="G677" s="89"/>
      <c r="H677" s="89"/>
      <c r="I677" s="196" t="s">
        <v>167</v>
      </c>
      <c r="J677" s="225">
        <f t="shared" ref="J677:DZ677" si="537">J666/sum(J$666:J$670)</f>
        <v>0.85</v>
      </c>
      <c r="K677" s="225">
        <f t="shared" si="537"/>
        <v>0.85</v>
      </c>
      <c r="L677" s="225">
        <f t="shared" si="537"/>
        <v>0.85</v>
      </c>
      <c r="M677" s="225">
        <f t="shared" si="537"/>
        <v>0.85</v>
      </c>
      <c r="N677" s="225">
        <f t="shared" si="537"/>
        <v>0.85</v>
      </c>
      <c r="O677" s="225">
        <f t="shared" si="537"/>
        <v>0.85</v>
      </c>
      <c r="P677" s="225">
        <f t="shared" si="537"/>
        <v>0.85</v>
      </c>
      <c r="Q677" s="225">
        <f t="shared" si="537"/>
        <v>0.85</v>
      </c>
      <c r="R677" s="225">
        <f t="shared" si="537"/>
        <v>0.85</v>
      </c>
      <c r="S677" s="225">
        <f t="shared" si="537"/>
        <v>0.85</v>
      </c>
      <c r="T677" s="225">
        <f t="shared" si="537"/>
        <v>0.85</v>
      </c>
      <c r="U677" s="225">
        <f t="shared" si="537"/>
        <v>0.85</v>
      </c>
      <c r="V677" s="225">
        <f t="shared" si="537"/>
        <v>0.85</v>
      </c>
      <c r="W677" s="225">
        <f t="shared" si="537"/>
        <v>0.85</v>
      </c>
      <c r="X677" s="225">
        <f t="shared" si="537"/>
        <v>0.85</v>
      </c>
      <c r="Y677" s="225">
        <f t="shared" si="537"/>
        <v>0.85</v>
      </c>
      <c r="Z677" s="225">
        <f t="shared" si="537"/>
        <v>0.85</v>
      </c>
      <c r="AA677" s="225">
        <f t="shared" si="537"/>
        <v>0.85</v>
      </c>
      <c r="AB677" s="225">
        <f t="shared" si="537"/>
        <v>0.85</v>
      </c>
      <c r="AC677" s="225">
        <f t="shared" si="537"/>
        <v>0.85</v>
      </c>
      <c r="AD677" s="225">
        <f t="shared" si="537"/>
        <v>0.85</v>
      </c>
      <c r="AE677" s="225">
        <f t="shared" si="537"/>
        <v>0.85</v>
      </c>
      <c r="AF677" s="225">
        <f t="shared" si="537"/>
        <v>0.85</v>
      </c>
      <c r="AG677" s="225">
        <f t="shared" si="537"/>
        <v>0.85</v>
      </c>
      <c r="AH677" s="225">
        <f t="shared" si="537"/>
        <v>0.85</v>
      </c>
      <c r="AI677" s="225">
        <f t="shared" si="537"/>
        <v>0.85</v>
      </c>
      <c r="AJ677" s="225">
        <f t="shared" si="537"/>
        <v>0.85</v>
      </c>
      <c r="AK677" s="225">
        <f t="shared" si="537"/>
        <v>0.85</v>
      </c>
      <c r="AL677" s="225">
        <f t="shared" si="537"/>
        <v>0.85</v>
      </c>
      <c r="AM677" s="225">
        <f t="shared" si="537"/>
        <v>0.85</v>
      </c>
      <c r="AN677" s="225">
        <f t="shared" si="537"/>
        <v>0.486922287</v>
      </c>
      <c r="AO677" s="225">
        <f t="shared" si="537"/>
        <v>0.486922287</v>
      </c>
      <c r="AP677" s="225">
        <f t="shared" si="537"/>
        <v>0.486922287</v>
      </c>
      <c r="AQ677" s="225">
        <f t="shared" si="537"/>
        <v>0.486922287</v>
      </c>
      <c r="AR677" s="225">
        <f t="shared" si="537"/>
        <v>0.486922287</v>
      </c>
      <c r="AS677" s="225">
        <f t="shared" si="537"/>
        <v>0.486922287</v>
      </c>
      <c r="AT677" s="225">
        <f t="shared" si="537"/>
        <v>0.486922287</v>
      </c>
      <c r="AU677" s="225">
        <f t="shared" si="537"/>
        <v>0.486922287</v>
      </c>
      <c r="AV677" s="225">
        <f t="shared" si="537"/>
        <v>0.486922287</v>
      </c>
      <c r="AW677" s="225">
        <f t="shared" si="537"/>
        <v>0.486922287</v>
      </c>
      <c r="AX677" s="225">
        <f t="shared" si="537"/>
        <v>0.486922287</v>
      </c>
      <c r="AY677" s="225">
        <f t="shared" si="537"/>
        <v>0.486922287</v>
      </c>
      <c r="AZ677" s="225">
        <f t="shared" si="537"/>
        <v>0.486922287</v>
      </c>
      <c r="BA677" s="225">
        <f t="shared" si="537"/>
        <v>0.486922287</v>
      </c>
      <c r="BB677" s="225">
        <f t="shared" si="537"/>
        <v>0.486922287</v>
      </c>
      <c r="BC677" s="225">
        <f t="shared" si="537"/>
        <v>0.486922287</v>
      </c>
      <c r="BD677" s="225">
        <f t="shared" si="537"/>
        <v>0.486922287</v>
      </c>
      <c r="BE677" s="225">
        <f t="shared" si="537"/>
        <v>0.486922287</v>
      </c>
      <c r="BF677" s="225">
        <f t="shared" si="537"/>
        <v>0.486922287</v>
      </c>
      <c r="BG677" s="225">
        <f t="shared" si="537"/>
        <v>0.486922287</v>
      </c>
      <c r="BH677" s="225">
        <f t="shared" si="537"/>
        <v>0.486922287</v>
      </c>
      <c r="BI677" s="225">
        <f t="shared" si="537"/>
        <v>0.486922287</v>
      </c>
      <c r="BJ677" s="225">
        <f t="shared" si="537"/>
        <v>0.486922287</v>
      </c>
      <c r="BK677" s="225">
        <f t="shared" si="537"/>
        <v>0.486922287</v>
      </c>
      <c r="BL677" s="225">
        <f t="shared" si="537"/>
        <v>0.486922287</v>
      </c>
      <c r="BM677" s="225">
        <f t="shared" si="537"/>
        <v>0.486922287</v>
      </c>
      <c r="BN677" s="225">
        <f t="shared" si="537"/>
        <v>0.486922287</v>
      </c>
      <c r="BO677" s="225">
        <f t="shared" si="537"/>
        <v>0.486922287</v>
      </c>
      <c r="BP677" s="225">
        <f t="shared" si="537"/>
        <v>0.486922287</v>
      </c>
      <c r="BQ677" s="225">
        <f t="shared" si="537"/>
        <v>0.486922287</v>
      </c>
      <c r="BR677" s="225">
        <f t="shared" si="537"/>
        <v>0.486922287</v>
      </c>
      <c r="BS677" s="225">
        <f t="shared" si="537"/>
        <v>0.486922287</v>
      </c>
      <c r="BT677" s="225">
        <f t="shared" si="537"/>
        <v>0.486922287</v>
      </c>
      <c r="BU677" s="225">
        <f t="shared" si="537"/>
        <v>0.486922287</v>
      </c>
      <c r="BV677" s="225">
        <f t="shared" si="537"/>
        <v>0.486922287</v>
      </c>
      <c r="BW677" s="225">
        <f t="shared" si="537"/>
        <v>0.486922287</v>
      </c>
      <c r="BX677" s="225">
        <f t="shared" si="537"/>
        <v>0.486922287</v>
      </c>
      <c r="BY677" s="225">
        <f t="shared" si="537"/>
        <v>0.486922287</v>
      </c>
      <c r="BZ677" s="225">
        <f t="shared" si="537"/>
        <v>0.486922287</v>
      </c>
      <c r="CA677" s="225">
        <f t="shared" si="537"/>
        <v>0.486922287</v>
      </c>
      <c r="CB677" s="225">
        <f t="shared" si="537"/>
        <v>0.486922287</v>
      </c>
      <c r="CC677" s="225">
        <f t="shared" si="537"/>
        <v>0.486922287</v>
      </c>
      <c r="CD677" s="225">
        <f t="shared" si="537"/>
        <v>0.486922287</v>
      </c>
      <c r="CE677" s="225">
        <f t="shared" si="537"/>
        <v>0.486922287</v>
      </c>
      <c r="CF677" s="225">
        <f t="shared" si="537"/>
        <v>0.486922287</v>
      </c>
      <c r="CG677" s="225">
        <f t="shared" si="537"/>
        <v>0.486922287</v>
      </c>
      <c r="CH677" s="225">
        <f t="shared" si="537"/>
        <v>0.486922287</v>
      </c>
      <c r="CI677" s="225">
        <f t="shared" si="537"/>
        <v>0.486922287</v>
      </c>
      <c r="CJ677" s="225">
        <f t="shared" si="537"/>
        <v>0.486922287</v>
      </c>
      <c r="CK677" s="225">
        <f t="shared" si="537"/>
        <v>0.486922287</v>
      </c>
      <c r="CL677" s="225">
        <f t="shared" si="537"/>
        <v>0.486922287</v>
      </c>
      <c r="CM677" s="225">
        <f t="shared" si="537"/>
        <v>0.486922287</v>
      </c>
      <c r="CN677" s="225">
        <f t="shared" si="537"/>
        <v>0.486922287</v>
      </c>
      <c r="CO677" s="225">
        <f t="shared" si="537"/>
        <v>0.486922287</v>
      </c>
      <c r="CP677" s="225">
        <f t="shared" si="537"/>
        <v>0.486922287</v>
      </c>
      <c r="CQ677" s="225">
        <f t="shared" si="537"/>
        <v>0.486922287</v>
      </c>
      <c r="CR677" s="225">
        <f t="shared" si="537"/>
        <v>0.486922287</v>
      </c>
      <c r="CS677" s="225">
        <f t="shared" si="537"/>
        <v>0.486922287</v>
      </c>
      <c r="CT677" s="225">
        <f t="shared" si="537"/>
        <v>0.486922287</v>
      </c>
      <c r="CU677" s="225">
        <f t="shared" si="537"/>
        <v>0.486922287</v>
      </c>
      <c r="CV677" s="225">
        <f t="shared" si="537"/>
        <v>0.486922287</v>
      </c>
      <c r="CW677" s="225">
        <f t="shared" si="537"/>
        <v>0.486922287</v>
      </c>
      <c r="CX677" s="225">
        <f t="shared" si="537"/>
        <v>0.486922287</v>
      </c>
      <c r="CY677" s="225">
        <f t="shared" si="537"/>
        <v>0.486922287</v>
      </c>
      <c r="CZ677" s="225">
        <f t="shared" si="537"/>
        <v>0.486922287</v>
      </c>
      <c r="DA677" s="225">
        <f t="shared" si="537"/>
        <v>0.486922287</v>
      </c>
      <c r="DB677" s="225">
        <f t="shared" si="537"/>
        <v>0.486922287</v>
      </c>
      <c r="DC677" s="225">
        <f t="shared" si="537"/>
        <v>0.486922287</v>
      </c>
      <c r="DD677" s="225">
        <f t="shared" si="537"/>
        <v>0.486922287</v>
      </c>
      <c r="DE677" s="225">
        <f t="shared" si="537"/>
        <v>0.486922287</v>
      </c>
      <c r="DF677" s="225">
        <f t="shared" si="537"/>
        <v>0.486922287</v>
      </c>
      <c r="DG677" s="225">
        <f t="shared" si="537"/>
        <v>0.486922287</v>
      </c>
      <c r="DH677" s="225">
        <f t="shared" si="537"/>
        <v>0.486922287</v>
      </c>
      <c r="DI677" s="225">
        <f t="shared" si="537"/>
        <v>0.486922287</v>
      </c>
      <c r="DJ677" s="225">
        <f t="shared" si="537"/>
        <v>0.486922287</v>
      </c>
      <c r="DK677" s="225">
        <f t="shared" si="537"/>
        <v>0.486922287</v>
      </c>
      <c r="DL677" s="225">
        <f t="shared" si="537"/>
        <v>0.486922287</v>
      </c>
      <c r="DM677" s="225">
        <f t="shared" si="537"/>
        <v>0.486922287</v>
      </c>
      <c r="DN677" s="225">
        <f t="shared" si="537"/>
        <v>0.486922287</v>
      </c>
      <c r="DO677" s="225">
        <f t="shared" si="537"/>
        <v>0.486922287</v>
      </c>
      <c r="DP677" s="225">
        <f t="shared" si="537"/>
        <v>0.486922287</v>
      </c>
      <c r="DQ677" s="225">
        <f t="shared" si="537"/>
        <v>0.486922287</v>
      </c>
      <c r="DR677" s="225">
        <f t="shared" si="537"/>
        <v>0.486922287</v>
      </c>
      <c r="DS677" s="225">
        <f t="shared" si="537"/>
        <v>0.486922287</v>
      </c>
      <c r="DT677" s="225">
        <f t="shared" si="537"/>
        <v>0.486922287</v>
      </c>
      <c r="DU677" s="225">
        <f t="shared" si="537"/>
        <v>0.486922287</v>
      </c>
      <c r="DV677" s="225">
        <f t="shared" si="537"/>
        <v>0.486922287</v>
      </c>
      <c r="DW677" s="225">
        <f t="shared" si="537"/>
        <v>0.486922287</v>
      </c>
      <c r="DX677" s="225">
        <f t="shared" si="537"/>
        <v>0.486922287</v>
      </c>
      <c r="DY677" s="225">
        <f t="shared" si="537"/>
        <v>0.486922287</v>
      </c>
      <c r="DZ677" s="225">
        <f t="shared" si="537"/>
        <v>0.486922287</v>
      </c>
    </row>
    <row r="678">
      <c r="A678" s="89"/>
      <c r="B678" s="150"/>
      <c r="C678" s="150"/>
      <c r="D678" s="89"/>
      <c r="E678" s="89"/>
      <c r="F678" s="89"/>
      <c r="G678" s="89"/>
      <c r="H678" s="89"/>
      <c r="I678" s="196" t="s">
        <v>166</v>
      </c>
      <c r="J678" s="225">
        <f t="shared" ref="J678:DZ678" si="538">J667/sum(J$666:J$670)</f>
        <v>0.15</v>
      </c>
      <c r="K678" s="225">
        <f t="shared" si="538"/>
        <v>0.15</v>
      </c>
      <c r="L678" s="225">
        <f t="shared" si="538"/>
        <v>0.15</v>
      </c>
      <c r="M678" s="225">
        <f t="shared" si="538"/>
        <v>0.15</v>
      </c>
      <c r="N678" s="225">
        <f t="shared" si="538"/>
        <v>0.15</v>
      </c>
      <c r="O678" s="225">
        <f t="shared" si="538"/>
        <v>0.15</v>
      </c>
      <c r="P678" s="225">
        <f t="shared" si="538"/>
        <v>0.15</v>
      </c>
      <c r="Q678" s="225">
        <f t="shared" si="538"/>
        <v>0.15</v>
      </c>
      <c r="R678" s="225">
        <f t="shared" si="538"/>
        <v>0.15</v>
      </c>
      <c r="S678" s="225">
        <f t="shared" si="538"/>
        <v>0.15</v>
      </c>
      <c r="T678" s="225">
        <f t="shared" si="538"/>
        <v>0.15</v>
      </c>
      <c r="U678" s="225">
        <f t="shared" si="538"/>
        <v>0.15</v>
      </c>
      <c r="V678" s="225">
        <f t="shared" si="538"/>
        <v>0.15</v>
      </c>
      <c r="W678" s="225">
        <f t="shared" si="538"/>
        <v>0.15</v>
      </c>
      <c r="X678" s="225">
        <f t="shared" si="538"/>
        <v>0.15</v>
      </c>
      <c r="Y678" s="225">
        <f t="shared" si="538"/>
        <v>0.15</v>
      </c>
      <c r="Z678" s="225">
        <f t="shared" si="538"/>
        <v>0.15</v>
      </c>
      <c r="AA678" s="225">
        <f t="shared" si="538"/>
        <v>0.15</v>
      </c>
      <c r="AB678" s="225">
        <f t="shared" si="538"/>
        <v>0.15</v>
      </c>
      <c r="AC678" s="225">
        <f t="shared" si="538"/>
        <v>0.15</v>
      </c>
      <c r="AD678" s="225">
        <f t="shared" si="538"/>
        <v>0.15</v>
      </c>
      <c r="AE678" s="225">
        <f t="shared" si="538"/>
        <v>0.15</v>
      </c>
      <c r="AF678" s="225">
        <f t="shared" si="538"/>
        <v>0.15</v>
      </c>
      <c r="AG678" s="225">
        <f t="shared" si="538"/>
        <v>0.15</v>
      </c>
      <c r="AH678" s="225">
        <f t="shared" si="538"/>
        <v>0.15</v>
      </c>
      <c r="AI678" s="225">
        <f t="shared" si="538"/>
        <v>0.15</v>
      </c>
      <c r="AJ678" s="225">
        <f t="shared" si="538"/>
        <v>0.15</v>
      </c>
      <c r="AK678" s="225">
        <f t="shared" si="538"/>
        <v>0.15</v>
      </c>
      <c r="AL678" s="225">
        <f t="shared" si="538"/>
        <v>0.15</v>
      </c>
      <c r="AM678" s="225">
        <f t="shared" si="538"/>
        <v>0.15</v>
      </c>
      <c r="AN678" s="225">
        <f t="shared" si="538"/>
        <v>0.0859274624</v>
      </c>
      <c r="AO678" s="225">
        <f t="shared" si="538"/>
        <v>0.0859274624</v>
      </c>
      <c r="AP678" s="225">
        <f t="shared" si="538"/>
        <v>0.0859274624</v>
      </c>
      <c r="AQ678" s="225">
        <f t="shared" si="538"/>
        <v>0.0859274624</v>
      </c>
      <c r="AR678" s="225">
        <f t="shared" si="538"/>
        <v>0.0859274624</v>
      </c>
      <c r="AS678" s="225">
        <f t="shared" si="538"/>
        <v>0.0859274624</v>
      </c>
      <c r="AT678" s="225">
        <f t="shared" si="538"/>
        <v>0.0859274624</v>
      </c>
      <c r="AU678" s="225">
        <f t="shared" si="538"/>
        <v>0.0859274624</v>
      </c>
      <c r="AV678" s="225">
        <f t="shared" si="538"/>
        <v>0.0859274624</v>
      </c>
      <c r="AW678" s="225">
        <f t="shared" si="538"/>
        <v>0.0859274624</v>
      </c>
      <c r="AX678" s="225">
        <f t="shared" si="538"/>
        <v>0.0859274624</v>
      </c>
      <c r="AY678" s="225">
        <f t="shared" si="538"/>
        <v>0.0859274624</v>
      </c>
      <c r="AZ678" s="225">
        <f t="shared" si="538"/>
        <v>0.0859274624</v>
      </c>
      <c r="BA678" s="225">
        <f t="shared" si="538"/>
        <v>0.0859274624</v>
      </c>
      <c r="BB678" s="225">
        <f t="shared" si="538"/>
        <v>0.0859274624</v>
      </c>
      <c r="BC678" s="225">
        <f t="shared" si="538"/>
        <v>0.0859274624</v>
      </c>
      <c r="BD678" s="225">
        <f t="shared" si="538"/>
        <v>0.0859274624</v>
      </c>
      <c r="BE678" s="225">
        <f t="shared" si="538"/>
        <v>0.0859274624</v>
      </c>
      <c r="BF678" s="225">
        <f t="shared" si="538"/>
        <v>0.0859274624</v>
      </c>
      <c r="BG678" s="225">
        <f t="shared" si="538"/>
        <v>0.0859274624</v>
      </c>
      <c r="BH678" s="225">
        <f t="shared" si="538"/>
        <v>0.0859274624</v>
      </c>
      <c r="BI678" s="225">
        <f t="shared" si="538"/>
        <v>0.0859274624</v>
      </c>
      <c r="BJ678" s="225">
        <f t="shared" si="538"/>
        <v>0.0859274624</v>
      </c>
      <c r="BK678" s="225">
        <f t="shared" si="538"/>
        <v>0.0859274624</v>
      </c>
      <c r="BL678" s="225">
        <f t="shared" si="538"/>
        <v>0.0859274624</v>
      </c>
      <c r="BM678" s="225">
        <f t="shared" si="538"/>
        <v>0.0859274624</v>
      </c>
      <c r="BN678" s="225">
        <f t="shared" si="538"/>
        <v>0.0859274624</v>
      </c>
      <c r="BO678" s="225">
        <f t="shared" si="538"/>
        <v>0.0859274624</v>
      </c>
      <c r="BP678" s="225">
        <f t="shared" si="538"/>
        <v>0.0859274624</v>
      </c>
      <c r="BQ678" s="225">
        <f t="shared" si="538"/>
        <v>0.0859274624</v>
      </c>
      <c r="BR678" s="225">
        <f t="shared" si="538"/>
        <v>0.0859274624</v>
      </c>
      <c r="BS678" s="225">
        <f t="shared" si="538"/>
        <v>0.0859274624</v>
      </c>
      <c r="BT678" s="225">
        <f t="shared" si="538"/>
        <v>0.0859274624</v>
      </c>
      <c r="BU678" s="225">
        <f t="shared" si="538"/>
        <v>0.0859274624</v>
      </c>
      <c r="BV678" s="225">
        <f t="shared" si="538"/>
        <v>0.0859274624</v>
      </c>
      <c r="BW678" s="225">
        <f t="shared" si="538"/>
        <v>0.0859274624</v>
      </c>
      <c r="BX678" s="225">
        <f t="shared" si="538"/>
        <v>0.0859274624</v>
      </c>
      <c r="BY678" s="225">
        <f t="shared" si="538"/>
        <v>0.0859274624</v>
      </c>
      <c r="BZ678" s="225">
        <f t="shared" si="538"/>
        <v>0.0859274624</v>
      </c>
      <c r="CA678" s="225">
        <f t="shared" si="538"/>
        <v>0.0859274624</v>
      </c>
      <c r="CB678" s="225">
        <f t="shared" si="538"/>
        <v>0.0859274624</v>
      </c>
      <c r="CC678" s="225">
        <f t="shared" si="538"/>
        <v>0.0859274624</v>
      </c>
      <c r="CD678" s="225">
        <f t="shared" si="538"/>
        <v>0.0859274624</v>
      </c>
      <c r="CE678" s="225">
        <f t="shared" si="538"/>
        <v>0.0859274624</v>
      </c>
      <c r="CF678" s="225">
        <f t="shared" si="538"/>
        <v>0.0859274624</v>
      </c>
      <c r="CG678" s="225">
        <f t="shared" si="538"/>
        <v>0.0859274624</v>
      </c>
      <c r="CH678" s="225">
        <f t="shared" si="538"/>
        <v>0.0859274624</v>
      </c>
      <c r="CI678" s="225">
        <f t="shared" si="538"/>
        <v>0.0859274624</v>
      </c>
      <c r="CJ678" s="225">
        <f t="shared" si="538"/>
        <v>0.0859274624</v>
      </c>
      <c r="CK678" s="225">
        <f t="shared" si="538"/>
        <v>0.0859274624</v>
      </c>
      <c r="CL678" s="225">
        <f t="shared" si="538"/>
        <v>0.0859274624</v>
      </c>
      <c r="CM678" s="225">
        <f t="shared" si="538"/>
        <v>0.0859274624</v>
      </c>
      <c r="CN678" s="225">
        <f t="shared" si="538"/>
        <v>0.0859274624</v>
      </c>
      <c r="CO678" s="225">
        <f t="shared" si="538"/>
        <v>0.0859274624</v>
      </c>
      <c r="CP678" s="225">
        <f t="shared" si="538"/>
        <v>0.0859274624</v>
      </c>
      <c r="CQ678" s="225">
        <f t="shared" si="538"/>
        <v>0.0859274624</v>
      </c>
      <c r="CR678" s="225">
        <f t="shared" si="538"/>
        <v>0.0859274624</v>
      </c>
      <c r="CS678" s="225">
        <f t="shared" si="538"/>
        <v>0.0859274624</v>
      </c>
      <c r="CT678" s="225">
        <f t="shared" si="538"/>
        <v>0.0859274624</v>
      </c>
      <c r="CU678" s="225">
        <f t="shared" si="538"/>
        <v>0.0859274624</v>
      </c>
      <c r="CV678" s="225">
        <f t="shared" si="538"/>
        <v>0.0859274624</v>
      </c>
      <c r="CW678" s="225">
        <f t="shared" si="538"/>
        <v>0.0859274624</v>
      </c>
      <c r="CX678" s="225">
        <f t="shared" si="538"/>
        <v>0.0859274624</v>
      </c>
      <c r="CY678" s="225">
        <f t="shared" si="538"/>
        <v>0.0859274624</v>
      </c>
      <c r="CZ678" s="225">
        <f t="shared" si="538"/>
        <v>0.0859274624</v>
      </c>
      <c r="DA678" s="225">
        <f t="shared" si="538"/>
        <v>0.0859274624</v>
      </c>
      <c r="DB678" s="225">
        <f t="shared" si="538"/>
        <v>0.0859274624</v>
      </c>
      <c r="DC678" s="225">
        <f t="shared" si="538"/>
        <v>0.0859274624</v>
      </c>
      <c r="DD678" s="225">
        <f t="shared" si="538"/>
        <v>0.0859274624</v>
      </c>
      <c r="DE678" s="225">
        <f t="shared" si="538"/>
        <v>0.0859274624</v>
      </c>
      <c r="DF678" s="225">
        <f t="shared" si="538"/>
        <v>0.0859274624</v>
      </c>
      <c r="DG678" s="225">
        <f t="shared" si="538"/>
        <v>0.0859274624</v>
      </c>
      <c r="DH678" s="225">
        <f t="shared" si="538"/>
        <v>0.0859274624</v>
      </c>
      <c r="DI678" s="225">
        <f t="shared" si="538"/>
        <v>0.0859274624</v>
      </c>
      <c r="DJ678" s="225">
        <f t="shared" si="538"/>
        <v>0.0859274624</v>
      </c>
      <c r="DK678" s="225">
        <f t="shared" si="538"/>
        <v>0.0859274624</v>
      </c>
      <c r="DL678" s="225">
        <f t="shared" si="538"/>
        <v>0.0859274624</v>
      </c>
      <c r="DM678" s="225">
        <f t="shared" si="538"/>
        <v>0.0859274624</v>
      </c>
      <c r="DN678" s="225">
        <f t="shared" si="538"/>
        <v>0.0859274624</v>
      </c>
      <c r="DO678" s="225">
        <f t="shared" si="538"/>
        <v>0.0859274624</v>
      </c>
      <c r="DP678" s="225">
        <f t="shared" si="538"/>
        <v>0.0859274624</v>
      </c>
      <c r="DQ678" s="225">
        <f t="shared" si="538"/>
        <v>0.0859274624</v>
      </c>
      <c r="DR678" s="225">
        <f t="shared" si="538"/>
        <v>0.0859274624</v>
      </c>
      <c r="DS678" s="225">
        <f t="shared" si="538"/>
        <v>0.0859274624</v>
      </c>
      <c r="DT678" s="225">
        <f t="shared" si="538"/>
        <v>0.0859274624</v>
      </c>
      <c r="DU678" s="225">
        <f t="shared" si="538"/>
        <v>0.0859274624</v>
      </c>
      <c r="DV678" s="225">
        <f t="shared" si="538"/>
        <v>0.0859274624</v>
      </c>
      <c r="DW678" s="225">
        <f t="shared" si="538"/>
        <v>0.0859274624</v>
      </c>
      <c r="DX678" s="225">
        <f t="shared" si="538"/>
        <v>0.0859274624</v>
      </c>
      <c r="DY678" s="225">
        <f t="shared" si="538"/>
        <v>0.0859274624</v>
      </c>
      <c r="DZ678" s="225">
        <f t="shared" si="538"/>
        <v>0.0859274624</v>
      </c>
    </row>
    <row r="679">
      <c r="A679" s="89"/>
      <c r="B679" s="150"/>
      <c r="C679" s="150"/>
      <c r="D679" s="89"/>
      <c r="E679" s="89"/>
      <c r="F679" s="89"/>
      <c r="G679" s="89"/>
      <c r="H679" s="89"/>
      <c r="I679" s="196" t="s">
        <v>57</v>
      </c>
      <c r="J679" s="225">
        <f t="shared" ref="J679:DZ679" si="539">J668/sum(J$666:J$670)</f>
        <v>0</v>
      </c>
      <c r="K679" s="225">
        <f t="shared" si="539"/>
        <v>0</v>
      </c>
      <c r="L679" s="225">
        <f t="shared" si="539"/>
        <v>0</v>
      </c>
      <c r="M679" s="225">
        <f t="shared" si="539"/>
        <v>0</v>
      </c>
      <c r="N679" s="225">
        <f t="shared" si="539"/>
        <v>0</v>
      </c>
      <c r="O679" s="225">
        <f t="shared" si="539"/>
        <v>0</v>
      </c>
      <c r="P679" s="225">
        <f t="shared" si="539"/>
        <v>0</v>
      </c>
      <c r="Q679" s="225">
        <f t="shared" si="539"/>
        <v>0</v>
      </c>
      <c r="R679" s="225">
        <f t="shared" si="539"/>
        <v>0</v>
      </c>
      <c r="S679" s="225">
        <f t="shared" si="539"/>
        <v>0</v>
      </c>
      <c r="T679" s="225">
        <f t="shared" si="539"/>
        <v>0</v>
      </c>
      <c r="U679" s="225">
        <f t="shared" si="539"/>
        <v>0</v>
      </c>
      <c r="V679" s="225">
        <f t="shared" si="539"/>
        <v>0</v>
      </c>
      <c r="W679" s="225">
        <f t="shared" si="539"/>
        <v>0</v>
      </c>
      <c r="X679" s="225">
        <f t="shared" si="539"/>
        <v>0</v>
      </c>
      <c r="Y679" s="225">
        <f t="shared" si="539"/>
        <v>0</v>
      </c>
      <c r="Z679" s="225">
        <f t="shared" si="539"/>
        <v>0</v>
      </c>
      <c r="AA679" s="225">
        <f t="shared" si="539"/>
        <v>0</v>
      </c>
      <c r="AB679" s="225">
        <f t="shared" si="539"/>
        <v>0</v>
      </c>
      <c r="AC679" s="225">
        <f t="shared" si="539"/>
        <v>0</v>
      </c>
      <c r="AD679" s="225">
        <f t="shared" si="539"/>
        <v>0</v>
      </c>
      <c r="AE679" s="225">
        <f t="shared" si="539"/>
        <v>0</v>
      </c>
      <c r="AF679" s="225">
        <f t="shared" si="539"/>
        <v>0</v>
      </c>
      <c r="AG679" s="225">
        <f t="shared" si="539"/>
        <v>0</v>
      </c>
      <c r="AH679" s="225">
        <f t="shared" si="539"/>
        <v>0</v>
      </c>
      <c r="AI679" s="225">
        <f t="shared" si="539"/>
        <v>0</v>
      </c>
      <c r="AJ679" s="225">
        <f t="shared" si="539"/>
        <v>0</v>
      </c>
      <c r="AK679" s="225">
        <f t="shared" si="539"/>
        <v>0</v>
      </c>
      <c r="AL679" s="225">
        <f t="shared" si="539"/>
        <v>0</v>
      </c>
      <c r="AM679" s="225">
        <f t="shared" si="539"/>
        <v>0</v>
      </c>
      <c r="AN679" s="225">
        <f t="shared" si="539"/>
        <v>0.02518158151</v>
      </c>
      <c r="AO679" s="225">
        <f t="shared" si="539"/>
        <v>0.02518158151</v>
      </c>
      <c r="AP679" s="225">
        <f t="shared" si="539"/>
        <v>0.02518158151</v>
      </c>
      <c r="AQ679" s="225">
        <f t="shared" si="539"/>
        <v>0.02518158151</v>
      </c>
      <c r="AR679" s="225">
        <f t="shared" si="539"/>
        <v>0.02518158151</v>
      </c>
      <c r="AS679" s="225">
        <f t="shared" si="539"/>
        <v>0.02518158151</v>
      </c>
      <c r="AT679" s="225">
        <f t="shared" si="539"/>
        <v>0.02518158151</v>
      </c>
      <c r="AU679" s="225">
        <f t="shared" si="539"/>
        <v>0.02518158151</v>
      </c>
      <c r="AV679" s="225">
        <f t="shared" si="539"/>
        <v>0.02518158151</v>
      </c>
      <c r="AW679" s="225">
        <f t="shared" si="539"/>
        <v>0.02518158151</v>
      </c>
      <c r="AX679" s="225">
        <f t="shared" si="539"/>
        <v>0.02518158151</v>
      </c>
      <c r="AY679" s="225">
        <f t="shared" si="539"/>
        <v>0.02518158151</v>
      </c>
      <c r="AZ679" s="225">
        <f t="shared" si="539"/>
        <v>0.02518158151</v>
      </c>
      <c r="BA679" s="225">
        <f t="shared" si="539"/>
        <v>0.02518158151</v>
      </c>
      <c r="BB679" s="225">
        <f t="shared" si="539"/>
        <v>0.02518158151</v>
      </c>
      <c r="BC679" s="225">
        <f t="shared" si="539"/>
        <v>0.02518158151</v>
      </c>
      <c r="BD679" s="225">
        <f t="shared" si="539"/>
        <v>0.02518158151</v>
      </c>
      <c r="BE679" s="225">
        <f t="shared" si="539"/>
        <v>0.02518158151</v>
      </c>
      <c r="BF679" s="225">
        <f t="shared" si="539"/>
        <v>0.02518158151</v>
      </c>
      <c r="BG679" s="225">
        <f t="shared" si="539"/>
        <v>0.02518158151</v>
      </c>
      <c r="BH679" s="225">
        <f t="shared" si="539"/>
        <v>0.02518158151</v>
      </c>
      <c r="BI679" s="225">
        <f t="shared" si="539"/>
        <v>0.02518158151</v>
      </c>
      <c r="BJ679" s="225">
        <f t="shared" si="539"/>
        <v>0.02518158151</v>
      </c>
      <c r="BK679" s="225">
        <f t="shared" si="539"/>
        <v>0.02518158151</v>
      </c>
      <c r="BL679" s="225">
        <f t="shared" si="539"/>
        <v>0.02518158151</v>
      </c>
      <c r="BM679" s="225">
        <f t="shared" si="539"/>
        <v>0.02518158151</v>
      </c>
      <c r="BN679" s="225">
        <f t="shared" si="539"/>
        <v>0.02518158151</v>
      </c>
      <c r="BO679" s="225">
        <f t="shared" si="539"/>
        <v>0.02518158151</v>
      </c>
      <c r="BP679" s="225">
        <f t="shared" si="539"/>
        <v>0.02518158151</v>
      </c>
      <c r="BQ679" s="225">
        <f t="shared" si="539"/>
        <v>0.02518158151</v>
      </c>
      <c r="BR679" s="225">
        <f t="shared" si="539"/>
        <v>0.02518158151</v>
      </c>
      <c r="BS679" s="225">
        <f t="shared" si="539"/>
        <v>0.02518158151</v>
      </c>
      <c r="BT679" s="225">
        <f t="shared" si="539"/>
        <v>0.02518158151</v>
      </c>
      <c r="BU679" s="225">
        <f t="shared" si="539"/>
        <v>0.02518158151</v>
      </c>
      <c r="BV679" s="225">
        <f t="shared" si="539"/>
        <v>0.02518158151</v>
      </c>
      <c r="BW679" s="225">
        <f t="shared" si="539"/>
        <v>0.02518158151</v>
      </c>
      <c r="BX679" s="225">
        <f t="shared" si="539"/>
        <v>0.02518158151</v>
      </c>
      <c r="BY679" s="225">
        <f t="shared" si="539"/>
        <v>0.02518158151</v>
      </c>
      <c r="BZ679" s="225">
        <f t="shared" si="539"/>
        <v>0.02518158151</v>
      </c>
      <c r="CA679" s="225">
        <f t="shared" si="539"/>
        <v>0.02518158151</v>
      </c>
      <c r="CB679" s="225">
        <f t="shared" si="539"/>
        <v>0.02518158151</v>
      </c>
      <c r="CC679" s="225">
        <f t="shared" si="539"/>
        <v>0.02518158151</v>
      </c>
      <c r="CD679" s="225">
        <f t="shared" si="539"/>
        <v>0.02518158151</v>
      </c>
      <c r="CE679" s="225">
        <f t="shared" si="539"/>
        <v>0.02518158151</v>
      </c>
      <c r="CF679" s="225">
        <f t="shared" si="539"/>
        <v>0.02518158151</v>
      </c>
      <c r="CG679" s="225">
        <f t="shared" si="539"/>
        <v>0.02518158151</v>
      </c>
      <c r="CH679" s="225">
        <f t="shared" si="539"/>
        <v>0.02518158151</v>
      </c>
      <c r="CI679" s="225">
        <f t="shared" si="539"/>
        <v>0.02518158151</v>
      </c>
      <c r="CJ679" s="225">
        <f t="shared" si="539"/>
        <v>0.02518158151</v>
      </c>
      <c r="CK679" s="225">
        <f t="shared" si="539"/>
        <v>0.02518158151</v>
      </c>
      <c r="CL679" s="225">
        <f t="shared" si="539"/>
        <v>0.02518158151</v>
      </c>
      <c r="CM679" s="225">
        <f t="shared" si="539"/>
        <v>0.02518158151</v>
      </c>
      <c r="CN679" s="225">
        <f t="shared" si="539"/>
        <v>0.02518158151</v>
      </c>
      <c r="CO679" s="225">
        <f t="shared" si="539"/>
        <v>0.02518158151</v>
      </c>
      <c r="CP679" s="225">
        <f t="shared" si="539"/>
        <v>0.02518158151</v>
      </c>
      <c r="CQ679" s="225">
        <f t="shared" si="539"/>
        <v>0.02518158151</v>
      </c>
      <c r="CR679" s="225">
        <f t="shared" si="539"/>
        <v>0.02518158151</v>
      </c>
      <c r="CS679" s="225">
        <f t="shared" si="539"/>
        <v>0.02518158151</v>
      </c>
      <c r="CT679" s="225">
        <f t="shared" si="539"/>
        <v>0.02518158151</v>
      </c>
      <c r="CU679" s="225">
        <f t="shared" si="539"/>
        <v>0.02518158151</v>
      </c>
      <c r="CV679" s="225">
        <f t="shared" si="539"/>
        <v>0.02518158151</v>
      </c>
      <c r="CW679" s="225">
        <f t="shared" si="539"/>
        <v>0.02518158151</v>
      </c>
      <c r="CX679" s="225">
        <f t="shared" si="539"/>
        <v>0.02518158151</v>
      </c>
      <c r="CY679" s="225">
        <f t="shared" si="539"/>
        <v>0.02518158151</v>
      </c>
      <c r="CZ679" s="225">
        <f t="shared" si="539"/>
        <v>0.02518158151</v>
      </c>
      <c r="DA679" s="225">
        <f t="shared" si="539"/>
        <v>0.02518158151</v>
      </c>
      <c r="DB679" s="225">
        <f t="shared" si="539"/>
        <v>0.02518158151</v>
      </c>
      <c r="DC679" s="225">
        <f t="shared" si="539"/>
        <v>0.02518158151</v>
      </c>
      <c r="DD679" s="225">
        <f t="shared" si="539"/>
        <v>0.02518158151</v>
      </c>
      <c r="DE679" s="225">
        <f t="shared" si="539"/>
        <v>0.02518158151</v>
      </c>
      <c r="DF679" s="225">
        <f t="shared" si="539"/>
        <v>0.02518158151</v>
      </c>
      <c r="DG679" s="225">
        <f t="shared" si="539"/>
        <v>0.02518158151</v>
      </c>
      <c r="DH679" s="225">
        <f t="shared" si="539"/>
        <v>0.02518158151</v>
      </c>
      <c r="DI679" s="225">
        <f t="shared" si="539"/>
        <v>0.02518158151</v>
      </c>
      <c r="DJ679" s="225">
        <f t="shared" si="539"/>
        <v>0.02518158151</v>
      </c>
      <c r="DK679" s="225">
        <f t="shared" si="539"/>
        <v>0.02518158151</v>
      </c>
      <c r="DL679" s="225">
        <f t="shared" si="539"/>
        <v>0.02518158151</v>
      </c>
      <c r="DM679" s="225">
        <f t="shared" si="539"/>
        <v>0.02518158151</v>
      </c>
      <c r="DN679" s="225">
        <f t="shared" si="539"/>
        <v>0.02518158151</v>
      </c>
      <c r="DO679" s="225">
        <f t="shared" si="539"/>
        <v>0.02518158151</v>
      </c>
      <c r="DP679" s="225">
        <f t="shared" si="539"/>
        <v>0.02518158151</v>
      </c>
      <c r="DQ679" s="225">
        <f t="shared" si="539"/>
        <v>0.02518158151</v>
      </c>
      <c r="DR679" s="225">
        <f t="shared" si="539"/>
        <v>0.02518158151</v>
      </c>
      <c r="DS679" s="225">
        <f t="shared" si="539"/>
        <v>0.02518158151</v>
      </c>
      <c r="DT679" s="225">
        <f t="shared" si="539"/>
        <v>0.02518158151</v>
      </c>
      <c r="DU679" s="225">
        <f t="shared" si="539"/>
        <v>0.02518158151</v>
      </c>
      <c r="DV679" s="225">
        <f t="shared" si="539"/>
        <v>0.02518158151</v>
      </c>
      <c r="DW679" s="225">
        <f t="shared" si="539"/>
        <v>0.02518158151</v>
      </c>
      <c r="DX679" s="225">
        <f t="shared" si="539"/>
        <v>0.02518158151</v>
      </c>
      <c r="DY679" s="225">
        <f t="shared" si="539"/>
        <v>0.02518158151</v>
      </c>
      <c r="DZ679" s="225">
        <f t="shared" si="539"/>
        <v>0.02518158151</v>
      </c>
    </row>
    <row r="680">
      <c r="A680" s="89"/>
      <c r="B680" s="150"/>
      <c r="C680" s="150"/>
      <c r="D680" s="89"/>
      <c r="E680" s="89"/>
      <c r="F680" s="89"/>
      <c r="G680" s="89"/>
      <c r="H680" s="89"/>
      <c r="I680" s="88" t="s">
        <v>162</v>
      </c>
      <c r="J680" s="225">
        <f t="shared" ref="J680:DZ680" si="540">J669/sum(J$666:J$670)</f>
        <v>0</v>
      </c>
      <c r="K680" s="225">
        <f t="shared" si="540"/>
        <v>0</v>
      </c>
      <c r="L680" s="225">
        <f t="shared" si="540"/>
        <v>0</v>
      </c>
      <c r="M680" s="225">
        <f t="shared" si="540"/>
        <v>0</v>
      </c>
      <c r="N680" s="225">
        <f t="shared" si="540"/>
        <v>0</v>
      </c>
      <c r="O680" s="225">
        <f t="shared" si="540"/>
        <v>0</v>
      </c>
      <c r="P680" s="225">
        <f t="shared" si="540"/>
        <v>0</v>
      </c>
      <c r="Q680" s="225">
        <f t="shared" si="540"/>
        <v>0</v>
      </c>
      <c r="R680" s="225">
        <f t="shared" si="540"/>
        <v>0</v>
      </c>
      <c r="S680" s="225">
        <f t="shared" si="540"/>
        <v>0</v>
      </c>
      <c r="T680" s="225">
        <f t="shared" si="540"/>
        <v>0</v>
      </c>
      <c r="U680" s="225">
        <f t="shared" si="540"/>
        <v>0</v>
      </c>
      <c r="V680" s="225">
        <f t="shared" si="540"/>
        <v>0</v>
      </c>
      <c r="W680" s="225">
        <f t="shared" si="540"/>
        <v>0</v>
      </c>
      <c r="X680" s="225">
        <f t="shared" si="540"/>
        <v>0</v>
      </c>
      <c r="Y680" s="225">
        <f t="shared" si="540"/>
        <v>0</v>
      </c>
      <c r="Z680" s="225">
        <f t="shared" si="540"/>
        <v>0</v>
      </c>
      <c r="AA680" s="225">
        <f t="shared" si="540"/>
        <v>0</v>
      </c>
      <c r="AB680" s="225">
        <f t="shared" si="540"/>
        <v>0</v>
      </c>
      <c r="AC680" s="225">
        <f t="shared" si="540"/>
        <v>0</v>
      </c>
      <c r="AD680" s="225">
        <f t="shared" si="540"/>
        <v>0</v>
      </c>
      <c r="AE680" s="225">
        <f t="shared" si="540"/>
        <v>0</v>
      </c>
      <c r="AF680" s="225">
        <f t="shared" si="540"/>
        <v>0</v>
      </c>
      <c r="AG680" s="225">
        <f t="shared" si="540"/>
        <v>0</v>
      </c>
      <c r="AH680" s="225">
        <f t="shared" si="540"/>
        <v>0</v>
      </c>
      <c r="AI680" s="225">
        <f t="shared" si="540"/>
        <v>0</v>
      </c>
      <c r="AJ680" s="225">
        <f t="shared" si="540"/>
        <v>0</v>
      </c>
      <c r="AK680" s="225">
        <f t="shared" si="540"/>
        <v>0</v>
      </c>
      <c r="AL680" s="225">
        <f t="shared" si="540"/>
        <v>0</v>
      </c>
      <c r="AM680" s="225">
        <f t="shared" si="540"/>
        <v>0</v>
      </c>
      <c r="AN680" s="225">
        <f t="shared" si="540"/>
        <v>0.3014908231</v>
      </c>
      <c r="AO680" s="225">
        <f t="shared" si="540"/>
        <v>0.3014908231</v>
      </c>
      <c r="AP680" s="225">
        <f t="shared" si="540"/>
        <v>0.3014908231</v>
      </c>
      <c r="AQ680" s="225">
        <f t="shared" si="540"/>
        <v>0.3014908231</v>
      </c>
      <c r="AR680" s="225">
        <f t="shared" si="540"/>
        <v>0.3014908231</v>
      </c>
      <c r="AS680" s="225">
        <f t="shared" si="540"/>
        <v>0.3014908231</v>
      </c>
      <c r="AT680" s="225">
        <f t="shared" si="540"/>
        <v>0.3014908231</v>
      </c>
      <c r="AU680" s="225">
        <f t="shared" si="540"/>
        <v>0.3014908231</v>
      </c>
      <c r="AV680" s="225">
        <f t="shared" si="540"/>
        <v>0.3014908231</v>
      </c>
      <c r="AW680" s="225">
        <f t="shared" si="540"/>
        <v>0.3014908231</v>
      </c>
      <c r="AX680" s="225">
        <f t="shared" si="540"/>
        <v>0.3014908231</v>
      </c>
      <c r="AY680" s="225">
        <f t="shared" si="540"/>
        <v>0.3014908231</v>
      </c>
      <c r="AZ680" s="225">
        <f t="shared" si="540"/>
        <v>0.3014908231</v>
      </c>
      <c r="BA680" s="225">
        <f t="shared" si="540"/>
        <v>0.3014908231</v>
      </c>
      <c r="BB680" s="225">
        <f t="shared" si="540"/>
        <v>0.3014908231</v>
      </c>
      <c r="BC680" s="225">
        <f t="shared" si="540"/>
        <v>0.3014908231</v>
      </c>
      <c r="BD680" s="225">
        <f t="shared" si="540"/>
        <v>0.3014908231</v>
      </c>
      <c r="BE680" s="225">
        <f t="shared" si="540"/>
        <v>0.3014908231</v>
      </c>
      <c r="BF680" s="225">
        <f t="shared" si="540"/>
        <v>0.3014908231</v>
      </c>
      <c r="BG680" s="225">
        <f t="shared" si="540"/>
        <v>0.3014908231</v>
      </c>
      <c r="BH680" s="225">
        <f t="shared" si="540"/>
        <v>0.3014908231</v>
      </c>
      <c r="BI680" s="225">
        <f t="shared" si="540"/>
        <v>0.3014908231</v>
      </c>
      <c r="BJ680" s="225">
        <f t="shared" si="540"/>
        <v>0.3014908231</v>
      </c>
      <c r="BK680" s="225">
        <f t="shared" si="540"/>
        <v>0.3014908231</v>
      </c>
      <c r="BL680" s="225">
        <f t="shared" si="540"/>
        <v>0.3014908231</v>
      </c>
      <c r="BM680" s="225">
        <f t="shared" si="540"/>
        <v>0.3014908231</v>
      </c>
      <c r="BN680" s="225">
        <f t="shared" si="540"/>
        <v>0.3014908231</v>
      </c>
      <c r="BO680" s="225">
        <f t="shared" si="540"/>
        <v>0.3014908231</v>
      </c>
      <c r="BP680" s="225">
        <f t="shared" si="540"/>
        <v>0.3014908231</v>
      </c>
      <c r="BQ680" s="225">
        <f t="shared" si="540"/>
        <v>0.3014908231</v>
      </c>
      <c r="BR680" s="225">
        <f t="shared" si="540"/>
        <v>0.3014908231</v>
      </c>
      <c r="BS680" s="225">
        <f t="shared" si="540"/>
        <v>0.3014908231</v>
      </c>
      <c r="BT680" s="225">
        <f t="shared" si="540"/>
        <v>0.3014908231</v>
      </c>
      <c r="BU680" s="225">
        <f t="shared" si="540"/>
        <v>0.3014908231</v>
      </c>
      <c r="BV680" s="225">
        <f t="shared" si="540"/>
        <v>0.3014908231</v>
      </c>
      <c r="BW680" s="225">
        <f t="shared" si="540"/>
        <v>0.3014908231</v>
      </c>
      <c r="BX680" s="225">
        <f t="shared" si="540"/>
        <v>0.3014908231</v>
      </c>
      <c r="BY680" s="225">
        <f t="shared" si="540"/>
        <v>0.3014908231</v>
      </c>
      <c r="BZ680" s="225">
        <f t="shared" si="540"/>
        <v>0.3014908231</v>
      </c>
      <c r="CA680" s="225">
        <f t="shared" si="540"/>
        <v>0.3014908231</v>
      </c>
      <c r="CB680" s="225">
        <f t="shared" si="540"/>
        <v>0.3014908231</v>
      </c>
      <c r="CC680" s="225">
        <f t="shared" si="540"/>
        <v>0.3014908231</v>
      </c>
      <c r="CD680" s="225">
        <f t="shared" si="540"/>
        <v>0.3014908231</v>
      </c>
      <c r="CE680" s="225">
        <f t="shared" si="540"/>
        <v>0.3014908231</v>
      </c>
      <c r="CF680" s="225">
        <f t="shared" si="540"/>
        <v>0.3014908231</v>
      </c>
      <c r="CG680" s="225">
        <f t="shared" si="540"/>
        <v>0.3014908231</v>
      </c>
      <c r="CH680" s="225">
        <f t="shared" si="540"/>
        <v>0.3014908231</v>
      </c>
      <c r="CI680" s="225">
        <f t="shared" si="540"/>
        <v>0.3014908231</v>
      </c>
      <c r="CJ680" s="225">
        <f t="shared" si="540"/>
        <v>0.3014908231</v>
      </c>
      <c r="CK680" s="225">
        <f t="shared" si="540"/>
        <v>0.3014908231</v>
      </c>
      <c r="CL680" s="225">
        <f t="shared" si="540"/>
        <v>0.3014908231</v>
      </c>
      <c r="CM680" s="225">
        <f t="shared" si="540"/>
        <v>0.3014908231</v>
      </c>
      <c r="CN680" s="225">
        <f t="shared" si="540"/>
        <v>0.3014908231</v>
      </c>
      <c r="CO680" s="225">
        <f t="shared" si="540"/>
        <v>0.3014908231</v>
      </c>
      <c r="CP680" s="225">
        <f t="shared" si="540"/>
        <v>0.3014908231</v>
      </c>
      <c r="CQ680" s="225">
        <f t="shared" si="540"/>
        <v>0.3014908231</v>
      </c>
      <c r="CR680" s="225">
        <f t="shared" si="540"/>
        <v>0.3014908231</v>
      </c>
      <c r="CS680" s="225">
        <f t="shared" si="540"/>
        <v>0.3014908231</v>
      </c>
      <c r="CT680" s="225">
        <f t="shared" si="540"/>
        <v>0.3014908231</v>
      </c>
      <c r="CU680" s="225">
        <f t="shared" si="540"/>
        <v>0.3014908231</v>
      </c>
      <c r="CV680" s="225">
        <f t="shared" si="540"/>
        <v>0.3014908231</v>
      </c>
      <c r="CW680" s="225">
        <f t="shared" si="540"/>
        <v>0.3014908231</v>
      </c>
      <c r="CX680" s="225">
        <f t="shared" si="540"/>
        <v>0.3014908231</v>
      </c>
      <c r="CY680" s="225">
        <f t="shared" si="540"/>
        <v>0.3014908231</v>
      </c>
      <c r="CZ680" s="225">
        <f t="shared" si="540"/>
        <v>0.3014908231</v>
      </c>
      <c r="DA680" s="225">
        <f t="shared" si="540"/>
        <v>0.3014908231</v>
      </c>
      <c r="DB680" s="225">
        <f t="shared" si="540"/>
        <v>0.3014908231</v>
      </c>
      <c r="DC680" s="225">
        <f t="shared" si="540"/>
        <v>0.3014908231</v>
      </c>
      <c r="DD680" s="225">
        <f t="shared" si="540"/>
        <v>0.3014908231</v>
      </c>
      <c r="DE680" s="225">
        <f t="shared" si="540"/>
        <v>0.3014908231</v>
      </c>
      <c r="DF680" s="225">
        <f t="shared" si="540"/>
        <v>0.3014908231</v>
      </c>
      <c r="DG680" s="225">
        <f t="shared" si="540"/>
        <v>0.3014908231</v>
      </c>
      <c r="DH680" s="225">
        <f t="shared" si="540"/>
        <v>0.3014908231</v>
      </c>
      <c r="DI680" s="225">
        <f t="shared" si="540"/>
        <v>0.3014908231</v>
      </c>
      <c r="DJ680" s="225">
        <f t="shared" si="540"/>
        <v>0.3014908231</v>
      </c>
      <c r="DK680" s="225">
        <f t="shared" si="540"/>
        <v>0.3014908231</v>
      </c>
      <c r="DL680" s="225">
        <f t="shared" si="540"/>
        <v>0.3014908231</v>
      </c>
      <c r="DM680" s="225">
        <f t="shared" si="540"/>
        <v>0.3014908231</v>
      </c>
      <c r="DN680" s="225">
        <f t="shared" si="540"/>
        <v>0.3014908231</v>
      </c>
      <c r="DO680" s="225">
        <f t="shared" si="540"/>
        <v>0.3014908231</v>
      </c>
      <c r="DP680" s="225">
        <f t="shared" si="540"/>
        <v>0.3014908231</v>
      </c>
      <c r="DQ680" s="225">
        <f t="shared" si="540"/>
        <v>0.3014908231</v>
      </c>
      <c r="DR680" s="225">
        <f t="shared" si="540"/>
        <v>0.3014908231</v>
      </c>
      <c r="DS680" s="225">
        <f t="shared" si="540"/>
        <v>0.3014908231</v>
      </c>
      <c r="DT680" s="225">
        <f t="shared" si="540"/>
        <v>0.3014908231</v>
      </c>
      <c r="DU680" s="225">
        <f t="shared" si="540"/>
        <v>0.3014908231</v>
      </c>
      <c r="DV680" s="225">
        <f t="shared" si="540"/>
        <v>0.3014908231</v>
      </c>
      <c r="DW680" s="225">
        <f t="shared" si="540"/>
        <v>0.3014908231</v>
      </c>
      <c r="DX680" s="225">
        <f t="shared" si="540"/>
        <v>0.3014908231</v>
      </c>
      <c r="DY680" s="225">
        <f t="shared" si="540"/>
        <v>0.3014908231</v>
      </c>
      <c r="DZ680" s="225">
        <f t="shared" si="540"/>
        <v>0.3014908231</v>
      </c>
    </row>
    <row r="681">
      <c r="A681" s="89"/>
      <c r="B681" s="150"/>
      <c r="C681" s="150"/>
      <c r="D681" s="89"/>
      <c r="E681" s="89"/>
      <c r="F681" s="89"/>
      <c r="G681" s="89"/>
      <c r="H681" s="89"/>
      <c r="I681" s="88" t="s">
        <v>334</v>
      </c>
      <c r="J681" s="225">
        <f t="shared" ref="J681:DZ681" si="541">J670/sum(J$666:J$670)</f>
        <v>0</v>
      </c>
      <c r="K681" s="225">
        <f t="shared" si="541"/>
        <v>0</v>
      </c>
      <c r="L681" s="225">
        <f t="shared" si="541"/>
        <v>0</v>
      </c>
      <c r="M681" s="225">
        <f t="shared" si="541"/>
        <v>0</v>
      </c>
      <c r="N681" s="225">
        <f t="shared" si="541"/>
        <v>0</v>
      </c>
      <c r="O681" s="225">
        <f t="shared" si="541"/>
        <v>0</v>
      </c>
      <c r="P681" s="225">
        <f t="shared" si="541"/>
        <v>0</v>
      </c>
      <c r="Q681" s="225">
        <f t="shared" si="541"/>
        <v>0</v>
      </c>
      <c r="R681" s="225">
        <f t="shared" si="541"/>
        <v>0</v>
      </c>
      <c r="S681" s="225">
        <f t="shared" si="541"/>
        <v>0</v>
      </c>
      <c r="T681" s="225">
        <f t="shared" si="541"/>
        <v>0</v>
      </c>
      <c r="U681" s="225">
        <f t="shared" si="541"/>
        <v>0</v>
      </c>
      <c r="V681" s="225">
        <f t="shared" si="541"/>
        <v>0</v>
      </c>
      <c r="W681" s="225">
        <f t="shared" si="541"/>
        <v>0</v>
      </c>
      <c r="X681" s="225">
        <f t="shared" si="541"/>
        <v>0</v>
      </c>
      <c r="Y681" s="225">
        <f t="shared" si="541"/>
        <v>0</v>
      </c>
      <c r="Z681" s="225">
        <f t="shared" si="541"/>
        <v>0</v>
      </c>
      <c r="AA681" s="225">
        <f t="shared" si="541"/>
        <v>0</v>
      </c>
      <c r="AB681" s="225">
        <f t="shared" si="541"/>
        <v>0</v>
      </c>
      <c r="AC681" s="225">
        <f t="shared" si="541"/>
        <v>0</v>
      </c>
      <c r="AD681" s="225">
        <f t="shared" si="541"/>
        <v>0</v>
      </c>
      <c r="AE681" s="225">
        <f t="shared" si="541"/>
        <v>0</v>
      </c>
      <c r="AF681" s="225">
        <f t="shared" si="541"/>
        <v>0</v>
      </c>
      <c r="AG681" s="225">
        <f t="shared" si="541"/>
        <v>0</v>
      </c>
      <c r="AH681" s="225">
        <f t="shared" si="541"/>
        <v>0</v>
      </c>
      <c r="AI681" s="225">
        <f t="shared" si="541"/>
        <v>0</v>
      </c>
      <c r="AJ681" s="225">
        <f t="shared" si="541"/>
        <v>0</v>
      </c>
      <c r="AK681" s="225">
        <f t="shared" si="541"/>
        <v>0</v>
      </c>
      <c r="AL681" s="225">
        <f t="shared" si="541"/>
        <v>0</v>
      </c>
      <c r="AM681" s="225">
        <f t="shared" si="541"/>
        <v>0</v>
      </c>
      <c r="AN681" s="225">
        <f t="shared" si="541"/>
        <v>0.100477846</v>
      </c>
      <c r="AO681" s="225">
        <f t="shared" si="541"/>
        <v>0.100477846</v>
      </c>
      <c r="AP681" s="225">
        <f t="shared" si="541"/>
        <v>0.100477846</v>
      </c>
      <c r="AQ681" s="225">
        <f t="shared" si="541"/>
        <v>0.100477846</v>
      </c>
      <c r="AR681" s="225">
        <f t="shared" si="541"/>
        <v>0.100477846</v>
      </c>
      <c r="AS681" s="225">
        <f t="shared" si="541"/>
        <v>0.100477846</v>
      </c>
      <c r="AT681" s="225">
        <f t="shared" si="541"/>
        <v>0.100477846</v>
      </c>
      <c r="AU681" s="225">
        <f t="shared" si="541"/>
        <v>0.100477846</v>
      </c>
      <c r="AV681" s="225">
        <f t="shared" si="541"/>
        <v>0.100477846</v>
      </c>
      <c r="AW681" s="225">
        <f t="shared" si="541"/>
        <v>0.100477846</v>
      </c>
      <c r="AX681" s="225">
        <f t="shared" si="541"/>
        <v>0.100477846</v>
      </c>
      <c r="AY681" s="225">
        <f t="shared" si="541"/>
        <v>0.100477846</v>
      </c>
      <c r="AZ681" s="225">
        <f t="shared" si="541"/>
        <v>0.100477846</v>
      </c>
      <c r="BA681" s="225">
        <f t="shared" si="541"/>
        <v>0.100477846</v>
      </c>
      <c r="BB681" s="225">
        <f t="shared" si="541"/>
        <v>0.100477846</v>
      </c>
      <c r="BC681" s="225">
        <f t="shared" si="541"/>
        <v>0.100477846</v>
      </c>
      <c r="BD681" s="225">
        <f t="shared" si="541"/>
        <v>0.100477846</v>
      </c>
      <c r="BE681" s="225">
        <f t="shared" si="541"/>
        <v>0.100477846</v>
      </c>
      <c r="BF681" s="225">
        <f t="shared" si="541"/>
        <v>0.100477846</v>
      </c>
      <c r="BG681" s="225">
        <f t="shared" si="541"/>
        <v>0.100477846</v>
      </c>
      <c r="BH681" s="225">
        <f t="shared" si="541"/>
        <v>0.100477846</v>
      </c>
      <c r="BI681" s="225">
        <f t="shared" si="541"/>
        <v>0.100477846</v>
      </c>
      <c r="BJ681" s="225">
        <f t="shared" si="541"/>
        <v>0.100477846</v>
      </c>
      <c r="BK681" s="225">
        <f t="shared" si="541"/>
        <v>0.100477846</v>
      </c>
      <c r="BL681" s="225">
        <f t="shared" si="541"/>
        <v>0.100477846</v>
      </c>
      <c r="BM681" s="225">
        <f t="shared" si="541"/>
        <v>0.100477846</v>
      </c>
      <c r="BN681" s="225">
        <f t="shared" si="541"/>
        <v>0.100477846</v>
      </c>
      <c r="BO681" s="225">
        <f t="shared" si="541"/>
        <v>0.100477846</v>
      </c>
      <c r="BP681" s="225">
        <f t="shared" si="541"/>
        <v>0.100477846</v>
      </c>
      <c r="BQ681" s="225">
        <f t="shared" si="541"/>
        <v>0.100477846</v>
      </c>
      <c r="BR681" s="225">
        <f t="shared" si="541"/>
        <v>0.100477846</v>
      </c>
      <c r="BS681" s="225">
        <f t="shared" si="541"/>
        <v>0.100477846</v>
      </c>
      <c r="BT681" s="225">
        <f t="shared" si="541"/>
        <v>0.100477846</v>
      </c>
      <c r="BU681" s="225">
        <f t="shared" si="541"/>
        <v>0.100477846</v>
      </c>
      <c r="BV681" s="225">
        <f t="shared" si="541"/>
        <v>0.100477846</v>
      </c>
      <c r="BW681" s="225">
        <f t="shared" si="541"/>
        <v>0.100477846</v>
      </c>
      <c r="BX681" s="225">
        <f t="shared" si="541"/>
        <v>0.100477846</v>
      </c>
      <c r="BY681" s="225">
        <f t="shared" si="541"/>
        <v>0.100477846</v>
      </c>
      <c r="BZ681" s="225">
        <f t="shared" si="541"/>
        <v>0.100477846</v>
      </c>
      <c r="CA681" s="225">
        <f t="shared" si="541"/>
        <v>0.100477846</v>
      </c>
      <c r="CB681" s="225">
        <f t="shared" si="541"/>
        <v>0.100477846</v>
      </c>
      <c r="CC681" s="225">
        <f t="shared" si="541"/>
        <v>0.100477846</v>
      </c>
      <c r="CD681" s="225">
        <f t="shared" si="541"/>
        <v>0.100477846</v>
      </c>
      <c r="CE681" s="225">
        <f t="shared" si="541"/>
        <v>0.100477846</v>
      </c>
      <c r="CF681" s="225">
        <f t="shared" si="541"/>
        <v>0.100477846</v>
      </c>
      <c r="CG681" s="225">
        <f t="shared" si="541"/>
        <v>0.100477846</v>
      </c>
      <c r="CH681" s="225">
        <f t="shared" si="541"/>
        <v>0.100477846</v>
      </c>
      <c r="CI681" s="225">
        <f t="shared" si="541"/>
        <v>0.100477846</v>
      </c>
      <c r="CJ681" s="225">
        <f t="shared" si="541"/>
        <v>0.100477846</v>
      </c>
      <c r="CK681" s="225">
        <f t="shared" si="541"/>
        <v>0.100477846</v>
      </c>
      <c r="CL681" s="225">
        <f t="shared" si="541"/>
        <v>0.100477846</v>
      </c>
      <c r="CM681" s="225">
        <f t="shared" si="541"/>
        <v>0.100477846</v>
      </c>
      <c r="CN681" s="225">
        <f t="shared" si="541"/>
        <v>0.100477846</v>
      </c>
      <c r="CO681" s="225">
        <f t="shared" si="541"/>
        <v>0.100477846</v>
      </c>
      <c r="CP681" s="225">
        <f t="shared" si="541"/>
        <v>0.100477846</v>
      </c>
      <c r="CQ681" s="225">
        <f t="shared" si="541"/>
        <v>0.100477846</v>
      </c>
      <c r="CR681" s="225">
        <f t="shared" si="541"/>
        <v>0.100477846</v>
      </c>
      <c r="CS681" s="225">
        <f t="shared" si="541"/>
        <v>0.100477846</v>
      </c>
      <c r="CT681" s="225">
        <f t="shared" si="541"/>
        <v>0.100477846</v>
      </c>
      <c r="CU681" s="225">
        <f t="shared" si="541"/>
        <v>0.100477846</v>
      </c>
      <c r="CV681" s="225">
        <f t="shared" si="541"/>
        <v>0.100477846</v>
      </c>
      <c r="CW681" s="225">
        <f t="shared" si="541"/>
        <v>0.100477846</v>
      </c>
      <c r="CX681" s="225">
        <f t="shared" si="541"/>
        <v>0.100477846</v>
      </c>
      <c r="CY681" s="225">
        <f t="shared" si="541"/>
        <v>0.100477846</v>
      </c>
      <c r="CZ681" s="225">
        <f t="shared" si="541"/>
        <v>0.100477846</v>
      </c>
      <c r="DA681" s="225">
        <f t="shared" si="541"/>
        <v>0.100477846</v>
      </c>
      <c r="DB681" s="225">
        <f t="shared" si="541"/>
        <v>0.100477846</v>
      </c>
      <c r="DC681" s="225">
        <f t="shared" si="541"/>
        <v>0.100477846</v>
      </c>
      <c r="DD681" s="225">
        <f t="shared" si="541"/>
        <v>0.100477846</v>
      </c>
      <c r="DE681" s="225">
        <f t="shared" si="541"/>
        <v>0.100477846</v>
      </c>
      <c r="DF681" s="225">
        <f t="shared" si="541"/>
        <v>0.100477846</v>
      </c>
      <c r="DG681" s="225">
        <f t="shared" si="541"/>
        <v>0.100477846</v>
      </c>
      <c r="DH681" s="225">
        <f t="shared" si="541"/>
        <v>0.100477846</v>
      </c>
      <c r="DI681" s="225">
        <f t="shared" si="541"/>
        <v>0.100477846</v>
      </c>
      <c r="DJ681" s="225">
        <f t="shared" si="541"/>
        <v>0.100477846</v>
      </c>
      <c r="DK681" s="225">
        <f t="shared" si="541"/>
        <v>0.100477846</v>
      </c>
      <c r="DL681" s="225">
        <f t="shared" si="541"/>
        <v>0.100477846</v>
      </c>
      <c r="DM681" s="225">
        <f t="shared" si="541"/>
        <v>0.100477846</v>
      </c>
      <c r="DN681" s="225">
        <f t="shared" si="541"/>
        <v>0.100477846</v>
      </c>
      <c r="DO681" s="225">
        <f t="shared" si="541"/>
        <v>0.100477846</v>
      </c>
      <c r="DP681" s="225">
        <f t="shared" si="541"/>
        <v>0.100477846</v>
      </c>
      <c r="DQ681" s="225">
        <f t="shared" si="541"/>
        <v>0.100477846</v>
      </c>
      <c r="DR681" s="225">
        <f t="shared" si="541"/>
        <v>0.100477846</v>
      </c>
      <c r="DS681" s="225">
        <f t="shared" si="541"/>
        <v>0.100477846</v>
      </c>
      <c r="DT681" s="225">
        <f t="shared" si="541"/>
        <v>0.100477846</v>
      </c>
      <c r="DU681" s="225">
        <f t="shared" si="541"/>
        <v>0.100477846</v>
      </c>
      <c r="DV681" s="225">
        <f t="shared" si="541"/>
        <v>0.100477846</v>
      </c>
      <c r="DW681" s="225">
        <f t="shared" si="541"/>
        <v>0.100477846</v>
      </c>
      <c r="DX681" s="225">
        <f t="shared" si="541"/>
        <v>0.100477846</v>
      </c>
      <c r="DY681" s="225">
        <f t="shared" si="541"/>
        <v>0.100477846</v>
      </c>
      <c r="DZ681" s="225">
        <f t="shared" si="541"/>
        <v>0.100477846</v>
      </c>
    </row>
    <row r="682">
      <c r="A682" s="89"/>
      <c r="B682" s="89"/>
      <c r="C682" s="89"/>
      <c r="D682" s="89"/>
      <c r="E682" s="107" t="s">
        <v>337</v>
      </c>
      <c r="F682" s="89"/>
      <c r="G682" s="89"/>
      <c r="H682" s="89"/>
      <c r="I682" s="88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0"/>
      <c r="DB682" s="90"/>
      <c r="DC682" s="90"/>
      <c r="DD682" s="90"/>
      <c r="DE682" s="90"/>
      <c r="DF682" s="90"/>
      <c r="DG682" s="90"/>
      <c r="DH682" s="90"/>
      <c r="DI682" s="90"/>
      <c r="DJ682" s="90"/>
      <c r="DK682" s="90"/>
      <c r="DL682" s="90"/>
      <c r="DM682" s="90"/>
      <c r="DN682" s="90"/>
      <c r="DO682" s="90"/>
      <c r="DP682" s="90"/>
      <c r="DQ682" s="90"/>
      <c r="DR682" s="90"/>
      <c r="DS682" s="90"/>
      <c r="DT682" s="90"/>
      <c r="DU682" s="90"/>
      <c r="DV682" s="90"/>
      <c r="DW682" s="90"/>
      <c r="DX682" s="90"/>
      <c r="DY682" s="90"/>
      <c r="DZ682" s="90"/>
    </row>
    <row r="683">
      <c r="A683" s="89"/>
      <c r="B683" s="89"/>
      <c r="C683" s="89"/>
      <c r="D683" s="89"/>
      <c r="G683" s="128" t="str">
        <f>FounderEarnings!G$3</f>
        <v>Up Scenario</v>
      </c>
      <c r="H683" s="89"/>
      <c r="I683" s="88" t="s">
        <v>327</v>
      </c>
      <c r="J683" s="90"/>
      <c r="K683" s="90" t="str">
        <f>if($G683=$B$4,K$110,if($G683=$B$5,K$129,if($G683=Calc!$B$6,K$148,"-")))</f>
        <v/>
      </c>
      <c r="L683" s="90" t="str">
        <f>if($G683=$B$4,L$110,if($G683=$B$5,L$129,if($G683=Calc!$B$6,L$148,"-")))</f>
        <v/>
      </c>
      <c r="M683" s="90" t="str">
        <f>if($G683=$B$4,M$110,if($G683=$B$5,M$129,if($G683=Calc!$B$6,M$148,"-")))</f>
        <v/>
      </c>
      <c r="N683" s="90" t="str">
        <f>if($G683=$B$4,N$110,if($G683=$B$5,N$129,if($G683=Calc!$B$6,N$148,"-")))</f>
        <v/>
      </c>
      <c r="O683" s="90" t="str">
        <f>if($G683=$B$4,O$110,if($G683=$B$5,O$129,if($G683=Calc!$B$6,O$148,"-")))</f>
        <v/>
      </c>
      <c r="P683" s="90" t="str">
        <f>if($G683=$B$4,P$110,if($G683=$B$5,P$129,if($G683=Calc!$B$6,P$148,"-")))</f>
        <v/>
      </c>
      <c r="Q683" s="90" t="str">
        <f>if($G683=$B$4,Q$110,if($G683=$B$5,Q$129,if($G683=Calc!$B$6,Q$148,"-")))</f>
        <v/>
      </c>
      <c r="R683" s="90" t="str">
        <f>if($G683=$B$4,R$110,if($G683=$B$5,R$129,if($G683=Calc!$B$6,R$148,"-")))</f>
        <v/>
      </c>
      <c r="S683" s="90" t="str">
        <f>if($G683=$B$4,S$110,if($G683=$B$5,S$129,if($G683=Calc!$B$6,S$148,"-")))</f>
        <v/>
      </c>
      <c r="T683" s="90" t="str">
        <f>if($G683=$B$4,T$110,if($G683=$B$5,T$129,if($G683=Calc!$B$6,T$148,"-")))</f>
        <v/>
      </c>
      <c r="U683" s="90" t="str">
        <f>if($G683=$B$4,U$110,if($G683=$B$5,U$129,if($G683=Calc!$B$6,U$148,"-")))</f>
        <v/>
      </c>
      <c r="V683" s="90" t="str">
        <f>if($G683=$B$4,V$110,if($G683=$B$5,V$129,if($G683=Calc!$B$6,V$148,"-")))</f>
        <v/>
      </c>
      <c r="W683" s="90">
        <f>if($G683=$B$4,W$110,if($G683=$B$5,W$129,if($G683=Calc!$B$6,W$148,"-")))</f>
        <v>1232.271847</v>
      </c>
      <c r="X683" s="90">
        <f>if($G683=$B$4,X$110,if($G683=$B$5,X$129,if($G683=Calc!$B$6,X$148,"-")))</f>
        <v>1219.470623</v>
      </c>
      <c r="Y683" s="90">
        <f>if($G683=$B$4,Y$110,if($G683=$B$5,Y$129,if($G683=Calc!$B$6,Y$148,"-")))</f>
        <v>1208.795804</v>
      </c>
      <c r="Z683" s="90">
        <f>if($G683=$B$4,Z$110,if($G683=$B$5,Z$129,if($G683=Calc!$B$6,Z$148,"-")))</f>
        <v>1198.965277</v>
      </c>
      <c r="AA683" s="90">
        <f>if($G683=$B$4,AA$110,if($G683=$B$5,AA$129,if($G683=Calc!$B$6,AA$148,"-")))</f>
        <v>1189.332876</v>
      </c>
      <c r="AB683" s="90">
        <f>if($G683=$B$4,AB$110,if($G683=$B$5,AB$129,if($G683=Calc!$B$6,AB$148,"-")))</f>
        <v>1179.740753</v>
      </c>
      <c r="AC683" s="90">
        <f>if($G683=$B$4,AC$110,if($G683=$B$5,AC$129,if($G683=Calc!$B$6,AC$148,"-")))</f>
        <v>957.735599</v>
      </c>
      <c r="AD683" s="90">
        <f>if($G683=$B$4,AD$110,if($G683=$B$5,AD$129,if($G683=Calc!$B$6,AD$148,"-")))</f>
        <v>865.4886975</v>
      </c>
      <c r="AE683" s="90">
        <f>if($G683=$B$4,AE$110,if($G683=$B$5,AE$129,if($G683=Calc!$B$6,AE$148,"-")))</f>
        <v>856.3652572</v>
      </c>
      <c r="AF683" s="90">
        <f>if($G683=$B$4,AF$110,if($G683=$B$5,AF$129,if($G683=Calc!$B$6,AF$148,"-")))</f>
        <v>847.2418754</v>
      </c>
      <c r="AG683" s="90">
        <f>if($G683=$B$4,AG$110,if($G683=$B$5,AG$129,if($G683=Calc!$B$6,AG$148,"-")))</f>
        <v>838.1185043</v>
      </c>
      <c r="AH683" s="90">
        <f>if($G683=$B$4,AH$110,if($G683=$B$5,AH$129,if($G683=Calc!$B$6,AH$148,"-")))</f>
        <v>828.9951352</v>
      </c>
      <c r="AI683" s="90">
        <f>if($G683=$B$4,AI$110,if($G683=$B$5,AI$129,if($G683=Calc!$B$6,AI$148,"-")))</f>
        <v>1999.113712</v>
      </c>
      <c r="AJ683" s="90">
        <f>if($G683=$B$4,AJ$110,if($G683=$B$5,AJ$129,if($G683=Calc!$B$6,AJ$148,"-")))</f>
        <v>2335.677388</v>
      </c>
      <c r="AK683" s="90">
        <f>if($G683=$B$4,AK$110,if($G683=$B$5,AK$129,if($G683=Calc!$B$6,AK$148,"-")))</f>
        <v>2671.918645</v>
      </c>
      <c r="AL683" s="90">
        <f>if($G683=$B$4,AL$110,if($G683=$B$5,AL$129,if($G683=Calc!$B$6,AL$148,"-")))</f>
        <v>3018.450643</v>
      </c>
      <c r="AM683" s="90">
        <f>if($G683=$B$4,AM$110,if($G683=$B$5,AM$129,if($G683=Calc!$B$6,AM$148,"-")))</f>
        <v>3378.073414</v>
      </c>
      <c r="AN683" s="90">
        <f>if($G683=$B$4,AN$110,if($G683=$B$5,AN$129,if($G683=Calc!$B$6,AN$148,"-")))</f>
        <v>3751.28977</v>
      </c>
      <c r="AO683" s="90">
        <f>if($G683=$B$4,AO$110,if($G683=$B$5,AO$129,if($G683=Calc!$B$6,AO$148,"-")))</f>
        <v>4138.101476</v>
      </c>
      <c r="AP683" s="90">
        <f>if($G683=$B$4,AP$110,if($G683=$B$5,AP$129,if($G683=Calc!$B$6,AP$148,"-")))</f>
        <v>4538.412213</v>
      </c>
      <c r="AQ683" s="90">
        <f>if($G683=$B$4,AQ$110,if($G683=$B$5,AQ$129,if($G683=Calc!$B$6,AQ$148,"-")))</f>
        <v>4952.107959</v>
      </c>
      <c r="AR683" s="90">
        <f>if($G683=$B$4,AR$110,if($G683=$B$5,AR$129,if($G683=Calc!$B$6,AR$148,"-")))</f>
        <v>5379.072214</v>
      </c>
      <c r="AS683" s="90">
        <f>if($G683=$B$4,AS$110,if($G683=$B$5,AS$129,if($G683=Calc!$B$6,AS$148,"-")))</f>
        <v>5819.188808</v>
      </c>
      <c r="AT683" s="90">
        <f>if($G683=$B$4,AT$110,if($G683=$B$5,AT$129,if($G683=Calc!$B$6,AT$148,"-")))</f>
        <v>6272.342402</v>
      </c>
      <c r="AU683" s="90">
        <f>if($G683=$B$4,AU$110,if($G683=$B$5,AU$129,if($G683=Calc!$B$6,AU$148,"-")))</f>
        <v>6588.429554</v>
      </c>
      <c r="AV683" s="90">
        <f>if($G683=$B$4,AV$110,if($G683=$B$5,AV$129,if($G683=Calc!$B$6,AV$148,"-")))</f>
        <v>6891.787582</v>
      </c>
      <c r="AW683" s="90">
        <f>if($G683=$B$4,AW$110,if($G683=$B$5,AW$129,if($G683=Calc!$B$6,AW$148,"-")))</f>
        <v>7205.258595</v>
      </c>
      <c r="AX683" s="90">
        <f>if($G683=$B$4,AX$110,if($G683=$B$5,AX$129,if($G683=Calc!$B$6,AX$148,"-")))</f>
        <v>7527.237658</v>
      </c>
      <c r="AY683" s="90">
        <f>if($G683=$B$4,AY$110,if($G683=$B$5,AY$129,if($G683=Calc!$B$6,AY$148,"-")))</f>
        <v>7856.817705</v>
      </c>
      <c r="AZ683" s="90">
        <f>if($G683=$B$4,AZ$110,if($G683=$B$5,AZ$129,if($G683=Calc!$B$6,AZ$148,"-")))</f>
        <v>8193.725872</v>
      </c>
      <c r="BA683" s="90">
        <f>if($G683=$B$4,BA$110,if($G683=$B$5,BA$129,if($G683=Calc!$B$6,BA$148,"-")))</f>
        <v>8537.854411</v>
      </c>
      <c r="BB683" s="90">
        <f>if($G683=$B$4,BB$110,if($G683=$B$5,BB$129,if($G683=Calc!$B$6,BB$148,"-")))</f>
        <v>8889.13073</v>
      </c>
      <c r="BC683" s="90">
        <f>if($G683=$B$4,BC$110,if($G683=$B$5,BC$129,if($G683=Calc!$B$6,BC$148,"-")))</f>
        <v>9247.489487</v>
      </c>
      <c r="BD683" s="90">
        <f>if($G683=$B$4,BD$110,if($G683=$B$5,BD$129,if($G683=Calc!$B$6,BD$148,"-")))</f>
        <v>9612.867121</v>
      </c>
      <c r="BE683" s="90">
        <f>if($G683=$B$4,BE$110,if($G683=$B$5,BE$129,if($G683=Calc!$B$6,BE$148,"-")))</f>
        <v>9985.200823</v>
      </c>
      <c r="BF683" s="90">
        <f>if($G683=$B$4,BF$110,if($G683=$B$5,BF$129,if($G683=Calc!$B$6,BF$148,"-")))</f>
        <v>10364.42834</v>
      </c>
      <c r="BG683" s="90">
        <f>if($G683=$B$4,BG$110,if($G683=$B$5,BG$129,if($G683=Calc!$B$6,BG$148,"-")))</f>
        <v>11381.63313</v>
      </c>
      <c r="BH683" s="90">
        <f>if($G683=$B$4,BH$110,if($G683=$B$5,BH$129,if($G683=Calc!$B$6,BH$148,"-")))</f>
        <v>12378.69273</v>
      </c>
      <c r="BI683" s="90">
        <f>if($G683=$B$4,BI$110,if($G683=$B$5,BI$129,if($G683=Calc!$B$6,BI$148,"-")))</f>
        <v>13379.32725</v>
      </c>
      <c r="BJ683" s="90">
        <f>if($G683=$B$4,BJ$110,if($G683=$B$5,BJ$129,if($G683=Calc!$B$6,BJ$148,"-")))</f>
        <v>14398.82265</v>
      </c>
      <c r="BK683" s="90">
        <f>if($G683=$B$4,BK$110,if($G683=$B$5,BK$129,if($G683=Calc!$B$6,BK$148,"-")))</f>
        <v>15440.87277</v>
      </c>
      <c r="BL683" s="90">
        <f>if($G683=$B$4,BL$110,if($G683=$B$5,BL$129,if($G683=Calc!$B$6,BL$148,"-")))</f>
        <v>16506.08421</v>
      </c>
      <c r="BM683" s="90">
        <f>if($G683=$B$4,BM$110,if($G683=$B$5,BM$129,if($G683=Calc!$B$6,BM$148,"-")))</f>
        <v>17594.41005</v>
      </c>
      <c r="BN683" s="90">
        <f>if($G683=$B$4,BN$110,if($G683=$B$5,BN$129,if($G683=Calc!$B$6,BN$148,"-")))</f>
        <v>18705.67733</v>
      </c>
      <c r="BO683" s="90">
        <f>if($G683=$B$4,BO$110,if($G683=$B$5,BO$129,if($G683=Calc!$B$6,BO$148,"-")))</f>
        <v>19839.69082</v>
      </c>
      <c r="BP683" s="90">
        <f>if($G683=$B$4,BP$110,if($G683=$B$5,BP$129,if($G683=Calc!$B$6,BP$148,"-")))</f>
        <v>20996.25251</v>
      </c>
      <c r="BQ683" s="90">
        <f>if($G683=$B$4,BQ$110,if($G683=$B$5,BQ$129,if($G683=Calc!$B$6,BQ$148,"-")))</f>
        <v>22175.1652</v>
      </c>
      <c r="BR683" s="90">
        <f>if($G683=$B$4,BR$110,if($G683=$B$5,BR$129,if($G683=Calc!$B$6,BR$148,"-")))</f>
        <v>23376.23318</v>
      </c>
      <c r="BS683" s="90">
        <f>if($G683=$B$4,BS$110,if($G683=$B$5,BS$129,if($G683=Calc!$B$6,BS$148,"-")))</f>
        <v>49869.08345</v>
      </c>
      <c r="BT683" s="90">
        <f>if($G683=$B$4,BT$110,if($G683=$B$5,BT$129,if($G683=Calc!$B$6,BT$148,"-")))</f>
        <v>52886.68951</v>
      </c>
      <c r="BU683" s="90">
        <f>if($G683=$B$4,BU$110,if($G683=$B$5,BU$129,if($G683=Calc!$B$6,BU$148,"-")))</f>
        <v>55932.32289</v>
      </c>
      <c r="BV683" s="90">
        <f>if($G683=$B$4,BV$110,if($G683=$B$5,BV$129,if($G683=Calc!$B$6,BV$148,"-")))</f>
        <v>59029.95639</v>
      </c>
      <c r="BW683" s="90">
        <f>if($G683=$B$4,BW$110,if($G683=$B$5,BW$129,if($G683=Calc!$B$6,BW$148,"-")))</f>
        <v>62183.63962</v>
      </c>
      <c r="BX683" s="90">
        <f>if($G683=$B$4,BX$110,if($G683=$B$5,BX$129,if($G683=Calc!$B$6,BX$148,"-")))</f>
        <v>65393.70674</v>
      </c>
      <c r="BY683" s="90">
        <f>if($G683=$B$4,BY$110,if($G683=$B$5,BY$129,if($G683=Calc!$B$6,BY$148,"-")))</f>
        <v>68659.81407</v>
      </c>
      <c r="BZ683" s="90">
        <f>if($G683=$B$4,BZ$110,if($G683=$B$5,BZ$129,if($G683=Calc!$B$6,BZ$148,"-")))</f>
        <v>71981.49812</v>
      </c>
      <c r="CA683" s="90">
        <f>if($G683=$B$4,CA$110,if($G683=$B$5,CA$129,if($G683=Calc!$B$6,CA$148,"-")))</f>
        <v>75358.27701</v>
      </c>
      <c r="CB683" s="90">
        <f>if($G683=$B$4,CB$110,if($G683=$B$5,CB$129,if($G683=Calc!$B$6,CB$148,"-")))</f>
        <v>78789.66877</v>
      </c>
      <c r="CC683" s="90">
        <f>if($G683=$B$4,CC$110,if($G683=$B$5,CC$129,if($G683=Calc!$B$6,CC$148,"-")))</f>
        <v>82275.19462</v>
      </c>
      <c r="CD683" s="90">
        <f>if($G683=$B$4,CD$110,if($G683=$B$5,CD$129,if($G683=Calc!$B$6,CD$148,"-")))</f>
        <v>85814.37957</v>
      </c>
      <c r="CE683" s="90">
        <f>if($G683=$B$4,CE$110,if($G683=$B$5,CE$129,if($G683=Calc!$B$6,CE$148,"-")))</f>
        <v>92423.33495</v>
      </c>
      <c r="CF683" s="90">
        <f>if($G683=$B$4,CF$110,if($G683=$B$5,CF$129,if($G683=Calc!$B$6,CF$148,"-")))</f>
        <v>98883.75968</v>
      </c>
      <c r="CG683" s="90">
        <f>if($G683=$B$4,CG$110,if($G683=$B$5,CG$129,if($G683=Calc!$B$6,CG$148,"-")))</f>
        <v>105371.1228</v>
      </c>
      <c r="CH683" s="90">
        <f>if($G683=$B$4,CH$110,if($G683=$B$5,CH$129,if($G683=Calc!$B$6,CH$148,"-")))</f>
        <v>111947.6802</v>
      </c>
      <c r="CI683" s="90">
        <f>if($G683=$B$4,CI$110,if($G683=$B$5,CI$129,if($G683=Calc!$B$6,CI$148,"-")))</f>
        <v>118626.9976</v>
      </c>
      <c r="CJ683" s="90">
        <f>if($G683=$B$4,CJ$110,if($G683=$B$5,CJ$129,if($G683=Calc!$B$6,CJ$148,"-")))</f>
        <v>125411.0689</v>
      </c>
      <c r="CK683" s="90">
        <f>if($G683=$B$4,CK$110,if($G683=$B$5,CK$129,if($G683=Calc!$B$6,CK$148,"-")))</f>
        <v>132299.5337</v>
      </c>
      <c r="CL683" s="90">
        <f>if($G683=$B$4,CL$110,if($G683=$B$5,CL$129,if($G683=Calc!$B$6,CL$148,"-")))</f>
        <v>139291.5862</v>
      </c>
      <c r="CM683" s="90">
        <f>if($G683=$B$4,CM$110,if($G683=$B$5,CM$129,if($G683=Calc!$B$6,CM$148,"-")))</f>
        <v>146386.3442</v>
      </c>
      <c r="CN683" s="90">
        <f>if($G683=$B$4,CN$110,if($G683=$B$5,CN$129,if($G683=Calc!$B$6,CN$148,"-")))</f>
        <v>153582.9172</v>
      </c>
      <c r="CO683" s="90">
        <f>if($G683=$B$4,CO$110,if($G683=$B$5,CO$129,if($G683=Calc!$B$6,CO$148,"-")))</f>
        <v>160880.4191</v>
      </c>
      <c r="CP683" s="90">
        <f>if($G683=$B$4,CP$110,if($G683=$B$5,CP$129,if($G683=Calc!$B$6,CP$148,"-")))</f>
        <v>168277.9707</v>
      </c>
      <c r="CQ683" s="90">
        <f>if($G683=$B$4,CQ$110,if($G683=$B$5,CQ$129,if($G683=Calc!$B$6,CQ$148,"-")))</f>
        <v>179875.3136</v>
      </c>
      <c r="CR683" s="90">
        <f>if($G683=$B$4,CR$110,if($G683=$B$5,CR$129,if($G683=Calc!$B$6,CR$148,"-")))</f>
        <v>191163.1042</v>
      </c>
      <c r="CS683" s="90">
        <f>if($G683=$B$4,CS$110,if($G683=$B$5,CS$129,if($G683=Calc!$B$6,CS$148,"-")))</f>
        <v>202499.2486</v>
      </c>
      <c r="CT683" s="90">
        <f>if($G683=$B$4,CT$110,if($G683=$B$5,CT$129,if($G683=Calc!$B$6,CT$148,"-")))</f>
        <v>213972.7635</v>
      </c>
      <c r="CU683" s="90">
        <f>if($G683=$B$4,CU$110,if($G683=$B$5,CU$129,if($G683=Calc!$B$6,CU$148,"-")))</f>
        <v>225601.0813</v>
      </c>
      <c r="CV683" s="90">
        <f>if($G683=$B$4,CV$110,if($G683=$B$5,CV$129,if($G683=Calc!$B$6,CV$148,"-")))</f>
        <v>237386.4608</v>
      </c>
      <c r="CW683" s="90">
        <f>if($G683=$B$4,CW$110,if($G683=$B$5,CW$129,if($G683=Calc!$B$6,CW$148,"-")))</f>
        <v>249328.2128</v>
      </c>
      <c r="CX683" s="90">
        <f>if($G683=$B$4,CX$110,if($G683=$B$5,CX$129,if($G683=Calc!$B$6,CX$148,"-")))</f>
        <v>261425.1047</v>
      </c>
      <c r="CY683" s="90">
        <f>if($G683=$B$4,CY$110,if($G683=$B$5,CY$129,if($G683=Calc!$B$6,CY$148,"-")))</f>
        <v>273675.8127</v>
      </c>
      <c r="CZ683" s="90">
        <f>if($G683=$B$4,CZ$110,if($G683=$B$5,CZ$129,if($G683=Calc!$B$6,CZ$148,"-")))</f>
        <v>286079.0056</v>
      </c>
      <c r="DA683" s="90">
        <f>if($G683=$B$4,DA$110,if($G683=$B$5,DA$129,if($G683=Calc!$B$6,DA$148,"-")))</f>
        <v>298633.3594</v>
      </c>
      <c r="DB683" s="90">
        <f>if($G683=$B$4,DB$110,if($G683=$B$5,DB$129,if($G683=Calc!$B$6,DB$148,"-")))</f>
        <v>311337.5604</v>
      </c>
      <c r="DC683" s="90">
        <f>if($G683=$B$4,DC$110,if($G683=$B$5,DC$129,if($G683=Calc!$B$6,DC$148,"-")))</f>
        <v>333312.7686</v>
      </c>
      <c r="DD683" s="90">
        <f>if($G683=$B$4,DD$110,if($G683=$B$5,DD$129,if($G683=Calc!$B$6,DD$148,"-")))</f>
        <v>354771.0475</v>
      </c>
      <c r="DE683" s="90">
        <f>if($G683=$B$4,DE$110,if($G683=$B$5,DE$129,if($G683=Calc!$B$6,DE$148,"-")))</f>
        <v>376288.2983</v>
      </c>
      <c r="DF683" s="90">
        <f>if($G683=$B$4,DF$110,if($G683=$B$5,DF$129,if($G683=Calc!$B$6,DF$148,"-")))</f>
        <v>398028.2372</v>
      </c>
      <c r="DG683" s="90">
        <f>if($G683=$B$4,DG$110,if($G683=$B$5,DG$129,if($G683=Calc!$B$6,DG$148,"-")))</f>
        <v>420024.5908</v>
      </c>
      <c r="DH683" s="90">
        <f>if($G683=$B$4,DH$110,if($G683=$B$5,DH$129,if($G683=Calc!$B$6,DH$148,"-")))</f>
        <v>442282.1639</v>
      </c>
      <c r="DI683" s="90">
        <f>if($G683=$B$4,DI$110,if($G683=$B$5,DI$129,if($G683=Calc!$B$6,DI$148,"-")))</f>
        <v>464800.0245</v>
      </c>
      <c r="DJ683" s="90">
        <f>if($G683=$B$4,DJ$110,if($G683=$B$5,DJ$129,if($G683=Calc!$B$6,DJ$148,"-")))</f>
        <v>487576.1694</v>
      </c>
      <c r="DK683" s="90">
        <f>if($G683=$B$4,DK$110,if($G683=$B$5,DK$129,if($G683=Calc!$B$6,DK$148,"-")))</f>
        <v>510608.4121</v>
      </c>
      <c r="DL683" s="90">
        <f>if($G683=$B$4,DL$110,if($G683=$B$5,DL$129,if($G683=Calc!$B$6,DL$148,"-")))</f>
        <v>533894.5476</v>
      </c>
      <c r="DM683" s="90">
        <f>if($G683=$B$4,DM$110,if($G683=$B$5,DM$129,if($G683=Calc!$B$6,DM$148,"-")))</f>
        <v>557432.382</v>
      </c>
      <c r="DN683" s="90">
        <f>if($G683=$B$4,DN$110,if($G683=$B$5,DN$129,if($G683=Calc!$B$6,DN$148,"-")))</f>
        <v>581219.7377</v>
      </c>
      <c r="DO683" s="90">
        <f>if($G683=$B$4,DO$110,if($G683=$B$5,DO$129,if($G683=Calc!$B$6,DO$148,"-")))</f>
        <v>620748.8319</v>
      </c>
      <c r="DP683" s="90">
        <f>if($G683=$B$4,DP$110,if($G683=$B$5,DP$129,if($G683=Calc!$B$6,DP$148,"-")))</f>
        <v>659309.646</v>
      </c>
      <c r="DQ683" s="90">
        <f>if($G683=$B$4,DQ$110,if($G683=$B$5,DQ$129,if($G683=Calc!$B$6,DQ$148,"-")))</f>
        <v>697954.5561</v>
      </c>
      <c r="DR683" s="90">
        <f>if($G683=$B$4,DR$110,if($G683=$B$5,DR$129,if($G683=Calc!$B$6,DR$148,"-")))</f>
        <v>736951.5137</v>
      </c>
      <c r="DS683" s="90">
        <f>if($G683=$B$4,DS$110,if($G683=$B$5,DS$129,if($G683=Calc!$B$6,DS$148,"-")))</f>
        <v>776353.8546</v>
      </c>
      <c r="DT683" s="90">
        <f>if($G683=$B$4,DT$110,if($G683=$B$5,DT$129,if($G683=Calc!$B$6,DT$148,"-")))</f>
        <v>816169.0264</v>
      </c>
      <c r="DU683" s="90">
        <f>if($G683=$B$4,DU$110,if($G683=$B$5,DU$129,if($G683=Calc!$B$6,DU$148,"-")))</f>
        <v>856395.5245</v>
      </c>
      <c r="DV683" s="90">
        <f>if($G683=$B$4,DV$110,if($G683=$B$5,DV$129,if($G683=Calc!$B$6,DV$148,"-")))</f>
        <v>897030.1861</v>
      </c>
      <c r="DW683" s="90">
        <f>if($G683=$B$4,DW$110,if($G683=$B$5,DW$129,if($G683=Calc!$B$6,DW$148,"-")))</f>
        <v>938069.5669</v>
      </c>
      <c r="DX683" s="90">
        <f>if($G683=$B$4,DX$110,if($G683=$B$5,DX$129,if($G683=Calc!$B$6,DX$148,"-")))</f>
        <v>979510.1941</v>
      </c>
      <c r="DY683" s="90">
        <f>if($G683=$B$4,DY$110,if($G683=$B$5,DY$129,if($G683=Calc!$B$6,DY$148,"-")))</f>
        <v>1021348.613</v>
      </c>
      <c r="DZ683" s="90">
        <f>if($G683=$B$4,DZ$110,if($G683=$B$5,DZ$129,if($G683=Calc!$B$6,DZ$148,"-")))</f>
        <v>1063581.393</v>
      </c>
    </row>
    <row r="684">
      <c r="A684" s="89"/>
      <c r="B684" s="89"/>
      <c r="C684" s="146"/>
      <c r="D684" s="146"/>
      <c r="E684" s="230"/>
      <c r="F684" s="230"/>
      <c r="G684" s="192"/>
      <c r="H684" s="89"/>
      <c r="I684" s="88" t="s">
        <v>338</v>
      </c>
      <c r="J684" s="234"/>
      <c r="K684" s="90">
        <f t="shared" ref="K684:DZ684" si="542">K$683*K673</f>
        <v>0</v>
      </c>
      <c r="L684" s="90">
        <f t="shared" si="542"/>
        <v>0</v>
      </c>
      <c r="M684" s="90">
        <f t="shared" si="542"/>
        <v>0</v>
      </c>
      <c r="N684" s="90">
        <f t="shared" si="542"/>
        <v>0</v>
      </c>
      <c r="O684" s="90">
        <f t="shared" si="542"/>
        <v>0</v>
      </c>
      <c r="P684" s="90">
        <f t="shared" si="542"/>
        <v>0</v>
      </c>
      <c r="Q684" s="90">
        <f t="shared" si="542"/>
        <v>0</v>
      </c>
      <c r="R684" s="90">
        <f t="shared" si="542"/>
        <v>0</v>
      </c>
      <c r="S684" s="90">
        <f t="shared" si="542"/>
        <v>0</v>
      </c>
      <c r="T684" s="90">
        <f t="shared" si="542"/>
        <v>0</v>
      </c>
      <c r="U684" s="90">
        <f t="shared" si="542"/>
        <v>0</v>
      </c>
      <c r="V684" s="90">
        <f t="shared" si="542"/>
        <v>0</v>
      </c>
      <c r="W684" s="90">
        <f t="shared" si="542"/>
        <v>1232.271847</v>
      </c>
      <c r="X684" s="90">
        <f t="shared" si="542"/>
        <v>1219.470623</v>
      </c>
      <c r="Y684" s="90">
        <f t="shared" si="542"/>
        <v>1208.795804</v>
      </c>
      <c r="Z684" s="90">
        <f t="shared" si="542"/>
        <v>1198.965277</v>
      </c>
      <c r="AA684" s="90">
        <f t="shared" si="542"/>
        <v>1189.332876</v>
      </c>
      <c r="AB684" s="90">
        <f t="shared" si="542"/>
        <v>1179.740753</v>
      </c>
      <c r="AC684" s="90">
        <f t="shared" si="542"/>
        <v>957.735599</v>
      </c>
      <c r="AD684" s="90">
        <f t="shared" si="542"/>
        <v>865.4886975</v>
      </c>
      <c r="AE684" s="90">
        <f t="shared" si="542"/>
        <v>856.3652572</v>
      </c>
      <c r="AF684" s="90">
        <f t="shared" si="542"/>
        <v>847.2418754</v>
      </c>
      <c r="AG684" s="90">
        <f t="shared" si="542"/>
        <v>838.1185043</v>
      </c>
      <c r="AH684" s="90">
        <f t="shared" si="542"/>
        <v>828.9951352</v>
      </c>
      <c r="AI684" s="90">
        <f t="shared" si="542"/>
        <v>1999.113712</v>
      </c>
      <c r="AJ684" s="90">
        <f t="shared" si="542"/>
        <v>2335.677388</v>
      </c>
      <c r="AK684" s="90">
        <f t="shared" si="542"/>
        <v>2671.918645</v>
      </c>
      <c r="AL684" s="90">
        <f t="shared" si="542"/>
        <v>3018.450643</v>
      </c>
      <c r="AM684" s="90">
        <f t="shared" si="542"/>
        <v>3378.073414</v>
      </c>
      <c r="AN684" s="90">
        <f t="shared" si="542"/>
        <v>2245.08175</v>
      </c>
      <c r="AO684" s="90">
        <f t="shared" si="542"/>
        <v>2476.581836</v>
      </c>
      <c r="AP684" s="90">
        <f t="shared" si="542"/>
        <v>2716.160856</v>
      </c>
      <c r="AQ684" s="90">
        <f t="shared" si="542"/>
        <v>2963.750572</v>
      </c>
      <c r="AR684" s="90">
        <f t="shared" si="542"/>
        <v>3219.281261</v>
      </c>
      <c r="AS684" s="90">
        <f t="shared" si="542"/>
        <v>3482.683395</v>
      </c>
      <c r="AT684" s="90">
        <f t="shared" si="542"/>
        <v>3753.887948</v>
      </c>
      <c r="AU684" s="90">
        <f t="shared" si="542"/>
        <v>3943.060616</v>
      </c>
      <c r="AV684" s="90">
        <f t="shared" si="542"/>
        <v>4124.615125</v>
      </c>
      <c r="AW684" s="90">
        <f t="shared" si="542"/>
        <v>4312.22208</v>
      </c>
      <c r="AX684" s="90">
        <f t="shared" si="542"/>
        <v>4504.920955</v>
      </c>
      <c r="AY684" s="90">
        <f t="shared" si="542"/>
        <v>4702.168887</v>
      </c>
      <c r="AZ684" s="90">
        <f t="shared" si="542"/>
        <v>4903.802571</v>
      </c>
      <c r="BA684" s="90">
        <f t="shared" si="542"/>
        <v>5109.757523</v>
      </c>
      <c r="BB684" s="90">
        <f t="shared" si="542"/>
        <v>5319.990296</v>
      </c>
      <c r="BC684" s="90">
        <f t="shared" si="542"/>
        <v>5534.461786</v>
      </c>
      <c r="BD684" s="90">
        <f t="shared" si="542"/>
        <v>5753.133952</v>
      </c>
      <c r="BE684" s="90">
        <f t="shared" si="542"/>
        <v>5975.969203</v>
      </c>
      <c r="BF684" s="90">
        <f t="shared" si="542"/>
        <v>6202.930284</v>
      </c>
      <c r="BG684" s="90">
        <f t="shared" si="542"/>
        <v>6811.709678</v>
      </c>
      <c r="BH684" s="90">
        <f t="shared" si="542"/>
        <v>7408.432526</v>
      </c>
      <c r="BI684" s="90">
        <f t="shared" si="542"/>
        <v>8007.294899</v>
      </c>
      <c r="BJ684" s="90">
        <f t="shared" si="542"/>
        <v>8617.445184</v>
      </c>
      <c r="BK684" s="90">
        <f t="shared" si="542"/>
        <v>9241.094072</v>
      </c>
      <c r="BL684" s="90">
        <f t="shared" si="542"/>
        <v>9878.604612</v>
      </c>
      <c r="BM684" s="90">
        <f t="shared" si="542"/>
        <v>10529.94872</v>
      </c>
      <c r="BN684" s="90">
        <f t="shared" si="542"/>
        <v>11195.02288</v>
      </c>
      <c r="BO684" s="90">
        <f t="shared" si="542"/>
        <v>11873.71025</v>
      </c>
      <c r="BP684" s="90">
        <f t="shared" si="542"/>
        <v>12565.89232</v>
      </c>
      <c r="BQ684" s="90">
        <f t="shared" si="542"/>
        <v>13271.45109</v>
      </c>
      <c r="BR684" s="90">
        <f t="shared" si="542"/>
        <v>13990.2694</v>
      </c>
      <c r="BS684" s="90">
        <f t="shared" si="542"/>
        <v>29845.77998</v>
      </c>
      <c r="BT684" s="90">
        <f t="shared" si="542"/>
        <v>31651.76478</v>
      </c>
      <c r="BU684" s="90">
        <f t="shared" si="542"/>
        <v>33474.52345</v>
      </c>
      <c r="BV684" s="90">
        <f t="shared" si="542"/>
        <v>35328.40327</v>
      </c>
      <c r="BW684" s="90">
        <f t="shared" si="542"/>
        <v>37215.82789</v>
      </c>
      <c r="BX684" s="90">
        <f t="shared" si="542"/>
        <v>39136.99729</v>
      </c>
      <c r="BY684" s="90">
        <f t="shared" si="542"/>
        <v>41091.70578</v>
      </c>
      <c r="BZ684" s="90">
        <f t="shared" si="542"/>
        <v>43079.67597</v>
      </c>
      <c r="CA684" s="90">
        <f t="shared" si="542"/>
        <v>45100.61947</v>
      </c>
      <c r="CB684" s="90">
        <f t="shared" si="542"/>
        <v>47154.24781</v>
      </c>
      <c r="CC684" s="90">
        <f t="shared" si="542"/>
        <v>49240.27448</v>
      </c>
      <c r="CD684" s="90">
        <f t="shared" si="542"/>
        <v>51358.41517</v>
      </c>
      <c r="CE684" s="90">
        <f t="shared" si="542"/>
        <v>55313.76014</v>
      </c>
      <c r="CF684" s="90">
        <f t="shared" si="542"/>
        <v>59180.21209</v>
      </c>
      <c r="CG684" s="90">
        <f t="shared" si="542"/>
        <v>63062.78619</v>
      </c>
      <c r="CH684" s="90">
        <f t="shared" si="542"/>
        <v>66998.74157</v>
      </c>
      <c r="CI684" s="90">
        <f t="shared" si="542"/>
        <v>70996.19695</v>
      </c>
      <c r="CJ684" s="90">
        <f t="shared" si="542"/>
        <v>75056.34579</v>
      </c>
      <c r="CK684" s="90">
        <f t="shared" si="542"/>
        <v>79178.97226</v>
      </c>
      <c r="CL684" s="90">
        <f t="shared" si="542"/>
        <v>83363.59422</v>
      </c>
      <c r="CM684" s="90">
        <f t="shared" si="542"/>
        <v>87609.68359</v>
      </c>
      <c r="CN684" s="90">
        <f t="shared" si="542"/>
        <v>91916.70746</v>
      </c>
      <c r="CO684" s="90">
        <f t="shared" si="542"/>
        <v>96284.13559</v>
      </c>
      <c r="CP684" s="90">
        <f t="shared" si="542"/>
        <v>100711.4417</v>
      </c>
      <c r="CQ684" s="90">
        <f t="shared" si="542"/>
        <v>107652.2499</v>
      </c>
      <c r="CR684" s="90">
        <f t="shared" si="542"/>
        <v>114407.7965</v>
      </c>
      <c r="CS684" s="90">
        <f t="shared" si="542"/>
        <v>121192.2819</v>
      </c>
      <c r="CT684" s="90">
        <f t="shared" si="542"/>
        <v>128058.9813</v>
      </c>
      <c r="CU684" s="90">
        <f t="shared" si="542"/>
        <v>135018.3274</v>
      </c>
      <c r="CV684" s="90">
        <f t="shared" si="542"/>
        <v>142071.6723</v>
      </c>
      <c r="CW684" s="90">
        <f t="shared" si="542"/>
        <v>149218.6034</v>
      </c>
      <c r="CX684" s="90">
        <f t="shared" si="542"/>
        <v>156458.383</v>
      </c>
      <c r="CY684" s="90">
        <f t="shared" si="542"/>
        <v>163790.2189</v>
      </c>
      <c r="CZ684" s="90">
        <f t="shared" si="542"/>
        <v>171213.3143</v>
      </c>
      <c r="DA684" s="90">
        <f t="shared" si="542"/>
        <v>178726.877</v>
      </c>
      <c r="DB684" s="90">
        <f t="shared" si="542"/>
        <v>186330.1205</v>
      </c>
      <c r="DC684" s="90">
        <f t="shared" si="542"/>
        <v>199481.9008</v>
      </c>
      <c r="DD684" s="90">
        <f t="shared" si="542"/>
        <v>212324.3079</v>
      </c>
      <c r="DE684" s="90">
        <f t="shared" si="542"/>
        <v>225202.0087</v>
      </c>
      <c r="DF684" s="90">
        <f t="shared" si="542"/>
        <v>238212.9844</v>
      </c>
      <c r="DG684" s="90">
        <f t="shared" si="542"/>
        <v>251377.4198</v>
      </c>
      <c r="DH684" s="90">
        <f t="shared" si="542"/>
        <v>264698.1906</v>
      </c>
      <c r="DI684" s="90">
        <f t="shared" si="542"/>
        <v>278174.7389</v>
      </c>
      <c r="DJ684" s="90">
        <f t="shared" si="542"/>
        <v>291805.8659</v>
      </c>
      <c r="DK684" s="90">
        <f t="shared" si="542"/>
        <v>305590.263</v>
      </c>
      <c r="DL684" s="90">
        <f t="shared" si="542"/>
        <v>319526.6105</v>
      </c>
      <c r="DM684" s="90">
        <f t="shared" si="542"/>
        <v>333613.5954</v>
      </c>
      <c r="DN684" s="90">
        <f t="shared" si="542"/>
        <v>347849.9145</v>
      </c>
      <c r="DO684" s="90">
        <f t="shared" si="542"/>
        <v>371507.3906</v>
      </c>
      <c r="DP684" s="90">
        <f t="shared" si="542"/>
        <v>394585.3678</v>
      </c>
      <c r="DQ684" s="90">
        <f t="shared" si="542"/>
        <v>417713.6751</v>
      </c>
      <c r="DR684" s="90">
        <f t="shared" si="542"/>
        <v>441052.6767</v>
      </c>
      <c r="DS684" s="90">
        <f t="shared" si="542"/>
        <v>464634.2931</v>
      </c>
      <c r="DT684" s="90">
        <f t="shared" si="542"/>
        <v>488462.9817</v>
      </c>
      <c r="DU684" s="90">
        <f t="shared" si="542"/>
        <v>512537.8418</v>
      </c>
      <c r="DV684" s="90">
        <f t="shared" si="542"/>
        <v>536856.9808</v>
      </c>
      <c r="DW684" s="90">
        <f t="shared" si="542"/>
        <v>561418.3372</v>
      </c>
      <c r="DX684" s="90">
        <f t="shared" si="542"/>
        <v>586219.8325</v>
      </c>
      <c r="DY684" s="90">
        <f t="shared" si="542"/>
        <v>611259.399</v>
      </c>
      <c r="DZ684" s="90">
        <f t="shared" si="542"/>
        <v>636534.9843</v>
      </c>
    </row>
    <row r="685">
      <c r="A685" s="89"/>
      <c r="B685" s="89"/>
      <c r="C685" s="146"/>
      <c r="D685" s="146"/>
      <c r="E685" s="230"/>
      <c r="F685" s="230"/>
      <c r="G685" s="192"/>
      <c r="H685" s="89"/>
      <c r="I685" s="88" t="s">
        <v>399</v>
      </c>
      <c r="J685" s="234"/>
      <c r="K685" s="90">
        <f t="shared" ref="K685:DZ685" si="543">K$683*K674</f>
        <v>0</v>
      </c>
      <c r="L685" s="90">
        <f t="shared" si="543"/>
        <v>0</v>
      </c>
      <c r="M685" s="90">
        <f t="shared" si="543"/>
        <v>0</v>
      </c>
      <c r="N685" s="90">
        <f t="shared" si="543"/>
        <v>0</v>
      </c>
      <c r="O685" s="90">
        <f t="shared" si="543"/>
        <v>0</v>
      </c>
      <c r="P685" s="90">
        <f t="shared" si="543"/>
        <v>0</v>
      </c>
      <c r="Q685" s="90">
        <f t="shared" si="543"/>
        <v>0</v>
      </c>
      <c r="R685" s="90">
        <f t="shared" si="543"/>
        <v>0</v>
      </c>
      <c r="S685" s="90">
        <f t="shared" si="543"/>
        <v>0</v>
      </c>
      <c r="T685" s="90">
        <f t="shared" si="543"/>
        <v>0</v>
      </c>
      <c r="U685" s="90">
        <f t="shared" si="543"/>
        <v>0</v>
      </c>
      <c r="V685" s="90">
        <f t="shared" si="543"/>
        <v>0</v>
      </c>
      <c r="W685" s="90">
        <f t="shared" si="543"/>
        <v>0</v>
      </c>
      <c r="X685" s="90">
        <f t="shared" si="543"/>
        <v>0</v>
      </c>
      <c r="Y685" s="90">
        <f t="shared" si="543"/>
        <v>0</v>
      </c>
      <c r="Z685" s="90">
        <f t="shared" si="543"/>
        <v>0</v>
      </c>
      <c r="AA685" s="90">
        <f t="shared" si="543"/>
        <v>0</v>
      </c>
      <c r="AB685" s="90">
        <f t="shared" si="543"/>
        <v>0</v>
      </c>
      <c r="AC685" s="90">
        <f t="shared" si="543"/>
        <v>0</v>
      </c>
      <c r="AD685" s="90">
        <f t="shared" si="543"/>
        <v>0</v>
      </c>
      <c r="AE685" s="90">
        <f t="shared" si="543"/>
        <v>0</v>
      </c>
      <c r="AF685" s="90">
        <f t="shared" si="543"/>
        <v>0</v>
      </c>
      <c r="AG685" s="90">
        <f t="shared" si="543"/>
        <v>0</v>
      </c>
      <c r="AH685" s="90">
        <f t="shared" si="543"/>
        <v>0</v>
      </c>
      <c r="AI685" s="90">
        <f t="shared" si="543"/>
        <v>0</v>
      </c>
      <c r="AJ685" s="90">
        <f t="shared" si="543"/>
        <v>0</v>
      </c>
      <c r="AK685" s="90">
        <f t="shared" si="543"/>
        <v>0</v>
      </c>
      <c r="AL685" s="90">
        <f t="shared" si="543"/>
        <v>0</v>
      </c>
      <c r="AM685" s="90">
        <f t="shared" si="543"/>
        <v>0</v>
      </c>
      <c r="AN685" s="90">
        <f t="shared" si="543"/>
        <v>116.106226</v>
      </c>
      <c r="AO685" s="90">
        <f t="shared" si="543"/>
        <v>128.0784409</v>
      </c>
      <c r="AP685" s="90">
        <f t="shared" si="543"/>
        <v>140.4684645</v>
      </c>
      <c r="AQ685" s="90">
        <f t="shared" si="543"/>
        <v>153.2727678</v>
      </c>
      <c r="AR685" s="90">
        <f t="shared" si="543"/>
        <v>166.4877448</v>
      </c>
      <c r="AS685" s="90">
        <f t="shared" si="543"/>
        <v>180.1098001</v>
      </c>
      <c r="AT685" s="90">
        <f t="shared" si="543"/>
        <v>194.1353638</v>
      </c>
      <c r="AU685" s="90">
        <f t="shared" si="543"/>
        <v>203.918582</v>
      </c>
      <c r="AV685" s="90">
        <f t="shared" si="543"/>
        <v>213.3078209</v>
      </c>
      <c r="AW685" s="90">
        <f t="shared" si="543"/>
        <v>223.0100669</v>
      </c>
      <c r="AX685" s="90">
        <f t="shared" si="543"/>
        <v>232.9756457</v>
      </c>
      <c r="AY685" s="90">
        <f t="shared" si="543"/>
        <v>243.1764827</v>
      </c>
      <c r="AZ685" s="90">
        <f t="shared" si="543"/>
        <v>253.6041324</v>
      </c>
      <c r="BA685" s="90">
        <f t="shared" si="543"/>
        <v>264.25526</v>
      </c>
      <c r="BB685" s="90">
        <f t="shared" si="543"/>
        <v>275.1276186</v>
      </c>
      <c r="BC685" s="90">
        <f t="shared" si="543"/>
        <v>286.2191859</v>
      </c>
      <c r="BD685" s="90">
        <f t="shared" si="543"/>
        <v>297.5279945</v>
      </c>
      <c r="BE685" s="90">
        <f t="shared" si="543"/>
        <v>309.0521005</v>
      </c>
      <c r="BF685" s="90">
        <f t="shared" si="543"/>
        <v>320.7895771</v>
      </c>
      <c r="BG685" s="90">
        <f t="shared" si="543"/>
        <v>352.2730979</v>
      </c>
      <c r="BH685" s="90">
        <f t="shared" si="543"/>
        <v>383.1331046</v>
      </c>
      <c r="BI685" s="90">
        <f t="shared" si="543"/>
        <v>414.1037586</v>
      </c>
      <c r="BJ685" s="90">
        <f t="shared" si="543"/>
        <v>445.6581761</v>
      </c>
      <c r="BK685" s="90">
        <f t="shared" si="543"/>
        <v>477.9106848</v>
      </c>
      <c r="BL685" s="90">
        <f t="shared" si="543"/>
        <v>510.8800601</v>
      </c>
      <c r="BM685" s="90">
        <f t="shared" si="543"/>
        <v>544.5648494</v>
      </c>
      <c r="BN685" s="90">
        <f t="shared" si="543"/>
        <v>578.9596998</v>
      </c>
      <c r="BO685" s="90">
        <f t="shared" si="543"/>
        <v>614.0585683</v>
      </c>
      <c r="BP685" s="90">
        <f t="shared" si="543"/>
        <v>649.8553264</v>
      </c>
      <c r="BQ685" s="90">
        <f t="shared" si="543"/>
        <v>686.343871</v>
      </c>
      <c r="BR685" s="90">
        <f t="shared" si="543"/>
        <v>723.5181439</v>
      </c>
      <c r="BS685" s="90">
        <f t="shared" si="543"/>
        <v>1543.49875</v>
      </c>
      <c r="BT685" s="90">
        <f t="shared" si="543"/>
        <v>1636.896721</v>
      </c>
      <c r="BU685" s="90">
        <f t="shared" si="543"/>
        <v>1731.162165</v>
      </c>
      <c r="BV685" s="90">
        <f t="shared" si="543"/>
        <v>1827.037066</v>
      </c>
      <c r="BW685" s="90">
        <f t="shared" si="543"/>
        <v>1924.646763</v>
      </c>
      <c r="BX685" s="90">
        <f t="shared" si="543"/>
        <v>2024.001599</v>
      </c>
      <c r="BY685" s="90">
        <f t="shared" si="543"/>
        <v>2125.090936</v>
      </c>
      <c r="BZ685" s="90">
        <f t="shared" si="543"/>
        <v>2227.900429</v>
      </c>
      <c r="CA685" s="90">
        <f t="shared" si="543"/>
        <v>2332.415163</v>
      </c>
      <c r="CB685" s="90">
        <f t="shared" si="543"/>
        <v>2438.62022</v>
      </c>
      <c r="CC685" s="90">
        <f t="shared" si="543"/>
        <v>2546.500783</v>
      </c>
      <c r="CD685" s="90">
        <f t="shared" si="543"/>
        <v>2656.04215</v>
      </c>
      <c r="CE685" s="90">
        <f t="shared" si="543"/>
        <v>2860.596027</v>
      </c>
      <c r="CF685" s="90">
        <f t="shared" si="543"/>
        <v>3060.55273</v>
      </c>
      <c r="CG685" s="90">
        <f t="shared" si="543"/>
        <v>3261.343202</v>
      </c>
      <c r="CH685" s="90">
        <f t="shared" si="543"/>
        <v>3464.894331</v>
      </c>
      <c r="CI685" s="90">
        <f t="shared" si="543"/>
        <v>3671.625982</v>
      </c>
      <c r="CJ685" s="90">
        <f t="shared" si="543"/>
        <v>3881.599877</v>
      </c>
      <c r="CK685" s="90">
        <f t="shared" si="543"/>
        <v>4094.804853</v>
      </c>
      <c r="CL685" s="90">
        <f t="shared" si="543"/>
        <v>4311.215976</v>
      </c>
      <c r="CM685" s="90">
        <f t="shared" si="543"/>
        <v>4530.805936</v>
      </c>
      <c r="CN685" s="90">
        <f t="shared" si="543"/>
        <v>4753.547174</v>
      </c>
      <c r="CO685" s="90">
        <f t="shared" si="543"/>
        <v>4979.412266</v>
      </c>
      <c r="CP685" s="90">
        <f t="shared" si="543"/>
        <v>5208.373997</v>
      </c>
      <c r="CQ685" s="90">
        <f t="shared" si="543"/>
        <v>5567.323531</v>
      </c>
      <c r="CR685" s="90">
        <f t="shared" si="543"/>
        <v>5916.692106</v>
      </c>
      <c r="CS685" s="90">
        <f t="shared" si="543"/>
        <v>6267.557282</v>
      </c>
      <c r="CT685" s="90">
        <f t="shared" si="543"/>
        <v>6622.674215</v>
      </c>
      <c r="CU685" s="90">
        <f t="shared" si="543"/>
        <v>6982.582454</v>
      </c>
      <c r="CV685" s="90">
        <f t="shared" si="543"/>
        <v>7347.351911</v>
      </c>
      <c r="CW685" s="90">
        <f t="shared" si="543"/>
        <v>7716.961257</v>
      </c>
      <c r="CX685" s="90">
        <f t="shared" si="543"/>
        <v>8091.372337</v>
      </c>
      <c r="CY685" s="90">
        <f t="shared" si="543"/>
        <v>8470.544185</v>
      </c>
      <c r="CZ685" s="90">
        <f t="shared" si="543"/>
        <v>8854.435595</v>
      </c>
      <c r="DA685" s="90">
        <f t="shared" si="543"/>
        <v>9243.005589</v>
      </c>
      <c r="DB685" s="90">
        <f t="shared" si="543"/>
        <v>9636.213505</v>
      </c>
      <c r="DC685" s="90">
        <f t="shared" si="543"/>
        <v>10316.3685</v>
      </c>
      <c r="DD685" s="90">
        <f t="shared" si="543"/>
        <v>10980.52401</v>
      </c>
      <c r="DE685" s="90">
        <f t="shared" si="543"/>
        <v>11646.50477</v>
      </c>
      <c r="DF685" s="90">
        <f t="shared" si="543"/>
        <v>12319.37794</v>
      </c>
      <c r="DG685" s="90">
        <f t="shared" si="543"/>
        <v>13000.18741</v>
      </c>
      <c r="DH685" s="90">
        <f t="shared" si="543"/>
        <v>13689.08189</v>
      </c>
      <c r="DI685" s="90">
        <f t="shared" si="543"/>
        <v>14386.03253</v>
      </c>
      <c r="DJ685" s="90">
        <f t="shared" si="543"/>
        <v>15090.97734</v>
      </c>
      <c r="DK685" s="90">
        <f t="shared" si="543"/>
        <v>15803.84863</v>
      </c>
      <c r="DL685" s="90">
        <f t="shared" si="543"/>
        <v>16524.57816</v>
      </c>
      <c r="DM685" s="90">
        <f t="shared" si="543"/>
        <v>17253.09802</v>
      </c>
      <c r="DN685" s="90">
        <f t="shared" si="543"/>
        <v>17989.34082</v>
      </c>
      <c r="DO685" s="90">
        <f t="shared" si="543"/>
        <v>19212.80641</v>
      </c>
      <c r="DP685" s="90">
        <f t="shared" si="543"/>
        <v>20406.30275</v>
      </c>
      <c r="DQ685" s="90">
        <f t="shared" si="543"/>
        <v>21602.40194</v>
      </c>
      <c r="DR685" s="90">
        <f t="shared" si="543"/>
        <v>22809.39736</v>
      </c>
      <c r="DS685" s="90">
        <f t="shared" si="543"/>
        <v>24028.9398</v>
      </c>
      <c r="DT685" s="90">
        <f t="shared" si="543"/>
        <v>25261.25979</v>
      </c>
      <c r="DU685" s="90">
        <f t="shared" si="543"/>
        <v>26506.31073</v>
      </c>
      <c r="DV685" s="90">
        <f t="shared" si="543"/>
        <v>27763.99475</v>
      </c>
      <c r="DW685" s="90">
        <f t="shared" si="543"/>
        <v>29034.20524</v>
      </c>
      <c r="DX685" s="90">
        <f t="shared" si="543"/>
        <v>30316.83472</v>
      </c>
      <c r="DY685" s="90">
        <f t="shared" si="543"/>
        <v>31611.77623</v>
      </c>
      <c r="DZ685" s="90">
        <f t="shared" si="543"/>
        <v>32918.92366</v>
      </c>
    </row>
    <row r="686">
      <c r="A686" s="89"/>
      <c r="B686" s="89"/>
      <c r="C686" s="146"/>
      <c r="D686" s="146"/>
      <c r="E686" s="232" t="s">
        <v>340</v>
      </c>
      <c r="F686" s="150" t="s">
        <v>341</v>
      </c>
      <c r="G686" s="192"/>
      <c r="H686" s="89"/>
      <c r="I686" s="88" t="s">
        <v>342</v>
      </c>
      <c r="J686" s="234"/>
      <c r="K686" s="90">
        <f t="shared" ref="K686:DZ686" si="544">K$683*K675</f>
        <v>0</v>
      </c>
      <c r="L686" s="90">
        <f t="shared" si="544"/>
        <v>0</v>
      </c>
      <c r="M686" s="90">
        <f t="shared" si="544"/>
        <v>0</v>
      </c>
      <c r="N686" s="90">
        <f t="shared" si="544"/>
        <v>0</v>
      </c>
      <c r="O686" s="90">
        <f t="shared" si="544"/>
        <v>0</v>
      </c>
      <c r="P686" s="90">
        <f t="shared" si="544"/>
        <v>0</v>
      </c>
      <c r="Q686" s="90">
        <f t="shared" si="544"/>
        <v>0</v>
      </c>
      <c r="R686" s="90">
        <f t="shared" si="544"/>
        <v>0</v>
      </c>
      <c r="S686" s="90">
        <f t="shared" si="544"/>
        <v>0</v>
      </c>
      <c r="T686" s="90">
        <f t="shared" si="544"/>
        <v>0</v>
      </c>
      <c r="U686" s="90">
        <f t="shared" si="544"/>
        <v>0</v>
      </c>
      <c r="V686" s="90">
        <f t="shared" si="544"/>
        <v>0</v>
      </c>
      <c r="W686" s="90">
        <f t="shared" si="544"/>
        <v>0</v>
      </c>
      <c r="X686" s="90">
        <f t="shared" si="544"/>
        <v>0</v>
      </c>
      <c r="Y686" s="90">
        <f t="shared" si="544"/>
        <v>0</v>
      </c>
      <c r="Z686" s="90">
        <f t="shared" si="544"/>
        <v>0</v>
      </c>
      <c r="AA686" s="90">
        <f t="shared" si="544"/>
        <v>0</v>
      </c>
      <c r="AB686" s="90">
        <f t="shared" si="544"/>
        <v>0</v>
      </c>
      <c r="AC686" s="90">
        <f t="shared" si="544"/>
        <v>0</v>
      </c>
      <c r="AD686" s="90">
        <f t="shared" si="544"/>
        <v>0</v>
      </c>
      <c r="AE686" s="90">
        <f t="shared" si="544"/>
        <v>0</v>
      </c>
      <c r="AF686" s="90">
        <f t="shared" si="544"/>
        <v>0</v>
      </c>
      <c r="AG686" s="90">
        <f t="shared" si="544"/>
        <v>0</v>
      </c>
      <c r="AH686" s="90">
        <f t="shared" si="544"/>
        <v>0</v>
      </c>
      <c r="AI686" s="90">
        <f t="shared" si="544"/>
        <v>0</v>
      </c>
      <c r="AJ686" s="90">
        <f t="shared" si="544"/>
        <v>0</v>
      </c>
      <c r="AK686" s="90">
        <f t="shared" si="544"/>
        <v>0</v>
      </c>
      <c r="AL686" s="90">
        <f t="shared" si="544"/>
        <v>0</v>
      </c>
      <c r="AM686" s="90">
        <f t="shared" si="544"/>
        <v>0</v>
      </c>
      <c r="AN686" s="90">
        <f t="shared" si="544"/>
        <v>1390.101794</v>
      </c>
      <c r="AO686" s="90">
        <f t="shared" si="544"/>
        <v>1533.4412</v>
      </c>
      <c r="AP686" s="90">
        <f t="shared" si="544"/>
        <v>1681.782892</v>
      </c>
      <c r="AQ686" s="90">
        <f t="shared" si="544"/>
        <v>1835.084619</v>
      </c>
      <c r="AR686" s="90">
        <f t="shared" si="544"/>
        <v>1993.303209</v>
      </c>
      <c r="AS686" s="90">
        <f t="shared" si="544"/>
        <v>2156.395613</v>
      </c>
      <c r="AT686" s="90">
        <f t="shared" si="544"/>
        <v>2324.31909</v>
      </c>
      <c r="AU686" s="90">
        <f t="shared" si="544"/>
        <v>2441.450356</v>
      </c>
      <c r="AV686" s="90">
        <f t="shared" si="544"/>
        <v>2553.864636</v>
      </c>
      <c r="AW686" s="90">
        <f t="shared" si="544"/>
        <v>2670.026448</v>
      </c>
      <c r="AX686" s="90">
        <f t="shared" si="544"/>
        <v>2789.341057</v>
      </c>
      <c r="AY686" s="90">
        <f t="shared" si="544"/>
        <v>2911.472335</v>
      </c>
      <c r="AZ686" s="90">
        <f t="shared" si="544"/>
        <v>3036.319169</v>
      </c>
      <c r="BA686" s="90">
        <f t="shared" si="544"/>
        <v>3163.841629</v>
      </c>
      <c r="BB686" s="90">
        <f t="shared" si="544"/>
        <v>3294.012815</v>
      </c>
      <c r="BC686" s="90">
        <f t="shared" si="544"/>
        <v>3426.808515</v>
      </c>
      <c r="BD686" s="90">
        <f t="shared" si="544"/>
        <v>3562.205175</v>
      </c>
      <c r="BE686" s="90">
        <f t="shared" si="544"/>
        <v>3700.17952</v>
      </c>
      <c r="BF686" s="90">
        <f t="shared" si="544"/>
        <v>3840.708481</v>
      </c>
      <c r="BG686" s="90">
        <f t="shared" si="544"/>
        <v>4217.650357</v>
      </c>
      <c r="BH686" s="90">
        <f t="shared" si="544"/>
        <v>4587.127104</v>
      </c>
      <c r="BI686" s="90">
        <f t="shared" si="544"/>
        <v>4957.928595</v>
      </c>
      <c r="BJ686" s="90">
        <f t="shared" si="544"/>
        <v>5335.719295</v>
      </c>
      <c r="BK686" s="90">
        <f t="shared" si="544"/>
        <v>5721.868012</v>
      </c>
      <c r="BL686" s="90">
        <f t="shared" si="544"/>
        <v>6116.599538</v>
      </c>
      <c r="BM686" s="90">
        <f t="shared" si="544"/>
        <v>6519.896482</v>
      </c>
      <c r="BN686" s="90">
        <f t="shared" si="544"/>
        <v>6931.694754</v>
      </c>
      <c r="BO686" s="90">
        <f t="shared" si="544"/>
        <v>7351.922004</v>
      </c>
      <c r="BP686" s="90">
        <f t="shared" si="544"/>
        <v>7780.504858</v>
      </c>
      <c r="BQ686" s="90">
        <f t="shared" si="544"/>
        <v>8217.370244</v>
      </c>
      <c r="BR686" s="90">
        <f t="shared" si="544"/>
        <v>8662.445632</v>
      </c>
      <c r="BS686" s="90">
        <f t="shared" si="544"/>
        <v>18479.80471</v>
      </c>
      <c r="BT686" s="90">
        <f t="shared" si="544"/>
        <v>19598.02801</v>
      </c>
      <c r="BU686" s="90">
        <f t="shared" si="544"/>
        <v>20726.63728</v>
      </c>
      <c r="BV686" s="90">
        <f t="shared" si="544"/>
        <v>21874.51605</v>
      </c>
      <c r="BW686" s="90">
        <f t="shared" si="544"/>
        <v>23043.16496</v>
      </c>
      <c r="BX686" s="90">
        <f t="shared" si="544"/>
        <v>24232.70785</v>
      </c>
      <c r="BY686" s="90">
        <f t="shared" si="544"/>
        <v>25443.01736</v>
      </c>
      <c r="BZ686" s="90">
        <f t="shared" si="544"/>
        <v>26673.92172</v>
      </c>
      <c r="CA686" s="90">
        <f t="shared" si="544"/>
        <v>27925.24238</v>
      </c>
      <c r="CB686" s="90">
        <f t="shared" si="544"/>
        <v>29196.80073</v>
      </c>
      <c r="CC686" s="90">
        <f t="shared" si="544"/>
        <v>30488.41936</v>
      </c>
      <c r="CD686" s="90">
        <f t="shared" si="544"/>
        <v>31799.92224</v>
      </c>
      <c r="CE686" s="90">
        <f t="shared" si="544"/>
        <v>34248.97878</v>
      </c>
      <c r="CF686" s="90">
        <f t="shared" si="544"/>
        <v>36642.99485</v>
      </c>
      <c r="CG686" s="90">
        <f t="shared" si="544"/>
        <v>39046.99338</v>
      </c>
      <c r="CH686" s="90">
        <f t="shared" si="544"/>
        <v>41484.04434</v>
      </c>
      <c r="CI686" s="90">
        <f t="shared" si="544"/>
        <v>43959.17465</v>
      </c>
      <c r="CJ686" s="90">
        <f t="shared" si="544"/>
        <v>46473.12328</v>
      </c>
      <c r="CK686" s="90">
        <f t="shared" si="544"/>
        <v>49025.75659</v>
      </c>
      <c r="CL686" s="90">
        <f t="shared" si="544"/>
        <v>51616.77604</v>
      </c>
      <c r="CM686" s="90">
        <f t="shared" si="544"/>
        <v>54245.85467</v>
      </c>
      <c r="CN686" s="90">
        <f t="shared" si="544"/>
        <v>56912.66252</v>
      </c>
      <c r="CO686" s="90">
        <f t="shared" si="544"/>
        <v>59616.87125</v>
      </c>
      <c r="CP686" s="90">
        <f t="shared" si="544"/>
        <v>62358.15502</v>
      </c>
      <c r="CQ686" s="90">
        <f t="shared" si="544"/>
        <v>66655.74016</v>
      </c>
      <c r="CR686" s="90">
        <f t="shared" si="544"/>
        <v>70838.61562</v>
      </c>
      <c r="CS686" s="90">
        <f t="shared" si="544"/>
        <v>75039.40939</v>
      </c>
      <c r="CT686" s="90">
        <f t="shared" si="544"/>
        <v>79291.10804</v>
      </c>
      <c r="CU686" s="90">
        <f t="shared" si="544"/>
        <v>83600.17144</v>
      </c>
      <c r="CV686" s="90">
        <f t="shared" si="544"/>
        <v>87967.43662</v>
      </c>
      <c r="CW686" s="90">
        <f t="shared" si="544"/>
        <v>92392.64819</v>
      </c>
      <c r="CX686" s="90">
        <f t="shared" si="544"/>
        <v>96875.34936</v>
      </c>
      <c r="CY686" s="90">
        <f t="shared" si="544"/>
        <v>101415.0496</v>
      </c>
      <c r="CZ686" s="90">
        <f t="shared" si="544"/>
        <v>106011.2557</v>
      </c>
      <c r="DA686" s="90">
        <f t="shared" si="544"/>
        <v>110663.4769</v>
      </c>
      <c r="DB686" s="90">
        <f t="shared" si="544"/>
        <v>115371.2264</v>
      </c>
      <c r="DC686" s="90">
        <f t="shared" si="544"/>
        <v>123514.4993</v>
      </c>
      <c r="DD686" s="90">
        <f t="shared" si="544"/>
        <v>131466.2156</v>
      </c>
      <c r="DE686" s="90">
        <f t="shared" si="544"/>
        <v>139439.7849</v>
      </c>
      <c r="DF686" s="90">
        <f t="shared" si="544"/>
        <v>147495.8749</v>
      </c>
      <c r="DG686" s="90">
        <f t="shared" si="544"/>
        <v>155646.9836</v>
      </c>
      <c r="DH686" s="90">
        <f t="shared" si="544"/>
        <v>163894.8914</v>
      </c>
      <c r="DI686" s="90">
        <f t="shared" si="544"/>
        <v>172239.2531</v>
      </c>
      <c r="DJ686" s="90">
        <f t="shared" si="544"/>
        <v>180679.3261</v>
      </c>
      <c r="DK686" s="90">
        <f t="shared" si="544"/>
        <v>189214.3005</v>
      </c>
      <c r="DL686" s="90">
        <f t="shared" si="544"/>
        <v>197843.359</v>
      </c>
      <c r="DM686" s="90">
        <f t="shared" si="544"/>
        <v>206565.6886</v>
      </c>
      <c r="DN686" s="90">
        <f t="shared" si="544"/>
        <v>215380.4824</v>
      </c>
      <c r="DO686" s="90">
        <f t="shared" si="544"/>
        <v>230028.6349</v>
      </c>
      <c r="DP686" s="90">
        <f t="shared" si="544"/>
        <v>244317.9754</v>
      </c>
      <c r="DQ686" s="90">
        <f t="shared" si="544"/>
        <v>258638.479</v>
      </c>
      <c r="DR686" s="90">
        <f t="shared" si="544"/>
        <v>273089.4397</v>
      </c>
      <c r="DS686" s="90">
        <f t="shared" si="544"/>
        <v>287690.6217</v>
      </c>
      <c r="DT686" s="90">
        <f t="shared" si="544"/>
        <v>302444.785</v>
      </c>
      <c r="DU686" s="90">
        <f t="shared" si="544"/>
        <v>317351.3719</v>
      </c>
      <c r="DV686" s="90">
        <f t="shared" si="544"/>
        <v>332409.2106</v>
      </c>
      <c r="DW686" s="90">
        <f t="shared" si="544"/>
        <v>347617.0245</v>
      </c>
      <c r="DX686" s="90">
        <f t="shared" si="544"/>
        <v>362973.5269</v>
      </c>
      <c r="DY686" s="90">
        <f t="shared" si="544"/>
        <v>378477.4373</v>
      </c>
      <c r="DZ686" s="90">
        <f t="shared" si="544"/>
        <v>394127.485</v>
      </c>
    </row>
    <row r="687">
      <c r="A687" s="89"/>
      <c r="B687" s="89"/>
      <c r="C687" s="239">
        <f>C688</f>
        <v>1</v>
      </c>
      <c r="E687" s="230">
        <f t="shared" ref="E687:G687" si="545">E688</f>
        <v>30</v>
      </c>
      <c r="F687" s="199">
        <f t="shared" si="545"/>
        <v>60</v>
      </c>
      <c r="G687" s="192">
        <f t="shared" si="545"/>
        <v>0.06</v>
      </c>
      <c r="H687" s="89"/>
      <c r="I687" s="88" t="s">
        <v>400</v>
      </c>
      <c r="J687" s="234"/>
      <c r="K687" s="90">
        <f>if(K$655="",0,FounderEarnings!$C$8*(1+$G687)^(($F687-$E687)/12)-FounderEarnings!$C$8+(FounderEarnings!$C$8*$C687))</f>
        <v>0</v>
      </c>
      <c r="L687" s="90">
        <f>if(L$655="",0,FounderEarnings!$C$8*(1+$G687)^(($F687-$E687)/12)-FounderEarnings!$C$8+(FounderEarnings!$C$8*$C687))</f>
        <v>0</v>
      </c>
      <c r="M687" s="90">
        <f>if(M$655="",0,FounderEarnings!$C$8*(1+$G687)^(($F687-$E687)/12)-FounderEarnings!$C$8+(FounderEarnings!$C$8*$C687))</f>
        <v>0</v>
      </c>
      <c r="N687" s="90">
        <f>if(N$655="",0,FounderEarnings!$C$8*(1+$G687)^(($F687-$E687)/12)-FounderEarnings!$C$8+(FounderEarnings!$C$8*$C687))</f>
        <v>0</v>
      </c>
      <c r="O687" s="90">
        <f>if(O$655="",0,FounderEarnings!$C$8*(1+$G687)^(($F687-$E687)/12)-FounderEarnings!$C$8+(FounderEarnings!$C$8*$C687))</f>
        <v>0</v>
      </c>
      <c r="P687" s="90">
        <f>if(P$655="",0,FounderEarnings!$C$8*(1+$G687)^(($F687-$E687)/12)-FounderEarnings!$C$8+(FounderEarnings!$C$8*$C687))</f>
        <v>0</v>
      </c>
      <c r="Q687" s="90">
        <f>if(Q$655="",0,FounderEarnings!$C$8*(1+$G687)^(($F687-$E687)/12)-FounderEarnings!$C$8+(FounderEarnings!$C$8*$C687))</f>
        <v>0</v>
      </c>
      <c r="R687" s="90">
        <f>if(R$655="",0,FounderEarnings!$C$8*(1+$G687)^(($F687-$E687)/12)-FounderEarnings!$C$8+(FounderEarnings!$C$8*$C687))</f>
        <v>0</v>
      </c>
      <c r="S687" s="90">
        <f>if(S$655="",0,FounderEarnings!$C$8*(1+$G687)^(($F687-$E687)/12)-FounderEarnings!$C$8+(FounderEarnings!$C$8*$C687))</f>
        <v>0</v>
      </c>
      <c r="T687" s="90">
        <f>if(T$655="",0,FounderEarnings!$C$8*(1+$G687)^(($F687-$E687)/12)-FounderEarnings!$C$8+(FounderEarnings!$C$8*$C687))</f>
        <v>0</v>
      </c>
      <c r="U687" s="90">
        <f>if(U$655="",0,FounderEarnings!$C$8*(1+$G687)^(($F687-$E687)/12)-FounderEarnings!$C$8+(FounderEarnings!$C$8*$C687))</f>
        <v>0</v>
      </c>
      <c r="V687" s="90">
        <f>if(V$655="",0,FounderEarnings!$C$8*(1+$G687)^(($F687-$E687)/12)-FounderEarnings!$C$8+(FounderEarnings!$C$8*$C687))</f>
        <v>0</v>
      </c>
      <c r="W687" s="90">
        <f>if(W$655="",0,FounderEarnings!$C$8*(1+$G687)^(($F687-$E687)/12)-FounderEarnings!$C$8+(FounderEarnings!$C$8*$C687))</f>
        <v>0</v>
      </c>
      <c r="X687" s="90">
        <f>if(X$655="",0,FounderEarnings!$C$8*(1+$G687)^(($F687-$E687)/12)-FounderEarnings!$C$8+(FounderEarnings!$C$8*$C687))</f>
        <v>0</v>
      </c>
      <c r="Y687" s="90">
        <f>if(Y$655="",0,FounderEarnings!$C$8*(1+$G687)^(($F687-$E687)/12)-FounderEarnings!$C$8+(FounderEarnings!$C$8*$C687))</f>
        <v>0</v>
      </c>
      <c r="Z687" s="90">
        <f>if(Z$655="",0,FounderEarnings!$C$8*(1+$G687)^(($F687-$E687)/12)-FounderEarnings!$C$8+(FounderEarnings!$C$8*$C687))</f>
        <v>0</v>
      </c>
      <c r="AA687" s="90">
        <f>if(AA$655="",0,FounderEarnings!$C$8*(1+$G687)^(($F687-$E687)/12)-FounderEarnings!$C$8+(FounderEarnings!$C$8*$C687))</f>
        <v>0</v>
      </c>
      <c r="AB687" s="90">
        <f>if(AB$655="",0,FounderEarnings!$C$8*(1+$G687)^(($F687-$E687)/12)-FounderEarnings!$C$8+(FounderEarnings!$C$8*$C687))</f>
        <v>0</v>
      </c>
      <c r="AC687" s="90">
        <f>if(AC$655="",0,FounderEarnings!$C$8*(1+$G687)^(($F687-$E687)/12)-FounderEarnings!$C$8+(FounderEarnings!$C$8*$C687))</f>
        <v>0</v>
      </c>
      <c r="AD687" s="90">
        <f>if(AD$655="",0,FounderEarnings!$C$8*(1+$G687)^(($F687-$E687)/12)-FounderEarnings!$C$8+(FounderEarnings!$C$8*$C687))</f>
        <v>0</v>
      </c>
      <c r="AE687" s="90">
        <f>if(AE$655="",0,FounderEarnings!$C$8*(1+$G687)^(($F687-$E687)/12)-FounderEarnings!$C$8+(FounderEarnings!$C$8*$C687))</f>
        <v>0</v>
      </c>
      <c r="AF687" s="90">
        <f>if(AF$655="",0,FounderEarnings!$C$8*(1+$G687)^(($F687-$E687)/12)-FounderEarnings!$C$8+(FounderEarnings!$C$8*$C687))</f>
        <v>0</v>
      </c>
      <c r="AG687" s="90">
        <f>if(AG$655="",0,FounderEarnings!$C$8*(1+$G687)^(($F687-$E687)/12)-FounderEarnings!$C$8+(FounderEarnings!$C$8*$C687))</f>
        <v>0</v>
      </c>
      <c r="AH687" s="90">
        <f>if(AH$655="",0,FounderEarnings!$C$8*(1+$G687)^(($F687-$E687)/12)-FounderEarnings!$C$8+(FounderEarnings!$C$8*$C687))</f>
        <v>0</v>
      </c>
      <c r="AI687" s="90">
        <f>if(AI$655="",0,FounderEarnings!$C$8*(1+$G687)^(($F687-$E687)/12)-FounderEarnings!$C$8+(FounderEarnings!$C$8*$C687))</f>
        <v>0</v>
      </c>
      <c r="AJ687" s="90">
        <f>if(AJ$655="",0,FounderEarnings!$C$8*(1+$G687)^(($F687-$E687)/12)-FounderEarnings!$C$8+(FounderEarnings!$C$8*$C687))</f>
        <v>0</v>
      </c>
      <c r="AK687" s="90">
        <f>if(AK$655="",0,FounderEarnings!$C$8*(1+$G687)^(($F687-$E687)/12)-FounderEarnings!$C$8+(FounderEarnings!$C$8*$C687))</f>
        <v>0</v>
      </c>
      <c r="AL687" s="90">
        <f>if(AL$655="",0,FounderEarnings!$C$8*(1+$G687)^(($F687-$E687)/12)-FounderEarnings!$C$8+(FounderEarnings!$C$8*$C687))</f>
        <v>0</v>
      </c>
      <c r="AM687" s="90">
        <f>if(AM$655="",0,FounderEarnings!$C$8*(1+$G687)^(($F687-$E687)/12)-FounderEarnings!$C$8+(FounderEarnings!$C$8*$C687))</f>
        <v>0</v>
      </c>
      <c r="AN687" s="90">
        <f>if(AN$655="",0,FounderEarnings!$C$8*(1+$G687)^(($F687-$E687)/12)-FounderEarnings!$C$8+(FounderEarnings!$C$8*$C687))</f>
        <v>0</v>
      </c>
      <c r="AO687" s="90">
        <f>if(AO$655="",0,FounderEarnings!$C$8*(1+$G687)^(($F687-$E687)/12)-FounderEarnings!$C$8+(FounderEarnings!$C$8*$C687))</f>
        <v>0</v>
      </c>
      <c r="AP687" s="90">
        <f>if(AP$655="",0,FounderEarnings!$C$8*(1+$G687)^(($F687-$E687)/12)-FounderEarnings!$C$8+(FounderEarnings!$C$8*$C687))</f>
        <v>0</v>
      </c>
      <c r="AQ687" s="90">
        <f>if(AQ$655="",0,FounderEarnings!$C$8*(1+$G687)^(($F687-$E687)/12)-FounderEarnings!$C$8+(FounderEarnings!$C$8*$C687))</f>
        <v>0</v>
      </c>
      <c r="AR687" s="90">
        <f>if(AR$655="",0,FounderEarnings!$C$8*(1+$G687)^(($F687-$E687)/12)-FounderEarnings!$C$8+(FounderEarnings!$C$8*$C687))</f>
        <v>0</v>
      </c>
      <c r="AS687" s="90">
        <f>if(AS$655="",0,FounderEarnings!$C$8*(1+$G687)^(($F687-$E687)/12)-FounderEarnings!$C$8+(FounderEarnings!$C$8*$C687))</f>
        <v>0</v>
      </c>
      <c r="AT687" s="90">
        <f>if(AT$655="",0,FounderEarnings!$C$8*(1+$G687)^(($F687-$E687)/12)-FounderEarnings!$C$8+(FounderEarnings!$C$8*$C687))</f>
        <v>0</v>
      </c>
      <c r="AU687" s="90">
        <f>if(AU$655="",0,FounderEarnings!$C$8*(1+$G687)^(($F687-$E687)/12)-FounderEarnings!$C$8+(FounderEarnings!$C$8*$C687))</f>
        <v>0</v>
      </c>
      <c r="AV687" s="90">
        <f>if(AV$655="",0,FounderEarnings!$C$8*(1+$G687)^(($F687-$E687)/12)-FounderEarnings!$C$8+(FounderEarnings!$C$8*$C687))</f>
        <v>0</v>
      </c>
      <c r="AW687" s="90">
        <f>if(AW$655="",0,FounderEarnings!$C$8*(1+$G687)^(($F687-$E687)/12)-FounderEarnings!$C$8+(FounderEarnings!$C$8*$C687))</f>
        <v>0</v>
      </c>
      <c r="AX687" s="90">
        <f>if(AX$655="",0,FounderEarnings!$C$8*(1+$G687)^(($F687-$E687)/12)-FounderEarnings!$C$8+(FounderEarnings!$C$8*$C687))</f>
        <v>0</v>
      </c>
      <c r="AY687" s="90">
        <f>if(AY$655="",0,FounderEarnings!$C$8*(1+$G687)^(($F687-$E687)/12)-FounderEarnings!$C$8+(FounderEarnings!$C$8*$C687))</f>
        <v>0</v>
      </c>
      <c r="AZ687" s="90">
        <f>if(AZ$655="",0,FounderEarnings!$C$8*(1+$G687)^(($F687-$E687)/12)-FounderEarnings!$C$8+(FounderEarnings!$C$8*$C687))</f>
        <v>0</v>
      </c>
      <c r="BA687" s="90">
        <f>if(BA$655="",0,FounderEarnings!$C$8*(1+$G687)^(($F687-$E687)/12)-FounderEarnings!$C$8+(FounderEarnings!$C$8*$C687))</f>
        <v>0</v>
      </c>
      <c r="BB687" s="90">
        <f>if(BB$655="",0,FounderEarnings!$C$8*(1+$G687)^(($F687-$E687)/12)-FounderEarnings!$C$8+(FounderEarnings!$C$8*$C687))</f>
        <v>0</v>
      </c>
      <c r="BC687" s="90">
        <f>if(BC$655="",0,FounderEarnings!$C$8*(1+$G687)^(($F687-$E687)/12)-FounderEarnings!$C$8+(FounderEarnings!$C$8*$C687))</f>
        <v>0</v>
      </c>
      <c r="BD687" s="90">
        <f>if(BD$655="",0,FounderEarnings!$C$8*(1+$G687)^(($F687-$E687)/12)-FounderEarnings!$C$8+(FounderEarnings!$C$8*$C687))</f>
        <v>0</v>
      </c>
      <c r="BE687" s="90">
        <f>if(BE$655="",0,FounderEarnings!$C$8*(1+$G687)^(($F687-$E687)/12)-FounderEarnings!$C$8+(FounderEarnings!$C$8*$C687))</f>
        <v>0</v>
      </c>
      <c r="BF687" s="90">
        <f>if(BF$655="",0,FounderEarnings!$C$8*(1+$G687)^(($F687-$E687)/12)-FounderEarnings!$C$8+(FounderEarnings!$C$8*$C687))</f>
        <v>0</v>
      </c>
      <c r="BG687" s="90">
        <f>if(BG$655="",0,FounderEarnings!$C$8*(1+$G687)^(($F687-$E687)/12)-FounderEarnings!$C$8+(FounderEarnings!$C$8*$C687))</f>
        <v>0</v>
      </c>
      <c r="BH687" s="90">
        <f>if(BH$655="",0,FounderEarnings!$C$8*(1+$G687)^(($F687-$E687)/12)-FounderEarnings!$C$8+(FounderEarnings!$C$8*$C687))</f>
        <v>0</v>
      </c>
      <c r="BI687" s="90">
        <f>if(BI$655="",0,FounderEarnings!$C$8*(1+$G687)^(($F687-$E687)/12)-FounderEarnings!$C$8+(FounderEarnings!$C$8*$C687))</f>
        <v>0</v>
      </c>
      <c r="BJ687" s="90">
        <f>if(BJ$655="",0,FounderEarnings!$C$8*(1+$G687)^(($F687-$E687)/12)-FounderEarnings!$C$8+(FounderEarnings!$C$8*$C687))</f>
        <v>0</v>
      </c>
      <c r="BK687" s="90">
        <f>if(BK$655="",0,FounderEarnings!$C$8*(1+$G687)^(($F687-$E687)/12)-FounderEarnings!$C$8+(FounderEarnings!$C$8*$C687))</f>
        <v>0</v>
      </c>
      <c r="BL687" s="90">
        <f>if(BL$655="",0,FounderEarnings!$C$8*(1+$G687)^(($F687-$E687)/12)-FounderEarnings!$C$8+(FounderEarnings!$C$8*$C687))</f>
        <v>0</v>
      </c>
      <c r="BM687" s="90">
        <f>if(BM$655="",0,FounderEarnings!$C$8*(1+$G687)^(($F687-$E687)/12)-FounderEarnings!$C$8+(FounderEarnings!$C$8*$C687))</f>
        <v>0</v>
      </c>
      <c r="BN687" s="90">
        <f>if(BN$655="",0,FounderEarnings!$C$8*(1+$G687)^(($F687-$E687)/12)-FounderEarnings!$C$8+(FounderEarnings!$C$8*$C687))</f>
        <v>0</v>
      </c>
      <c r="BO687" s="90">
        <f>if(BO$655="",0,FounderEarnings!$C$8*(1+$G687)^(($F687-$E687)/12)-FounderEarnings!$C$8+(FounderEarnings!$C$8*$C687))</f>
        <v>0</v>
      </c>
      <c r="BP687" s="90">
        <f>if(BP$655="",0,FounderEarnings!$C$8*(1+$G687)^(($F687-$E687)/12)-FounderEarnings!$C$8+(FounderEarnings!$C$8*$C687))</f>
        <v>0</v>
      </c>
      <c r="BQ687" s="90">
        <f>if(BQ$655="",0,FounderEarnings!$C$8*(1+$G687)^(($F687-$E687)/12)-FounderEarnings!$C$8+(FounderEarnings!$C$8*$C687))</f>
        <v>0</v>
      </c>
      <c r="BR687" s="90">
        <f>if(BR$655="",0,FounderEarnings!$C$8*(1+$G687)^(($F687-$E687)/12)-FounderEarnings!$C$8+(FounderEarnings!$C$8*$C687))</f>
        <v>115681.7003</v>
      </c>
      <c r="BS687" s="90">
        <f>if(BS$655="",0,FounderEarnings!$C$8*(1+$G687)^(($F687-$E687)/12)-FounderEarnings!$C$8+(FounderEarnings!$C$8*$C687))</f>
        <v>0</v>
      </c>
      <c r="BT687" s="90">
        <f>if(BT$655="",0,FounderEarnings!$C$8*(1+$G687)^(($F687-$E687)/12)-FounderEarnings!$C$8+(FounderEarnings!$C$8*$C687))</f>
        <v>0</v>
      </c>
      <c r="BU687" s="90">
        <f>if(BU$655="",0,FounderEarnings!$C$8*(1+$G687)^(($F687-$E687)/12)-FounderEarnings!$C$8+(FounderEarnings!$C$8*$C687))</f>
        <v>0</v>
      </c>
      <c r="BV687" s="90">
        <f>if(BV$655="",0,FounderEarnings!$C$8*(1+$G687)^(($F687-$E687)/12)-FounderEarnings!$C$8+(FounderEarnings!$C$8*$C687))</f>
        <v>0</v>
      </c>
      <c r="BW687" s="90">
        <f>if(BW$655="",0,FounderEarnings!$C$8*(1+$G687)^(($F687-$E687)/12)-FounderEarnings!$C$8+(FounderEarnings!$C$8*$C687))</f>
        <v>0</v>
      </c>
      <c r="BX687" s="90">
        <f>if(BX$655="",0,FounderEarnings!$C$8*(1+$G687)^(($F687-$E687)/12)-FounderEarnings!$C$8+(FounderEarnings!$C$8*$C687))</f>
        <v>0</v>
      </c>
      <c r="BY687" s="90">
        <f>if(BY$655="",0,FounderEarnings!$C$8*(1+$G687)^(($F687-$E687)/12)-FounderEarnings!$C$8+(FounderEarnings!$C$8*$C687))</f>
        <v>0</v>
      </c>
      <c r="BZ687" s="90">
        <f>if(BZ$655="",0,FounderEarnings!$C$8*(1+$G687)^(($F687-$E687)/12)-FounderEarnings!$C$8+(FounderEarnings!$C$8*$C687))</f>
        <v>0</v>
      </c>
      <c r="CA687" s="90">
        <f>if(CA$655="",0,FounderEarnings!$C$8*(1+$G687)^(($F687-$E687)/12)-FounderEarnings!$C$8+(FounderEarnings!$C$8*$C687))</f>
        <v>0</v>
      </c>
      <c r="CB687" s="90">
        <f>if(CB$655="",0,FounderEarnings!$C$8*(1+$G687)^(($F687-$E687)/12)-FounderEarnings!$C$8+(FounderEarnings!$C$8*$C687))</f>
        <v>0</v>
      </c>
      <c r="CC687" s="90">
        <f>if(CC$655="",0,FounderEarnings!$C$8*(1+$G687)^(($F687-$E687)/12)-FounderEarnings!$C$8+(FounderEarnings!$C$8*$C687))</f>
        <v>0</v>
      </c>
      <c r="CD687" s="90">
        <f>if(CD$655="",0,FounderEarnings!$C$8*(1+$G687)^(($F687-$E687)/12)-FounderEarnings!$C$8+(FounderEarnings!$C$8*$C687))</f>
        <v>0</v>
      </c>
      <c r="CE687" s="90">
        <f>if(CE$655="",0,FounderEarnings!$C$8*(1+$G687)^(($F687-$E687)/12)-FounderEarnings!$C$8+(FounderEarnings!$C$8*$C687))</f>
        <v>0</v>
      </c>
      <c r="CF687" s="90">
        <f>if(CF$655="",0,FounderEarnings!$C$8*(1+$G687)^(($F687-$E687)/12)-FounderEarnings!$C$8+(FounderEarnings!$C$8*$C687))</f>
        <v>0</v>
      </c>
      <c r="CG687" s="90">
        <f>if(CG$655="",0,FounderEarnings!$C$8*(1+$G687)^(($F687-$E687)/12)-FounderEarnings!$C$8+(FounderEarnings!$C$8*$C687))</f>
        <v>0</v>
      </c>
      <c r="CH687" s="90">
        <f>if(CH$655="",0,FounderEarnings!$C$8*(1+$G687)^(($F687-$E687)/12)-FounderEarnings!$C$8+(FounderEarnings!$C$8*$C687))</f>
        <v>0</v>
      </c>
      <c r="CI687" s="90">
        <f>if(CI$655="",0,FounderEarnings!$C$8*(1+$G687)^(($F687-$E687)/12)-FounderEarnings!$C$8+(FounderEarnings!$C$8*$C687))</f>
        <v>0</v>
      </c>
      <c r="CJ687" s="90">
        <f>if(CJ$655="",0,FounderEarnings!$C$8*(1+$G687)^(($F687-$E687)/12)-FounderEarnings!$C$8+(FounderEarnings!$C$8*$C687))</f>
        <v>0</v>
      </c>
      <c r="CK687" s="90">
        <f>if(CK$655="",0,FounderEarnings!$C$8*(1+$G687)^(($F687-$E687)/12)-FounderEarnings!$C$8+(FounderEarnings!$C$8*$C687))</f>
        <v>0</v>
      </c>
      <c r="CL687" s="90">
        <f>if(CL$655="",0,FounderEarnings!$C$8*(1+$G687)^(($F687-$E687)/12)-FounderEarnings!$C$8+(FounderEarnings!$C$8*$C687))</f>
        <v>0</v>
      </c>
      <c r="CM687" s="90">
        <f>if(CM$655="",0,FounderEarnings!$C$8*(1+$G687)^(($F687-$E687)/12)-FounderEarnings!$C$8+(FounderEarnings!$C$8*$C687))</f>
        <v>0</v>
      </c>
      <c r="CN687" s="90">
        <f>if(CN$655="",0,FounderEarnings!$C$8*(1+$G687)^(($F687-$E687)/12)-FounderEarnings!$C$8+(FounderEarnings!$C$8*$C687))</f>
        <v>0</v>
      </c>
      <c r="CO687" s="90">
        <f>if(CO$655="",0,FounderEarnings!$C$8*(1+$G687)^(($F687-$E687)/12)-FounderEarnings!$C$8+(FounderEarnings!$C$8*$C687))</f>
        <v>0</v>
      </c>
      <c r="CP687" s="90">
        <f>if(CP$655="",0,FounderEarnings!$C$8*(1+$G687)^(($F687-$E687)/12)-FounderEarnings!$C$8+(FounderEarnings!$C$8*$C687))</f>
        <v>0</v>
      </c>
      <c r="CQ687" s="90">
        <f>if(CQ$655="",0,FounderEarnings!$C$8*(1+$G687)^(($F687-$E687)/12)-FounderEarnings!$C$8+(FounderEarnings!$C$8*$C687))</f>
        <v>0</v>
      </c>
      <c r="CR687" s="90">
        <f>if(CR$655="",0,FounderEarnings!$C$8*(1+$G687)^(($F687-$E687)/12)-FounderEarnings!$C$8+(FounderEarnings!$C$8*$C687))</f>
        <v>0</v>
      </c>
      <c r="CS687" s="90">
        <f>if(CS$655="",0,FounderEarnings!$C$8*(1+$G687)^(($F687-$E687)/12)-FounderEarnings!$C$8+(FounderEarnings!$C$8*$C687))</f>
        <v>0</v>
      </c>
      <c r="CT687" s="90">
        <f>if(CT$655="",0,FounderEarnings!$C$8*(1+$G687)^(($F687-$E687)/12)-FounderEarnings!$C$8+(FounderEarnings!$C$8*$C687))</f>
        <v>0</v>
      </c>
      <c r="CU687" s="90">
        <f>if(CU$655="",0,FounderEarnings!$C$8*(1+$G687)^(($F687-$E687)/12)-FounderEarnings!$C$8+(FounderEarnings!$C$8*$C687))</f>
        <v>0</v>
      </c>
      <c r="CV687" s="90">
        <f>if(CV$655="",0,FounderEarnings!$C$8*(1+$G687)^(($F687-$E687)/12)-FounderEarnings!$C$8+(FounderEarnings!$C$8*$C687))</f>
        <v>0</v>
      </c>
      <c r="CW687" s="90">
        <f>if(CW$655="",0,FounderEarnings!$C$8*(1+$G687)^(($F687-$E687)/12)-FounderEarnings!$C$8+(FounderEarnings!$C$8*$C687))</f>
        <v>0</v>
      </c>
      <c r="CX687" s="90">
        <f>if(CX$655="",0,FounderEarnings!$C$8*(1+$G687)^(($F687-$E687)/12)-FounderEarnings!$C$8+(FounderEarnings!$C$8*$C687))</f>
        <v>0</v>
      </c>
      <c r="CY687" s="90">
        <f>if(CY$655="",0,FounderEarnings!$C$8*(1+$G687)^(($F687-$E687)/12)-FounderEarnings!$C$8+(FounderEarnings!$C$8*$C687))</f>
        <v>0</v>
      </c>
      <c r="CZ687" s="90">
        <f>if(CZ$655="",0,FounderEarnings!$C$8*(1+$G687)^(($F687-$E687)/12)-FounderEarnings!$C$8+(FounderEarnings!$C$8*$C687))</f>
        <v>0</v>
      </c>
      <c r="DA687" s="90">
        <f>if(DA$655="",0,FounderEarnings!$C$8*(1+$G687)^(($F687-$E687)/12)-FounderEarnings!$C$8+(FounderEarnings!$C$8*$C687))</f>
        <v>0</v>
      </c>
      <c r="DB687" s="90">
        <f>if(DB$655="",0,FounderEarnings!$C$8*(1+$G687)^(($F687-$E687)/12)-FounderEarnings!$C$8+(FounderEarnings!$C$8*$C687))</f>
        <v>0</v>
      </c>
      <c r="DC687" s="90">
        <f>if(DC$655="",0,FounderEarnings!$C$8*(1+$G687)^(($F687-$E687)/12)-FounderEarnings!$C$8+(FounderEarnings!$C$8*$C687))</f>
        <v>0</v>
      </c>
      <c r="DD687" s="90">
        <f>if(DD$655="",0,FounderEarnings!$C$8*(1+$G687)^(($F687-$E687)/12)-FounderEarnings!$C$8+(FounderEarnings!$C$8*$C687))</f>
        <v>0</v>
      </c>
      <c r="DE687" s="90">
        <f>if(DE$655="",0,FounderEarnings!$C$8*(1+$G687)^(($F687-$E687)/12)-FounderEarnings!$C$8+(FounderEarnings!$C$8*$C687))</f>
        <v>0</v>
      </c>
      <c r="DF687" s="90">
        <f>if(DF$655="",0,FounderEarnings!$C$8*(1+$G687)^(($F687-$E687)/12)-FounderEarnings!$C$8+(FounderEarnings!$C$8*$C687))</f>
        <v>0</v>
      </c>
      <c r="DG687" s="90">
        <f>if(DG$655="",0,FounderEarnings!$C$8*(1+$G687)^(($F687-$E687)/12)-FounderEarnings!$C$8+(FounderEarnings!$C$8*$C687))</f>
        <v>0</v>
      </c>
      <c r="DH687" s="90">
        <f>if(DH$655="",0,FounderEarnings!$C$8*(1+$G687)^(($F687-$E687)/12)-FounderEarnings!$C$8+(FounderEarnings!$C$8*$C687))</f>
        <v>0</v>
      </c>
      <c r="DI687" s="90">
        <f>if(DI$655="",0,FounderEarnings!$C$8*(1+$G687)^(($F687-$E687)/12)-FounderEarnings!$C$8+(FounderEarnings!$C$8*$C687))</f>
        <v>0</v>
      </c>
      <c r="DJ687" s="90">
        <f>if(DJ$655="",0,FounderEarnings!$C$8*(1+$G687)^(($F687-$E687)/12)-FounderEarnings!$C$8+(FounderEarnings!$C$8*$C687))</f>
        <v>0</v>
      </c>
      <c r="DK687" s="90">
        <f>if(DK$655="",0,FounderEarnings!$C$8*(1+$G687)^(($F687-$E687)/12)-FounderEarnings!$C$8+(FounderEarnings!$C$8*$C687))</f>
        <v>0</v>
      </c>
      <c r="DL687" s="90">
        <f>if(DL$655="",0,FounderEarnings!$C$8*(1+$G687)^(($F687-$E687)/12)-FounderEarnings!$C$8+(FounderEarnings!$C$8*$C687))</f>
        <v>0</v>
      </c>
      <c r="DM687" s="90">
        <f>if(DM$655="",0,FounderEarnings!$C$8*(1+$G687)^(($F687-$E687)/12)-FounderEarnings!$C$8+(FounderEarnings!$C$8*$C687))</f>
        <v>0</v>
      </c>
      <c r="DN687" s="90">
        <f>if(DN$655="",0,FounderEarnings!$C$8*(1+$G687)^(($F687-$E687)/12)-FounderEarnings!$C$8+(FounderEarnings!$C$8*$C687))</f>
        <v>0</v>
      </c>
      <c r="DO687" s="90">
        <f>if(DO$655="",0,FounderEarnings!$C$8*(1+$G687)^(($F687-$E687)/12)-FounderEarnings!$C$8+(FounderEarnings!$C$8*$C687))</f>
        <v>0</v>
      </c>
      <c r="DP687" s="90">
        <f>if(DP$655="",0,FounderEarnings!$C$8*(1+$G687)^(($F687-$E687)/12)-FounderEarnings!$C$8+(FounderEarnings!$C$8*$C687))</f>
        <v>0</v>
      </c>
      <c r="DQ687" s="90">
        <f>if(DQ$655="",0,FounderEarnings!$C$8*(1+$G687)^(($F687-$E687)/12)-FounderEarnings!$C$8+(FounderEarnings!$C$8*$C687))</f>
        <v>0</v>
      </c>
      <c r="DR687" s="90">
        <f>if(DR$655="",0,FounderEarnings!$C$8*(1+$G687)^(($F687-$E687)/12)-FounderEarnings!$C$8+(FounderEarnings!$C$8*$C687))</f>
        <v>0</v>
      </c>
      <c r="DS687" s="90">
        <f>if(DS$655="",0,FounderEarnings!$C$8*(1+$G687)^(($F687-$E687)/12)-FounderEarnings!$C$8+(FounderEarnings!$C$8*$C687))</f>
        <v>0</v>
      </c>
      <c r="DT687" s="90">
        <f>if(DT$655="",0,FounderEarnings!$C$8*(1+$G687)^(($F687-$E687)/12)-FounderEarnings!$C$8+(FounderEarnings!$C$8*$C687))</f>
        <v>0</v>
      </c>
      <c r="DU687" s="90">
        <f>if(DU$655="",0,FounderEarnings!$C$8*(1+$G687)^(($F687-$E687)/12)-FounderEarnings!$C$8+(FounderEarnings!$C$8*$C687))</f>
        <v>0</v>
      </c>
      <c r="DV687" s="90">
        <f>if(DV$655="",0,FounderEarnings!$C$8*(1+$G687)^(($F687-$E687)/12)-FounderEarnings!$C$8+(FounderEarnings!$C$8*$C687))</f>
        <v>0</v>
      </c>
      <c r="DW687" s="90">
        <f>if(DW$655="",0,FounderEarnings!$C$8*(1+$G687)^(($F687-$E687)/12)-FounderEarnings!$C$8+(FounderEarnings!$C$8*$C687))</f>
        <v>0</v>
      </c>
      <c r="DX687" s="90">
        <f>if(DX$655="",0,FounderEarnings!$C$8*(1+$G687)^(($F687-$E687)/12)-FounderEarnings!$C$8+(FounderEarnings!$C$8*$C687))</f>
        <v>0</v>
      </c>
      <c r="DY687" s="90">
        <f>if(DY$655="",0,FounderEarnings!$C$8*(1+$G687)^(($F687-$E687)/12)-FounderEarnings!$C$8+(FounderEarnings!$C$8*$C687))</f>
        <v>0</v>
      </c>
      <c r="DZ687" s="90">
        <f>if(DZ$655="",0,FounderEarnings!$C$8*(1+$G687)^(($F687-$E687)/12)-FounderEarnings!$C$8+(FounderEarnings!$C$8*$C687))</f>
        <v>0</v>
      </c>
    </row>
    <row r="688">
      <c r="A688" s="89"/>
      <c r="B688" s="89"/>
      <c r="C688" s="239">
        <f>FounderEarnings!C$25</f>
        <v>1</v>
      </c>
      <c r="E688" s="146">
        <f>FounderEarnings!C$20</f>
        <v>30</v>
      </c>
      <c r="F688" s="199">
        <f>FounderEarnings!C$29</f>
        <v>60</v>
      </c>
      <c r="G688" s="192">
        <f>FounderEarnings!C$26</f>
        <v>0.06</v>
      </c>
      <c r="H688" s="89"/>
      <c r="I688" s="88" t="s">
        <v>344</v>
      </c>
      <c r="J688" s="234"/>
      <c r="K688" s="90">
        <f>if(K$655="",0,FounderEarnings!$C$21*(1+$G688)^(($F688-$E688)/12)-FounderEarnings!$C$21+(FounderEarnings!$C$21*$C688))</f>
        <v>0</v>
      </c>
      <c r="L688" s="90">
        <f>if(L$655="",0,FounderEarnings!$C$21*(1+$G688)^(($F688-$E688)/12)-FounderEarnings!$C$21+(FounderEarnings!$C$21*$C688))</f>
        <v>0</v>
      </c>
      <c r="M688" s="90">
        <f>if(M$655="",0,FounderEarnings!$C$21*(1+$G688)^(($F688-$E688)/12)-FounderEarnings!$C$21+(FounderEarnings!$C$21*$C688))</f>
        <v>0</v>
      </c>
      <c r="N688" s="90">
        <f>if(N$655="",0,FounderEarnings!$C$21*(1+$G688)^(($F688-$E688)/12)-FounderEarnings!$C$21+(FounderEarnings!$C$21*$C688))</f>
        <v>0</v>
      </c>
      <c r="O688" s="90">
        <f>if(O$655="",0,FounderEarnings!$C$21*(1+$G688)^(($F688-$E688)/12)-FounderEarnings!$C$21+(FounderEarnings!$C$21*$C688))</f>
        <v>0</v>
      </c>
      <c r="P688" s="90">
        <f>if(P$655="",0,FounderEarnings!$C$21*(1+$G688)^(($F688-$E688)/12)-FounderEarnings!$C$21+(FounderEarnings!$C$21*$C688))</f>
        <v>0</v>
      </c>
      <c r="Q688" s="90">
        <f>if(Q$655="",0,FounderEarnings!$C$21*(1+$G688)^(($F688-$E688)/12)-FounderEarnings!$C$21+(FounderEarnings!$C$21*$C688))</f>
        <v>0</v>
      </c>
      <c r="R688" s="90">
        <f>if(R$655="",0,FounderEarnings!$C$21*(1+$G688)^(($F688-$E688)/12)-FounderEarnings!$C$21+(FounderEarnings!$C$21*$C688))</f>
        <v>0</v>
      </c>
      <c r="S688" s="90">
        <f>if(S$655="",0,FounderEarnings!$C$21*(1+$G688)^(($F688-$E688)/12)-FounderEarnings!$C$21+(FounderEarnings!$C$21*$C688))</f>
        <v>0</v>
      </c>
      <c r="T688" s="90">
        <f>if(T$655="",0,FounderEarnings!$C$21*(1+$G688)^(($F688-$E688)/12)-FounderEarnings!$C$21+(FounderEarnings!$C$21*$C688))</f>
        <v>0</v>
      </c>
      <c r="U688" s="90">
        <f>if(U$655="",0,FounderEarnings!$C$21*(1+$G688)^(($F688-$E688)/12)-FounderEarnings!$C$21+(FounderEarnings!$C$21*$C688))</f>
        <v>0</v>
      </c>
      <c r="V688" s="90">
        <f>if(V$655="",0,FounderEarnings!$C$21*(1+$G688)^(($F688-$E688)/12)-FounderEarnings!$C$21+(FounderEarnings!$C$21*$C688))</f>
        <v>0</v>
      </c>
      <c r="W688" s="90">
        <f>if(W$655="",0,FounderEarnings!$C$21*(1+$G688)^(($F688-$E688)/12)-FounderEarnings!$C$21+(FounderEarnings!$C$21*$C688))</f>
        <v>0</v>
      </c>
      <c r="X688" s="90">
        <f>if(X$655="",0,FounderEarnings!$C$21*(1+$G688)^(($F688-$E688)/12)-FounderEarnings!$C$21+(FounderEarnings!$C$21*$C688))</f>
        <v>0</v>
      </c>
      <c r="Y688" s="90">
        <f>if(Y$655="",0,FounderEarnings!$C$21*(1+$G688)^(($F688-$E688)/12)-FounderEarnings!$C$21+(FounderEarnings!$C$21*$C688))</f>
        <v>0</v>
      </c>
      <c r="Z688" s="90">
        <f>if(Z$655="",0,FounderEarnings!$C$21*(1+$G688)^(($F688-$E688)/12)-FounderEarnings!$C$21+(FounderEarnings!$C$21*$C688))</f>
        <v>0</v>
      </c>
      <c r="AA688" s="90">
        <f>if(AA$655="",0,FounderEarnings!$C$21*(1+$G688)^(($F688-$E688)/12)-FounderEarnings!$C$21+(FounderEarnings!$C$21*$C688))</f>
        <v>0</v>
      </c>
      <c r="AB688" s="90">
        <f>if(AB$655="",0,FounderEarnings!$C$21*(1+$G688)^(($F688-$E688)/12)-FounderEarnings!$C$21+(FounderEarnings!$C$21*$C688))</f>
        <v>0</v>
      </c>
      <c r="AC688" s="90">
        <f>if(AC$655="",0,FounderEarnings!$C$21*(1+$G688)^(($F688-$E688)/12)-FounderEarnings!$C$21+(FounderEarnings!$C$21*$C688))</f>
        <v>0</v>
      </c>
      <c r="AD688" s="90">
        <f>if(AD$655="",0,FounderEarnings!$C$21*(1+$G688)^(($F688-$E688)/12)-FounderEarnings!$C$21+(FounderEarnings!$C$21*$C688))</f>
        <v>0</v>
      </c>
      <c r="AE688" s="90">
        <f>if(AE$655="",0,FounderEarnings!$C$21*(1+$G688)^(($F688-$E688)/12)-FounderEarnings!$C$21+(FounderEarnings!$C$21*$C688))</f>
        <v>0</v>
      </c>
      <c r="AF688" s="90">
        <f>if(AF$655="",0,FounderEarnings!$C$21*(1+$G688)^(($F688-$E688)/12)-FounderEarnings!$C$21+(FounderEarnings!$C$21*$C688))</f>
        <v>0</v>
      </c>
      <c r="AG688" s="90">
        <f>if(AG$655="",0,FounderEarnings!$C$21*(1+$G688)^(($F688-$E688)/12)-FounderEarnings!$C$21+(FounderEarnings!$C$21*$C688))</f>
        <v>0</v>
      </c>
      <c r="AH688" s="90">
        <f>if(AH$655="",0,FounderEarnings!$C$21*(1+$G688)^(($F688-$E688)/12)-FounderEarnings!$C$21+(FounderEarnings!$C$21*$C688))</f>
        <v>0</v>
      </c>
      <c r="AI688" s="90">
        <f>if(AI$655="",0,FounderEarnings!$C$21*(1+$G688)^(($F688-$E688)/12)-FounderEarnings!$C$21+(FounderEarnings!$C$21*$C688))</f>
        <v>0</v>
      </c>
      <c r="AJ688" s="90">
        <f>if(AJ$655="",0,FounderEarnings!$C$21*(1+$G688)^(($F688-$E688)/12)-FounderEarnings!$C$21+(FounderEarnings!$C$21*$C688))</f>
        <v>0</v>
      </c>
      <c r="AK688" s="90">
        <f>if(AK$655="",0,FounderEarnings!$C$21*(1+$G688)^(($F688-$E688)/12)-FounderEarnings!$C$21+(FounderEarnings!$C$21*$C688))</f>
        <v>0</v>
      </c>
      <c r="AL688" s="90">
        <f>if(AL$655="",0,FounderEarnings!$C$21*(1+$G688)^(($F688-$E688)/12)-FounderEarnings!$C$21+(FounderEarnings!$C$21*$C688))</f>
        <v>0</v>
      </c>
      <c r="AM688" s="90">
        <f>if(AM$655="",0,FounderEarnings!$C$21*(1+$G688)^(($F688-$E688)/12)-FounderEarnings!$C$21+(FounderEarnings!$C$21*$C688))</f>
        <v>0</v>
      </c>
      <c r="AN688" s="90">
        <f>if(AN$655="",0,FounderEarnings!$C$21*(1+$G688)^(($F688-$E688)/12)-FounderEarnings!$C$21+(FounderEarnings!$C$21*$C688))</f>
        <v>0</v>
      </c>
      <c r="AO688" s="90">
        <f>if(AO$655="",0,FounderEarnings!$C$21*(1+$G688)^(($F688-$E688)/12)-FounderEarnings!$C$21+(FounderEarnings!$C$21*$C688))</f>
        <v>0</v>
      </c>
      <c r="AP688" s="90">
        <f>if(AP$655="",0,FounderEarnings!$C$21*(1+$G688)^(($F688-$E688)/12)-FounderEarnings!$C$21+(FounderEarnings!$C$21*$C688))</f>
        <v>0</v>
      </c>
      <c r="AQ688" s="90">
        <f>if(AQ$655="",0,FounderEarnings!$C$21*(1+$G688)^(($F688-$E688)/12)-FounderEarnings!$C$21+(FounderEarnings!$C$21*$C688))</f>
        <v>0</v>
      </c>
      <c r="AR688" s="90">
        <f>if(AR$655="",0,FounderEarnings!$C$21*(1+$G688)^(($F688-$E688)/12)-FounderEarnings!$C$21+(FounderEarnings!$C$21*$C688))</f>
        <v>0</v>
      </c>
      <c r="AS688" s="90">
        <f>if(AS$655="",0,FounderEarnings!$C$21*(1+$G688)^(($F688-$E688)/12)-FounderEarnings!$C$21+(FounderEarnings!$C$21*$C688))</f>
        <v>0</v>
      </c>
      <c r="AT688" s="90">
        <f>if(AT$655="",0,FounderEarnings!$C$21*(1+$G688)^(($F688-$E688)/12)-FounderEarnings!$C$21+(FounderEarnings!$C$21*$C688))</f>
        <v>0</v>
      </c>
      <c r="AU688" s="90">
        <f>if(AU$655="",0,FounderEarnings!$C$21*(1+$G688)^(($F688-$E688)/12)-FounderEarnings!$C$21+(FounderEarnings!$C$21*$C688))</f>
        <v>0</v>
      </c>
      <c r="AV688" s="90">
        <f>if(AV$655="",0,FounderEarnings!$C$21*(1+$G688)^(($F688-$E688)/12)-FounderEarnings!$C$21+(FounderEarnings!$C$21*$C688))</f>
        <v>0</v>
      </c>
      <c r="AW688" s="90">
        <f>if(AW$655="",0,FounderEarnings!$C$21*(1+$G688)^(($F688-$E688)/12)-FounderEarnings!$C$21+(FounderEarnings!$C$21*$C688))</f>
        <v>0</v>
      </c>
      <c r="AX688" s="90">
        <f>if(AX$655="",0,FounderEarnings!$C$21*(1+$G688)^(($F688-$E688)/12)-FounderEarnings!$C$21+(FounderEarnings!$C$21*$C688))</f>
        <v>0</v>
      </c>
      <c r="AY688" s="90">
        <f>if(AY$655="",0,FounderEarnings!$C$21*(1+$G688)^(($F688-$E688)/12)-FounderEarnings!$C$21+(FounderEarnings!$C$21*$C688))</f>
        <v>0</v>
      </c>
      <c r="AZ688" s="90">
        <f>if(AZ$655="",0,FounderEarnings!$C$21*(1+$G688)^(($F688-$E688)/12)-FounderEarnings!$C$21+(FounderEarnings!$C$21*$C688))</f>
        <v>0</v>
      </c>
      <c r="BA688" s="90">
        <f>if(BA$655="",0,FounderEarnings!$C$21*(1+$G688)^(($F688-$E688)/12)-FounderEarnings!$C$21+(FounderEarnings!$C$21*$C688))</f>
        <v>0</v>
      </c>
      <c r="BB688" s="90">
        <f>if(BB$655="",0,FounderEarnings!$C$21*(1+$G688)^(($F688-$E688)/12)-FounderEarnings!$C$21+(FounderEarnings!$C$21*$C688))</f>
        <v>0</v>
      </c>
      <c r="BC688" s="90">
        <f>if(BC$655="",0,FounderEarnings!$C$21*(1+$G688)^(($F688-$E688)/12)-FounderEarnings!$C$21+(FounderEarnings!$C$21*$C688))</f>
        <v>0</v>
      </c>
      <c r="BD688" s="90">
        <f>if(BD$655="",0,FounderEarnings!$C$21*(1+$G688)^(($F688-$E688)/12)-FounderEarnings!$C$21+(FounderEarnings!$C$21*$C688))</f>
        <v>0</v>
      </c>
      <c r="BE688" s="90">
        <f>if(BE$655="",0,FounderEarnings!$C$21*(1+$G688)^(($F688-$E688)/12)-FounderEarnings!$C$21+(FounderEarnings!$C$21*$C688))</f>
        <v>0</v>
      </c>
      <c r="BF688" s="90">
        <f>if(BF$655="",0,FounderEarnings!$C$21*(1+$G688)^(($F688-$E688)/12)-FounderEarnings!$C$21+(FounderEarnings!$C$21*$C688))</f>
        <v>0</v>
      </c>
      <c r="BG688" s="90">
        <f>if(BG$655="",0,FounderEarnings!$C$21*(1+$G688)^(($F688-$E688)/12)-FounderEarnings!$C$21+(FounderEarnings!$C$21*$C688))</f>
        <v>0</v>
      </c>
      <c r="BH688" s="90">
        <f>if(BH$655="",0,FounderEarnings!$C$21*(1+$G688)^(($F688-$E688)/12)-FounderEarnings!$C$21+(FounderEarnings!$C$21*$C688))</f>
        <v>0</v>
      </c>
      <c r="BI688" s="90">
        <f>if(BI$655="",0,FounderEarnings!$C$21*(1+$G688)^(($F688-$E688)/12)-FounderEarnings!$C$21+(FounderEarnings!$C$21*$C688))</f>
        <v>0</v>
      </c>
      <c r="BJ688" s="90">
        <f>if(BJ$655="",0,FounderEarnings!$C$21*(1+$G688)^(($F688-$E688)/12)-FounderEarnings!$C$21+(FounderEarnings!$C$21*$C688))</f>
        <v>0</v>
      </c>
      <c r="BK688" s="90">
        <f>if(BK$655="",0,FounderEarnings!$C$21*(1+$G688)^(($F688-$E688)/12)-FounderEarnings!$C$21+(FounderEarnings!$C$21*$C688))</f>
        <v>0</v>
      </c>
      <c r="BL688" s="90">
        <f>if(BL$655="",0,FounderEarnings!$C$21*(1+$G688)^(($F688-$E688)/12)-FounderEarnings!$C$21+(FounderEarnings!$C$21*$C688))</f>
        <v>0</v>
      </c>
      <c r="BM688" s="90">
        <f>if(BM$655="",0,FounderEarnings!$C$21*(1+$G688)^(($F688-$E688)/12)-FounderEarnings!$C$21+(FounderEarnings!$C$21*$C688))</f>
        <v>0</v>
      </c>
      <c r="BN688" s="90">
        <f>if(BN$655="",0,FounderEarnings!$C$21*(1+$G688)^(($F688-$E688)/12)-FounderEarnings!$C$21+(FounderEarnings!$C$21*$C688))</f>
        <v>0</v>
      </c>
      <c r="BO688" s="90">
        <f>if(BO$655="",0,FounderEarnings!$C$21*(1+$G688)^(($F688-$E688)/12)-FounderEarnings!$C$21+(FounderEarnings!$C$21*$C688))</f>
        <v>0</v>
      </c>
      <c r="BP688" s="90">
        <f>if(BP$655="",0,FounderEarnings!$C$21*(1+$G688)^(($F688-$E688)/12)-FounderEarnings!$C$21+(FounderEarnings!$C$21*$C688))</f>
        <v>0</v>
      </c>
      <c r="BQ688" s="90">
        <f>if(BQ$655="",0,FounderEarnings!$C$21*(1+$G688)^(($F688-$E688)/12)-FounderEarnings!$C$21+(FounderEarnings!$C$21*$C688))</f>
        <v>0</v>
      </c>
      <c r="BR688" s="90">
        <f>if(BR$655="",0,FounderEarnings!$C$21*(1+$G688)^(($F688-$E688)/12)-FounderEarnings!$C$21+(FounderEarnings!$C$21*$C688))</f>
        <v>3470451.008</v>
      </c>
      <c r="BS688" s="90">
        <f>if(BS$655="",0,FounderEarnings!$C$21*(1+$G688)^(($F688-$E688)/12)-FounderEarnings!$C$21+(FounderEarnings!$C$21*$C688))</f>
        <v>0</v>
      </c>
      <c r="BT688" s="90">
        <f>if(BT$655="",0,FounderEarnings!$C$21*(1+$G688)^(($F688-$E688)/12)-FounderEarnings!$C$21+(FounderEarnings!$C$21*$C688))</f>
        <v>0</v>
      </c>
      <c r="BU688" s="90">
        <f>if(BU$655="",0,FounderEarnings!$C$21*(1+$G688)^(($F688-$E688)/12)-FounderEarnings!$C$21+(FounderEarnings!$C$21*$C688))</f>
        <v>0</v>
      </c>
      <c r="BV688" s="90">
        <f>if(BV$655="",0,FounderEarnings!$C$21*(1+$G688)^(($F688-$E688)/12)-FounderEarnings!$C$21+(FounderEarnings!$C$21*$C688))</f>
        <v>0</v>
      </c>
      <c r="BW688" s="90">
        <f>if(BW$655="",0,FounderEarnings!$C$21*(1+$G688)^(($F688-$E688)/12)-FounderEarnings!$C$21+(FounderEarnings!$C$21*$C688))</f>
        <v>0</v>
      </c>
      <c r="BX688" s="90">
        <f>if(BX$655="",0,FounderEarnings!$C$21*(1+$G688)^(($F688-$E688)/12)-FounderEarnings!$C$21+(FounderEarnings!$C$21*$C688))</f>
        <v>0</v>
      </c>
      <c r="BY688" s="90">
        <f>if(BY$655="",0,FounderEarnings!$C$21*(1+$G688)^(($F688-$E688)/12)-FounderEarnings!$C$21+(FounderEarnings!$C$21*$C688))</f>
        <v>0</v>
      </c>
      <c r="BZ688" s="90">
        <f>if(BZ$655="",0,FounderEarnings!$C$21*(1+$G688)^(($F688-$E688)/12)-FounderEarnings!$C$21+(FounderEarnings!$C$21*$C688))</f>
        <v>0</v>
      </c>
      <c r="CA688" s="90">
        <f>if(CA$655="",0,FounderEarnings!$C$21*(1+$G688)^(($F688-$E688)/12)-FounderEarnings!$C$21+(FounderEarnings!$C$21*$C688))</f>
        <v>0</v>
      </c>
      <c r="CB688" s="90">
        <f>if(CB$655="",0,FounderEarnings!$C$21*(1+$G688)^(($F688-$E688)/12)-FounderEarnings!$C$21+(FounderEarnings!$C$21*$C688))</f>
        <v>0</v>
      </c>
      <c r="CC688" s="90">
        <f>if(CC$655="",0,FounderEarnings!$C$21*(1+$G688)^(($F688-$E688)/12)-FounderEarnings!$C$21+(FounderEarnings!$C$21*$C688))</f>
        <v>0</v>
      </c>
      <c r="CD688" s="90">
        <f>if(CD$655="",0,FounderEarnings!$C$21*(1+$G688)^(($F688-$E688)/12)-FounderEarnings!$C$21+(FounderEarnings!$C$21*$C688))</f>
        <v>0</v>
      </c>
      <c r="CE688" s="90">
        <f>if(CE$655="",0,FounderEarnings!$C$21*(1+$G688)^(($F688-$E688)/12)-FounderEarnings!$C$21+(FounderEarnings!$C$21*$C688))</f>
        <v>0</v>
      </c>
      <c r="CF688" s="90">
        <f>if(CF$655="",0,FounderEarnings!$C$21*(1+$G688)^(($F688-$E688)/12)-FounderEarnings!$C$21+(FounderEarnings!$C$21*$C688))</f>
        <v>0</v>
      </c>
      <c r="CG688" s="90">
        <f>if(CG$655="",0,FounderEarnings!$C$21*(1+$G688)^(($F688-$E688)/12)-FounderEarnings!$C$21+(FounderEarnings!$C$21*$C688))</f>
        <v>0</v>
      </c>
      <c r="CH688" s="90">
        <f>if(CH$655="",0,FounderEarnings!$C$21*(1+$G688)^(($F688-$E688)/12)-FounderEarnings!$C$21+(FounderEarnings!$C$21*$C688))</f>
        <v>0</v>
      </c>
      <c r="CI688" s="90">
        <f>if(CI$655="",0,FounderEarnings!$C$21*(1+$G688)^(($F688-$E688)/12)-FounderEarnings!$C$21+(FounderEarnings!$C$21*$C688))</f>
        <v>0</v>
      </c>
      <c r="CJ688" s="90">
        <f>if(CJ$655="",0,FounderEarnings!$C$21*(1+$G688)^(($F688-$E688)/12)-FounderEarnings!$C$21+(FounderEarnings!$C$21*$C688))</f>
        <v>0</v>
      </c>
      <c r="CK688" s="90">
        <f>if(CK$655="",0,FounderEarnings!$C$21*(1+$G688)^(($F688-$E688)/12)-FounderEarnings!$C$21+(FounderEarnings!$C$21*$C688))</f>
        <v>0</v>
      </c>
      <c r="CL688" s="90">
        <f>if(CL$655="",0,FounderEarnings!$C$21*(1+$G688)^(($F688-$E688)/12)-FounderEarnings!$C$21+(FounderEarnings!$C$21*$C688))</f>
        <v>0</v>
      </c>
      <c r="CM688" s="90">
        <f>if(CM$655="",0,FounderEarnings!$C$21*(1+$G688)^(($F688-$E688)/12)-FounderEarnings!$C$21+(FounderEarnings!$C$21*$C688))</f>
        <v>0</v>
      </c>
      <c r="CN688" s="90">
        <f>if(CN$655="",0,FounderEarnings!$C$21*(1+$G688)^(($F688-$E688)/12)-FounderEarnings!$C$21+(FounderEarnings!$C$21*$C688))</f>
        <v>0</v>
      </c>
      <c r="CO688" s="90">
        <f>if(CO$655="",0,FounderEarnings!$C$21*(1+$G688)^(($F688-$E688)/12)-FounderEarnings!$C$21+(FounderEarnings!$C$21*$C688))</f>
        <v>0</v>
      </c>
      <c r="CP688" s="90">
        <f>if(CP$655="",0,FounderEarnings!$C$21*(1+$G688)^(($F688-$E688)/12)-FounderEarnings!$C$21+(FounderEarnings!$C$21*$C688))</f>
        <v>0</v>
      </c>
      <c r="CQ688" s="90">
        <f>if(CQ$655="",0,FounderEarnings!$C$21*(1+$G688)^(($F688-$E688)/12)-FounderEarnings!$C$21+(FounderEarnings!$C$21*$C688))</f>
        <v>0</v>
      </c>
      <c r="CR688" s="90">
        <f>if(CR$655="",0,FounderEarnings!$C$21*(1+$G688)^(($F688-$E688)/12)-FounderEarnings!$C$21+(FounderEarnings!$C$21*$C688))</f>
        <v>0</v>
      </c>
      <c r="CS688" s="90">
        <f>if(CS$655="",0,FounderEarnings!$C$21*(1+$G688)^(($F688-$E688)/12)-FounderEarnings!$C$21+(FounderEarnings!$C$21*$C688))</f>
        <v>0</v>
      </c>
      <c r="CT688" s="90">
        <f>if(CT$655="",0,FounderEarnings!$C$21*(1+$G688)^(($F688-$E688)/12)-FounderEarnings!$C$21+(FounderEarnings!$C$21*$C688))</f>
        <v>0</v>
      </c>
      <c r="CU688" s="90">
        <f>if(CU$655="",0,FounderEarnings!$C$21*(1+$G688)^(($F688-$E688)/12)-FounderEarnings!$C$21+(FounderEarnings!$C$21*$C688))</f>
        <v>0</v>
      </c>
      <c r="CV688" s="90">
        <f>if(CV$655="",0,FounderEarnings!$C$21*(1+$G688)^(($F688-$E688)/12)-FounderEarnings!$C$21+(FounderEarnings!$C$21*$C688))</f>
        <v>0</v>
      </c>
      <c r="CW688" s="90">
        <f>if(CW$655="",0,FounderEarnings!$C$21*(1+$G688)^(($F688-$E688)/12)-FounderEarnings!$C$21+(FounderEarnings!$C$21*$C688))</f>
        <v>0</v>
      </c>
      <c r="CX688" s="90">
        <f>if(CX$655="",0,FounderEarnings!$C$21*(1+$G688)^(($F688-$E688)/12)-FounderEarnings!$C$21+(FounderEarnings!$C$21*$C688))</f>
        <v>0</v>
      </c>
      <c r="CY688" s="90">
        <f>if(CY$655="",0,FounderEarnings!$C$21*(1+$G688)^(($F688-$E688)/12)-FounderEarnings!$C$21+(FounderEarnings!$C$21*$C688))</f>
        <v>0</v>
      </c>
      <c r="CZ688" s="90">
        <f>if(CZ$655="",0,FounderEarnings!$C$21*(1+$G688)^(($F688-$E688)/12)-FounderEarnings!$C$21+(FounderEarnings!$C$21*$C688))</f>
        <v>0</v>
      </c>
      <c r="DA688" s="90">
        <f>if(DA$655="",0,FounderEarnings!$C$21*(1+$G688)^(($F688-$E688)/12)-FounderEarnings!$C$21+(FounderEarnings!$C$21*$C688))</f>
        <v>0</v>
      </c>
      <c r="DB688" s="90">
        <f>if(DB$655="",0,FounderEarnings!$C$21*(1+$G688)^(($F688-$E688)/12)-FounderEarnings!$C$21+(FounderEarnings!$C$21*$C688))</f>
        <v>0</v>
      </c>
      <c r="DC688" s="90">
        <f>if(DC$655="",0,FounderEarnings!$C$21*(1+$G688)^(($F688-$E688)/12)-FounderEarnings!$C$21+(FounderEarnings!$C$21*$C688))</f>
        <v>0</v>
      </c>
      <c r="DD688" s="90">
        <f>if(DD$655="",0,FounderEarnings!$C$21*(1+$G688)^(($F688-$E688)/12)-FounderEarnings!$C$21+(FounderEarnings!$C$21*$C688))</f>
        <v>0</v>
      </c>
      <c r="DE688" s="90">
        <f>if(DE$655="",0,FounderEarnings!$C$21*(1+$G688)^(($F688-$E688)/12)-FounderEarnings!$C$21+(FounderEarnings!$C$21*$C688))</f>
        <v>0</v>
      </c>
      <c r="DF688" s="90">
        <f>if(DF$655="",0,FounderEarnings!$C$21*(1+$G688)^(($F688-$E688)/12)-FounderEarnings!$C$21+(FounderEarnings!$C$21*$C688))</f>
        <v>0</v>
      </c>
      <c r="DG688" s="90">
        <f>if(DG$655="",0,FounderEarnings!$C$21*(1+$G688)^(($F688-$E688)/12)-FounderEarnings!$C$21+(FounderEarnings!$C$21*$C688))</f>
        <v>0</v>
      </c>
      <c r="DH688" s="90">
        <f>if(DH$655="",0,FounderEarnings!$C$21*(1+$G688)^(($F688-$E688)/12)-FounderEarnings!$C$21+(FounderEarnings!$C$21*$C688))</f>
        <v>0</v>
      </c>
      <c r="DI688" s="90">
        <f>if(DI$655="",0,FounderEarnings!$C$21*(1+$G688)^(($F688-$E688)/12)-FounderEarnings!$C$21+(FounderEarnings!$C$21*$C688))</f>
        <v>0</v>
      </c>
      <c r="DJ688" s="90">
        <f>if(DJ$655="",0,FounderEarnings!$C$21*(1+$G688)^(($F688-$E688)/12)-FounderEarnings!$C$21+(FounderEarnings!$C$21*$C688))</f>
        <v>0</v>
      </c>
      <c r="DK688" s="90">
        <f>if(DK$655="",0,FounderEarnings!$C$21*(1+$G688)^(($F688-$E688)/12)-FounderEarnings!$C$21+(FounderEarnings!$C$21*$C688))</f>
        <v>0</v>
      </c>
      <c r="DL688" s="90">
        <f>if(DL$655="",0,FounderEarnings!$C$21*(1+$G688)^(($F688-$E688)/12)-FounderEarnings!$C$21+(FounderEarnings!$C$21*$C688))</f>
        <v>0</v>
      </c>
      <c r="DM688" s="90">
        <f>if(DM$655="",0,FounderEarnings!$C$21*(1+$G688)^(($F688-$E688)/12)-FounderEarnings!$C$21+(FounderEarnings!$C$21*$C688))</f>
        <v>0</v>
      </c>
      <c r="DN688" s="90">
        <f>if(DN$655="",0,FounderEarnings!$C$21*(1+$G688)^(($F688-$E688)/12)-FounderEarnings!$C$21+(FounderEarnings!$C$21*$C688))</f>
        <v>0</v>
      </c>
      <c r="DO688" s="90">
        <f>if(DO$655="",0,FounderEarnings!$C$21*(1+$G688)^(($F688-$E688)/12)-FounderEarnings!$C$21+(FounderEarnings!$C$21*$C688))</f>
        <v>0</v>
      </c>
      <c r="DP688" s="90">
        <f>if(DP$655="",0,FounderEarnings!$C$21*(1+$G688)^(($F688-$E688)/12)-FounderEarnings!$C$21+(FounderEarnings!$C$21*$C688))</f>
        <v>0</v>
      </c>
      <c r="DQ688" s="90">
        <f>if(DQ$655="",0,FounderEarnings!$C$21*(1+$G688)^(($F688-$E688)/12)-FounderEarnings!$C$21+(FounderEarnings!$C$21*$C688))</f>
        <v>0</v>
      </c>
      <c r="DR688" s="90">
        <f>if(DR$655="",0,FounderEarnings!$C$21*(1+$G688)^(($F688-$E688)/12)-FounderEarnings!$C$21+(FounderEarnings!$C$21*$C688))</f>
        <v>0</v>
      </c>
      <c r="DS688" s="90">
        <f>if(DS$655="",0,FounderEarnings!$C$21*(1+$G688)^(($F688-$E688)/12)-FounderEarnings!$C$21+(FounderEarnings!$C$21*$C688))</f>
        <v>0</v>
      </c>
      <c r="DT688" s="90">
        <f>if(DT$655="",0,FounderEarnings!$C$21*(1+$G688)^(($F688-$E688)/12)-FounderEarnings!$C$21+(FounderEarnings!$C$21*$C688))</f>
        <v>0</v>
      </c>
      <c r="DU688" s="90">
        <f>if(DU$655="",0,FounderEarnings!$C$21*(1+$G688)^(($F688-$E688)/12)-FounderEarnings!$C$21+(FounderEarnings!$C$21*$C688))</f>
        <v>0</v>
      </c>
      <c r="DV688" s="90">
        <f>if(DV$655="",0,FounderEarnings!$C$21*(1+$G688)^(($F688-$E688)/12)-FounderEarnings!$C$21+(FounderEarnings!$C$21*$C688))</f>
        <v>0</v>
      </c>
      <c r="DW688" s="90">
        <f>if(DW$655="",0,FounderEarnings!$C$21*(1+$G688)^(($F688-$E688)/12)-FounderEarnings!$C$21+(FounderEarnings!$C$21*$C688))</f>
        <v>0</v>
      </c>
      <c r="DX688" s="90">
        <f>if(DX$655="",0,FounderEarnings!$C$21*(1+$G688)^(($F688-$E688)/12)-FounderEarnings!$C$21+(FounderEarnings!$C$21*$C688))</f>
        <v>0</v>
      </c>
      <c r="DY688" s="90">
        <f>if(DY$655="",0,FounderEarnings!$C$21*(1+$G688)^(($F688-$E688)/12)-FounderEarnings!$C$21+(FounderEarnings!$C$21*$C688))</f>
        <v>0</v>
      </c>
      <c r="DZ688" s="90">
        <f>if(DZ$655="",0,FounderEarnings!$C$21*(1+$G688)^(($F688-$E688)/12)-FounderEarnings!$C$21+(FounderEarnings!$C$21*$C688))</f>
        <v>0</v>
      </c>
    </row>
    <row r="689">
      <c r="A689" s="89"/>
      <c r="B689" s="150"/>
      <c r="C689" s="89"/>
      <c r="D689" s="89"/>
      <c r="E689" s="89"/>
      <c r="F689" s="89"/>
      <c r="G689" s="89"/>
      <c r="H689" s="89"/>
      <c r="I689" s="196" t="s">
        <v>166</v>
      </c>
      <c r="J689" s="234"/>
      <c r="K689" s="90">
        <f t="shared" ref="K689:DZ689" si="546">(K$655-sum(K$687:K$688))*(K678+K681)</f>
        <v>0</v>
      </c>
      <c r="L689" s="90">
        <f t="shared" si="546"/>
        <v>0</v>
      </c>
      <c r="M689" s="90">
        <f t="shared" si="546"/>
        <v>0</v>
      </c>
      <c r="N689" s="90">
        <f t="shared" si="546"/>
        <v>0</v>
      </c>
      <c r="O689" s="90">
        <f t="shared" si="546"/>
        <v>0</v>
      </c>
      <c r="P689" s="90">
        <f t="shared" si="546"/>
        <v>0</v>
      </c>
      <c r="Q689" s="90">
        <f t="shared" si="546"/>
        <v>0</v>
      </c>
      <c r="R689" s="90">
        <f t="shared" si="546"/>
        <v>0</v>
      </c>
      <c r="S689" s="90">
        <f t="shared" si="546"/>
        <v>0</v>
      </c>
      <c r="T689" s="90">
        <f t="shared" si="546"/>
        <v>0</v>
      </c>
      <c r="U689" s="90">
        <f t="shared" si="546"/>
        <v>0</v>
      </c>
      <c r="V689" s="90">
        <f t="shared" si="546"/>
        <v>0</v>
      </c>
      <c r="W689" s="90">
        <f t="shared" si="546"/>
        <v>0</v>
      </c>
      <c r="X689" s="90">
        <f t="shared" si="546"/>
        <v>0</v>
      </c>
      <c r="Y689" s="90">
        <f t="shared" si="546"/>
        <v>0</v>
      </c>
      <c r="Z689" s="90">
        <f t="shared" si="546"/>
        <v>0</v>
      </c>
      <c r="AA689" s="90">
        <f t="shared" si="546"/>
        <v>0</v>
      </c>
      <c r="AB689" s="90">
        <f t="shared" si="546"/>
        <v>0</v>
      </c>
      <c r="AC689" s="90">
        <f t="shared" si="546"/>
        <v>0</v>
      </c>
      <c r="AD689" s="90">
        <f t="shared" si="546"/>
        <v>0</v>
      </c>
      <c r="AE689" s="90">
        <f t="shared" si="546"/>
        <v>0</v>
      </c>
      <c r="AF689" s="90">
        <f t="shared" si="546"/>
        <v>0</v>
      </c>
      <c r="AG689" s="90">
        <f t="shared" si="546"/>
        <v>0</v>
      </c>
      <c r="AH689" s="90">
        <f t="shared" si="546"/>
        <v>0</v>
      </c>
      <c r="AI689" s="90">
        <f t="shared" si="546"/>
        <v>0</v>
      </c>
      <c r="AJ689" s="90">
        <f t="shared" si="546"/>
        <v>0</v>
      </c>
      <c r="AK689" s="90">
        <f t="shared" si="546"/>
        <v>0</v>
      </c>
      <c r="AL689" s="90">
        <f t="shared" si="546"/>
        <v>0</v>
      </c>
      <c r="AM689" s="90">
        <f t="shared" si="546"/>
        <v>0</v>
      </c>
      <c r="AN689" s="90">
        <f t="shared" si="546"/>
        <v>0</v>
      </c>
      <c r="AO689" s="90">
        <f t="shared" si="546"/>
        <v>0</v>
      </c>
      <c r="AP689" s="90">
        <f t="shared" si="546"/>
        <v>0</v>
      </c>
      <c r="AQ689" s="90">
        <f t="shared" si="546"/>
        <v>0</v>
      </c>
      <c r="AR689" s="90">
        <f t="shared" si="546"/>
        <v>0</v>
      </c>
      <c r="AS689" s="90">
        <f t="shared" si="546"/>
        <v>0</v>
      </c>
      <c r="AT689" s="90">
        <f t="shared" si="546"/>
        <v>0</v>
      </c>
      <c r="AU689" s="90">
        <f t="shared" si="546"/>
        <v>0</v>
      </c>
      <c r="AV689" s="90">
        <f t="shared" si="546"/>
        <v>0</v>
      </c>
      <c r="AW689" s="90">
        <f t="shared" si="546"/>
        <v>0</v>
      </c>
      <c r="AX689" s="90">
        <f t="shared" si="546"/>
        <v>0</v>
      </c>
      <c r="AY689" s="90">
        <f t="shared" si="546"/>
        <v>0</v>
      </c>
      <c r="AZ689" s="90">
        <f t="shared" si="546"/>
        <v>0</v>
      </c>
      <c r="BA689" s="90">
        <f t="shared" si="546"/>
        <v>0</v>
      </c>
      <c r="BB689" s="90">
        <f t="shared" si="546"/>
        <v>0</v>
      </c>
      <c r="BC689" s="90">
        <f t="shared" si="546"/>
        <v>0</v>
      </c>
      <c r="BD689" s="90">
        <f t="shared" si="546"/>
        <v>0</v>
      </c>
      <c r="BE689" s="90">
        <f t="shared" si="546"/>
        <v>0</v>
      </c>
      <c r="BF689" s="90">
        <f t="shared" si="546"/>
        <v>0</v>
      </c>
      <c r="BG689" s="90">
        <f t="shared" si="546"/>
        <v>0</v>
      </c>
      <c r="BH689" s="90">
        <f t="shared" si="546"/>
        <v>0</v>
      </c>
      <c r="BI689" s="90">
        <f t="shared" si="546"/>
        <v>0</v>
      </c>
      <c r="BJ689" s="90">
        <f t="shared" si="546"/>
        <v>0</v>
      </c>
      <c r="BK689" s="90">
        <f t="shared" si="546"/>
        <v>0</v>
      </c>
      <c r="BL689" s="90">
        <f t="shared" si="546"/>
        <v>0</v>
      </c>
      <c r="BM689" s="90">
        <f t="shared" si="546"/>
        <v>0</v>
      </c>
      <c r="BN689" s="90">
        <f t="shared" si="546"/>
        <v>0</v>
      </c>
      <c r="BO689" s="90">
        <f t="shared" si="546"/>
        <v>0</v>
      </c>
      <c r="BP689" s="90">
        <f t="shared" si="546"/>
        <v>0</v>
      </c>
      <c r="BQ689" s="90">
        <f t="shared" si="546"/>
        <v>0</v>
      </c>
      <c r="BR689" s="90">
        <f t="shared" si="546"/>
        <v>1195578.911</v>
      </c>
      <c r="BS689" s="90">
        <f t="shared" si="546"/>
        <v>0</v>
      </c>
      <c r="BT689" s="90">
        <f t="shared" si="546"/>
        <v>0</v>
      </c>
      <c r="BU689" s="90">
        <f t="shared" si="546"/>
        <v>0</v>
      </c>
      <c r="BV689" s="90">
        <f t="shared" si="546"/>
        <v>0</v>
      </c>
      <c r="BW689" s="90">
        <f t="shared" si="546"/>
        <v>0</v>
      </c>
      <c r="BX689" s="90">
        <f t="shared" si="546"/>
        <v>0</v>
      </c>
      <c r="BY689" s="90">
        <f t="shared" si="546"/>
        <v>0</v>
      </c>
      <c r="BZ689" s="90">
        <f t="shared" si="546"/>
        <v>0</v>
      </c>
      <c r="CA689" s="90">
        <f t="shared" si="546"/>
        <v>0</v>
      </c>
      <c r="CB689" s="90">
        <f t="shared" si="546"/>
        <v>0</v>
      </c>
      <c r="CC689" s="90">
        <f t="shared" si="546"/>
        <v>0</v>
      </c>
      <c r="CD689" s="90">
        <f t="shared" si="546"/>
        <v>0</v>
      </c>
      <c r="CE689" s="90">
        <f t="shared" si="546"/>
        <v>0</v>
      </c>
      <c r="CF689" s="90">
        <f t="shared" si="546"/>
        <v>0</v>
      </c>
      <c r="CG689" s="90">
        <f t="shared" si="546"/>
        <v>0</v>
      </c>
      <c r="CH689" s="90">
        <f t="shared" si="546"/>
        <v>0</v>
      </c>
      <c r="CI689" s="90">
        <f t="shared" si="546"/>
        <v>0</v>
      </c>
      <c r="CJ689" s="90">
        <f t="shared" si="546"/>
        <v>0</v>
      </c>
      <c r="CK689" s="90">
        <f t="shared" si="546"/>
        <v>0</v>
      </c>
      <c r="CL689" s="90">
        <f t="shared" si="546"/>
        <v>0</v>
      </c>
      <c r="CM689" s="90">
        <f t="shared" si="546"/>
        <v>0</v>
      </c>
      <c r="CN689" s="90">
        <f t="shared" si="546"/>
        <v>0</v>
      </c>
      <c r="CO689" s="90">
        <f t="shared" si="546"/>
        <v>0</v>
      </c>
      <c r="CP689" s="90">
        <f t="shared" si="546"/>
        <v>0</v>
      </c>
      <c r="CQ689" s="90">
        <f t="shared" si="546"/>
        <v>0</v>
      </c>
      <c r="CR689" s="90">
        <f t="shared" si="546"/>
        <v>0</v>
      </c>
      <c r="CS689" s="90">
        <f t="shared" si="546"/>
        <v>0</v>
      </c>
      <c r="CT689" s="90">
        <f t="shared" si="546"/>
        <v>0</v>
      </c>
      <c r="CU689" s="90">
        <f t="shared" si="546"/>
        <v>0</v>
      </c>
      <c r="CV689" s="90">
        <f t="shared" si="546"/>
        <v>0</v>
      </c>
      <c r="CW689" s="90">
        <f t="shared" si="546"/>
        <v>0</v>
      </c>
      <c r="CX689" s="90">
        <f t="shared" si="546"/>
        <v>0</v>
      </c>
      <c r="CY689" s="90">
        <f t="shared" si="546"/>
        <v>0</v>
      </c>
      <c r="CZ689" s="90">
        <f t="shared" si="546"/>
        <v>0</v>
      </c>
      <c r="DA689" s="90">
        <f t="shared" si="546"/>
        <v>0</v>
      </c>
      <c r="DB689" s="90">
        <f t="shared" si="546"/>
        <v>0</v>
      </c>
      <c r="DC689" s="90">
        <f t="shared" si="546"/>
        <v>0</v>
      </c>
      <c r="DD689" s="90">
        <f t="shared" si="546"/>
        <v>0</v>
      </c>
      <c r="DE689" s="90">
        <f t="shared" si="546"/>
        <v>0</v>
      </c>
      <c r="DF689" s="90">
        <f t="shared" si="546"/>
        <v>0</v>
      </c>
      <c r="DG689" s="90">
        <f t="shared" si="546"/>
        <v>0</v>
      </c>
      <c r="DH689" s="90">
        <f t="shared" si="546"/>
        <v>0</v>
      </c>
      <c r="DI689" s="90">
        <f t="shared" si="546"/>
        <v>0</v>
      </c>
      <c r="DJ689" s="90">
        <f t="shared" si="546"/>
        <v>0</v>
      </c>
      <c r="DK689" s="90">
        <f t="shared" si="546"/>
        <v>0</v>
      </c>
      <c r="DL689" s="90">
        <f t="shared" si="546"/>
        <v>0</v>
      </c>
      <c r="DM689" s="90">
        <f t="shared" si="546"/>
        <v>0</v>
      </c>
      <c r="DN689" s="90">
        <f t="shared" si="546"/>
        <v>0</v>
      </c>
      <c r="DO689" s="90">
        <f t="shared" si="546"/>
        <v>0</v>
      </c>
      <c r="DP689" s="90">
        <f t="shared" si="546"/>
        <v>0</v>
      </c>
      <c r="DQ689" s="90">
        <f t="shared" si="546"/>
        <v>0</v>
      </c>
      <c r="DR689" s="90">
        <f t="shared" si="546"/>
        <v>0</v>
      </c>
      <c r="DS689" s="90">
        <f t="shared" si="546"/>
        <v>0</v>
      </c>
      <c r="DT689" s="90">
        <f t="shared" si="546"/>
        <v>0</v>
      </c>
      <c r="DU689" s="90">
        <f t="shared" si="546"/>
        <v>0</v>
      </c>
      <c r="DV689" s="90">
        <f t="shared" si="546"/>
        <v>0</v>
      </c>
      <c r="DW689" s="90">
        <f t="shared" si="546"/>
        <v>0</v>
      </c>
      <c r="DX689" s="90">
        <f t="shared" si="546"/>
        <v>0</v>
      </c>
      <c r="DY689" s="90">
        <f t="shared" si="546"/>
        <v>0</v>
      </c>
      <c r="DZ689" s="90">
        <f t="shared" si="546"/>
        <v>0</v>
      </c>
    </row>
    <row r="690">
      <c r="A690" s="89"/>
      <c r="B690" s="150"/>
      <c r="C690" s="89"/>
      <c r="D690" s="89"/>
      <c r="E690" s="89"/>
      <c r="F690" s="89"/>
      <c r="G690" s="89"/>
      <c r="H690" s="89"/>
      <c r="I690" s="88" t="s">
        <v>401</v>
      </c>
      <c r="J690" s="234"/>
      <c r="K690" s="90">
        <f t="shared" ref="K690:DZ690" si="547">(K$655-sum(K$687:K$688))*K679</f>
        <v>0</v>
      </c>
      <c r="L690" s="90">
        <f t="shared" si="547"/>
        <v>0</v>
      </c>
      <c r="M690" s="90">
        <f t="shared" si="547"/>
        <v>0</v>
      </c>
      <c r="N690" s="90">
        <f t="shared" si="547"/>
        <v>0</v>
      </c>
      <c r="O690" s="90">
        <f t="shared" si="547"/>
        <v>0</v>
      </c>
      <c r="P690" s="90">
        <f t="shared" si="547"/>
        <v>0</v>
      </c>
      <c r="Q690" s="90">
        <f t="shared" si="547"/>
        <v>0</v>
      </c>
      <c r="R690" s="90">
        <f t="shared" si="547"/>
        <v>0</v>
      </c>
      <c r="S690" s="90">
        <f t="shared" si="547"/>
        <v>0</v>
      </c>
      <c r="T690" s="90">
        <f t="shared" si="547"/>
        <v>0</v>
      </c>
      <c r="U690" s="90">
        <f t="shared" si="547"/>
        <v>0</v>
      </c>
      <c r="V690" s="90">
        <f t="shared" si="547"/>
        <v>0</v>
      </c>
      <c r="W690" s="90">
        <f t="shared" si="547"/>
        <v>0</v>
      </c>
      <c r="X690" s="90">
        <f t="shared" si="547"/>
        <v>0</v>
      </c>
      <c r="Y690" s="90">
        <f t="shared" si="547"/>
        <v>0</v>
      </c>
      <c r="Z690" s="90">
        <f t="shared" si="547"/>
        <v>0</v>
      </c>
      <c r="AA690" s="90">
        <f t="shared" si="547"/>
        <v>0</v>
      </c>
      <c r="AB690" s="90">
        <f t="shared" si="547"/>
        <v>0</v>
      </c>
      <c r="AC690" s="90">
        <f t="shared" si="547"/>
        <v>0</v>
      </c>
      <c r="AD690" s="90">
        <f t="shared" si="547"/>
        <v>0</v>
      </c>
      <c r="AE690" s="90">
        <f t="shared" si="547"/>
        <v>0</v>
      </c>
      <c r="AF690" s="90">
        <f t="shared" si="547"/>
        <v>0</v>
      </c>
      <c r="AG690" s="90">
        <f t="shared" si="547"/>
        <v>0</v>
      </c>
      <c r="AH690" s="90">
        <f t="shared" si="547"/>
        <v>0</v>
      </c>
      <c r="AI690" s="90">
        <f t="shared" si="547"/>
        <v>0</v>
      </c>
      <c r="AJ690" s="90">
        <f t="shared" si="547"/>
        <v>0</v>
      </c>
      <c r="AK690" s="90">
        <f t="shared" si="547"/>
        <v>0</v>
      </c>
      <c r="AL690" s="90">
        <f t="shared" si="547"/>
        <v>0</v>
      </c>
      <c r="AM690" s="90">
        <f t="shared" si="547"/>
        <v>0</v>
      </c>
      <c r="AN690" s="90">
        <f t="shared" si="547"/>
        <v>0</v>
      </c>
      <c r="AO690" s="90">
        <f t="shared" si="547"/>
        <v>0</v>
      </c>
      <c r="AP690" s="90">
        <f t="shared" si="547"/>
        <v>0</v>
      </c>
      <c r="AQ690" s="90">
        <f t="shared" si="547"/>
        <v>0</v>
      </c>
      <c r="AR690" s="90">
        <f t="shared" si="547"/>
        <v>0</v>
      </c>
      <c r="AS690" s="90">
        <f t="shared" si="547"/>
        <v>0</v>
      </c>
      <c r="AT690" s="90">
        <f t="shared" si="547"/>
        <v>0</v>
      </c>
      <c r="AU690" s="90">
        <f t="shared" si="547"/>
        <v>0</v>
      </c>
      <c r="AV690" s="90">
        <f t="shared" si="547"/>
        <v>0</v>
      </c>
      <c r="AW690" s="90">
        <f t="shared" si="547"/>
        <v>0</v>
      </c>
      <c r="AX690" s="90">
        <f t="shared" si="547"/>
        <v>0</v>
      </c>
      <c r="AY690" s="90">
        <f t="shared" si="547"/>
        <v>0</v>
      </c>
      <c r="AZ690" s="90">
        <f t="shared" si="547"/>
        <v>0</v>
      </c>
      <c r="BA690" s="90">
        <f t="shared" si="547"/>
        <v>0</v>
      </c>
      <c r="BB690" s="90">
        <f t="shared" si="547"/>
        <v>0</v>
      </c>
      <c r="BC690" s="90">
        <f t="shared" si="547"/>
        <v>0</v>
      </c>
      <c r="BD690" s="90">
        <f t="shared" si="547"/>
        <v>0</v>
      </c>
      <c r="BE690" s="90">
        <f t="shared" si="547"/>
        <v>0</v>
      </c>
      <c r="BF690" s="90">
        <f t="shared" si="547"/>
        <v>0</v>
      </c>
      <c r="BG690" s="90">
        <f t="shared" si="547"/>
        <v>0</v>
      </c>
      <c r="BH690" s="90">
        <f t="shared" si="547"/>
        <v>0</v>
      </c>
      <c r="BI690" s="90">
        <f t="shared" si="547"/>
        <v>0</v>
      </c>
      <c r="BJ690" s="90">
        <f t="shared" si="547"/>
        <v>0</v>
      </c>
      <c r="BK690" s="90">
        <f t="shared" si="547"/>
        <v>0</v>
      </c>
      <c r="BL690" s="90">
        <f t="shared" si="547"/>
        <v>0</v>
      </c>
      <c r="BM690" s="90">
        <f t="shared" si="547"/>
        <v>0</v>
      </c>
      <c r="BN690" s="90">
        <f t="shared" si="547"/>
        <v>0</v>
      </c>
      <c r="BO690" s="90">
        <f t="shared" si="547"/>
        <v>0</v>
      </c>
      <c r="BP690" s="90">
        <f t="shared" si="547"/>
        <v>0</v>
      </c>
      <c r="BQ690" s="90">
        <f t="shared" si="547"/>
        <v>0</v>
      </c>
      <c r="BR690" s="90">
        <f t="shared" si="547"/>
        <v>161511.322</v>
      </c>
      <c r="BS690" s="90">
        <f t="shared" si="547"/>
        <v>0</v>
      </c>
      <c r="BT690" s="90">
        <f t="shared" si="547"/>
        <v>0</v>
      </c>
      <c r="BU690" s="90">
        <f t="shared" si="547"/>
        <v>0</v>
      </c>
      <c r="BV690" s="90">
        <f t="shared" si="547"/>
        <v>0</v>
      </c>
      <c r="BW690" s="90">
        <f t="shared" si="547"/>
        <v>0</v>
      </c>
      <c r="BX690" s="90">
        <f t="shared" si="547"/>
        <v>0</v>
      </c>
      <c r="BY690" s="90">
        <f t="shared" si="547"/>
        <v>0</v>
      </c>
      <c r="BZ690" s="90">
        <f t="shared" si="547"/>
        <v>0</v>
      </c>
      <c r="CA690" s="90">
        <f t="shared" si="547"/>
        <v>0</v>
      </c>
      <c r="CB690" s="90">
        <f t="shared" si="547"/>
        <v>0</v>
      </c>
      <c r="CC690" s="90">
        <f t="shared" si="547"/>
        <v>0</v>
      </c>
      <c r="CD690" s="90">
        <f t="shared" si="547"/>
        <v>0</v>
      </c>
      <c r="CE690" s="90">
        <f t="shared" si="547"/>
        <v>0</v>
      </c>
      <c r="CF690" s="90">
        <f t="shared" si="547"/>
        <v>0</v>
      </c>
      <c r="CG690" s="90">
        <f t="shared" si="547"/>
        <v>0</v>
      </c>
      <c r="CH690" s="90">
        <f t="shared" si="547"/>
        <v>0</v>
      </c>
      <c r="CI690" s="90">
        <f t="shared" si="547"/>
        <v>0</v>
      </c>
      <c r="CJ690" s="90">
        <f t="shared" si="547"/>
        <v>0</v>
      </c>
      <c r="CK690" s="90">
        <f t="shared" si="547"/>
        <v>0</v>
      </c>
      <c r="CL690" s="90">
        <f t="shared" si="547"/>
        <v>0</v>
      </c>
      <c r="CM690" s="90">
        <f t="shared" si="547"/>
        <v>0</v>
      </c>
      <c r="CN690" s="90">
        <f t="shared" si="547"/>
        <v>0</v>
      </c>
      <c r="CO690" s="90">
        <f t="shared" si="547"/>
        <v>0</v>
      </c>
      <c r="CP690" s="90">
        <f t="shared" si="547"/>
        <v>0</v>
      </c>
      <c r="CQ690" s="90">
        <f t="shared" si="547"/>
        <v>0</v>
      </c>
      <c r="CR690" s="90">
        <f t="shared" si="547"/>
        <v>0</v>
      </c>
      <c r="CS690" s="90">
        <f t="shared" si="547"/>
        <v>0</v>
      </c>
      <c r="CT690" s="90">
        <f t="shared" si="547"/>
        <v>0</v>
      </c>
      <c r="CU690" s="90">
        <f t="shared" si="547"/>
        <v>0</v>
      </c>
      <c r="CV690" s="90">
        <f t="shared" si="547"/>
        <v>0</v>
      </c>
      <c r="CW690" s="90">
        <f t="shared" si="547"/>
        <v>0</v>
      </c>
      <c r="CX690" s="90">
        <f t="shared" si="547"/>
        <v>0</v>
      </c>
      <c r="CY690" s="90">
        <f t="shared" si="547"/>
        <v>0</v>
      </c>
      <c r="CZ690" s="90">
        <f t="shared" si="547"/>
        <v>0</v>
      </c>
      <c r="DA690" s="90">
        <f t="shared" si="547"/>
        <v>0</v>
      </c>
      <c r="DB690" s="90">
        <f t="shared" si="547"/>
        <v>0</v>
      </c>
      <c r="DC690" s="90">
        <f t="shared" si="547"/>
        <v>0</v>
      </c>
      <c r="DD690" s="90">
        <f t="shared" si="547"/>
        <v>0</v>
      </c>
      <c r="DE690" s="90">
        <f t="shared" si="547"/>
        <v>0</v>
      </c>
      <c r="DF690" s="90">
        <f t="shared" si="547"/>
        <v>0</v>
      </c>
      <c r="DG690" s="90">
        <f t="shared" si="547"/>
        <v>0</v>
      </c>
      <c r="DH690" s="90">
        <f t="shared" si="547"/>
        <v>0</v>
      </c>
      <c r="DI690" s="90">
        <f t="shared" si="547"/>
        <v>0</v>
      </c>
      <c r="DJ690" s="90">
        <f t="shared" si="547"/>
        <v>0</v>
      </c>
      <c r="DK690" s="90">
        <f t="shared" si="547"/>
        <v>0</v>
      </c>
      <c r="DL690" s="90">
        <f t="shared" si="547"/>
        <v>0</v>
      </c>
      <c r="DM690" s="90">
        <f t="shared" si="547"/>
        <v>0</v>
      </c>
      <c r="DN690" s="90">
        <f t="shared" si="547"/>
        <v>0</v>
      </c>
      <c r="DO690" s="90">
        <f t="shared" si="547"/>
        <v>0</v>
      </c>
      <c r="DP690" s="90">
        <f t="shared" si="547"/>
        <v>0</v>
      </c>
      <c r="DQ690" s="90">
        <f t="shared" si="547"/>
        <v>0</v>
      </c>
      <c r="DR690" s="90">
        <f t="shared" si="547"/>
        <v>0</v>
      </c>
      <c r="DS690" s="90">
        <f t="shared" si="547"/>
        <v>0</v>
      </c>
      <c r="DT690" s="90">
        <f t="shared" si="547"/>
        <v>0</v>
      </c>
      <c r="DU690" s="90">
        <f t="shared" si="547"/>
        <v>0</v>
      </c>
      <c r="DV690" s="90">
        <f t="shared" si="547"/>
        <v>0</v>
      </c>
      <c r="DW690" s="90">
        <f t="shared" si="547"/>
        <v>0</v>
      </c>
      <c r="DX690" s="90">
        <f t="shared" si="547"/>
        <v>0</v>
      </c>
      <c r="DY690" s="90">
        <f t="shared" si="547"/>
        <v>0</v>
      </c>
      <c r="DZ690" s="90">
        <f t="shared" si="547"/>
        <v>0</v>
      </c>
    </row>
    <row r="691">
      <c r="A691" s="89"/>
      <c r="B691" s="89"/>
      <c r="C691" s="240"/>
      <c r="D691" s="89"/>
      <c r="E691" s="150"/>
      <c r="F691" s="89"/>
      <c r="G691" s="89"/>
      <c r="H691" s="89"/>
      <c r="I691" s="88" t="s">
        <v>346</v>
      </c>
      <c r="J691" s="234"/>
      <c r="K691" s="90">
        <f t="shared" ref="K691:DZ691" si="548">(K$655-sum(K$687:K$688))*K680</f>
        <v>0</v>
      </c>
      <c r="L691" s="90">
        <f t="shared" si="548"/>
        <v>0</v>
      </c>
      <c r="M691" s="90">
        <f t="shared" si="548"/>
        <v>0</v>
      </c>
      <c r="N691" s="90">
        <f t="shared" si="548"/>
        <v>0</v>
      </c>
      <c r="O691" s="90">
        <f t="shared" si="548"/>
        <v>0</v>
      </c>
      <c r="P691" s="90">
        <f t="shared" si="548"/>
        <v>0</v>
      </c>
      <c r="Q691" s="90">
        <f t="shared" si="548"/>
        <v>0</v>
      </c>
      <c r="R691" s="90">
        <f t="shared" si="548"/>
        <v>0</v>
      </c>
      <c r="S691" s="90">
        <f t="shared" si="548"/>
        <v>0</v>
      </c>
      <c r="T691" s="90">
        <f t="shared" si="548"/>
        <v>0</v>
      </c>
      <c r="U691" s="90">
        <f t="shared" si="548"/>
        <v>0</v>
      </c>
      <c r="V691" s="90">
        <f t="shared" si="548"/>
        <v>0</v>
      </c>
      <c r="W691" s="90">
        <f t="shared" si="548"/>
        <v>0</v>
      </c>
      <c r="X691" s="90">
        <f t="shared" si="548"/>
        <v>0</v>
      </c>
      <c r="Y691" s="90">
        <f t="shared" si="548"/>
        <v>0</v>
      </c>
      <c r="Z691" s="90">
        <f t="shared" si="548"/>
        <v>0</v>
      </c>
      <c r="AA691" s="90">
        <f t="shared" si="548"/>
        <v>0</v>
      </c>
      <c r="AB691" s="90">
        <f t="shared" si="548"/>
        <v>0</v>
      </c>
      <c r="AC691" s="90">
        <f t="shared" si="548"/>
        <v>0</v>
      </c>
      <c r="AD691" s="90">
        <f t="shared" si="548"/>
        <v>0</v>
      </c>
      <c r="AE691" s="90">
        <f t="shared" si="548"/>
        <v>0</v>
      </c>
      <c r="AF691" s="90">
        <f t="shared" si="548"/>
        <v>0</v>
      </c>
      <c r="AG691" s="90">
        <f t="shared" si="548"/>
        <v>0</v>
      </c>
      <c r="AH691" s="90">
        <f t="shared" si="548"/>
        <v>0</v>
      </c>
      <c r="AI691" s="90">
        <f t="shared" si="548"/>
        <v>0</v>
      </c>
      <c r="AJ691" s="90">
        <f t="shared" si="548"/>
        <v>0</v>
      </c>
      <c r="AK691" s="90">
        <f t="shared" si="548"/>
        <v>0</v>
      </c>
      <c r="AL691" s="90">
        <f t="shared" si="548"/>
        <v>0</v>
      </c>
      <c r="AM691" s="90">
        <f t="shared" si="548"/>
        <v>0</v>
      </c>
      <c r="AN691" s="90">
        <f t="shared" si="548"/>
        <v>0</v>
      </c>
      <c r="AO691" s="90">
        <f t="shared" si="548"/>
        <v>0</v>
      </c>
      <c r="AP691" s="90">
        <f t="shared" si="548"/>
        <v>0</v>
      </c>
      <c r="AQ691" s="90">
        <f t="shared" si="548"/>
        <v>0</v>
      </c>
      <c r="AR691" s="90">
        <f t="shared" si="548"/>
        <v>0</v>
      </c>
      <c r="AS691" s="90">
        <f t="shared" si="548"/>
        <v>0</v>
      </c>
      <c r="AT691" s="90">
        <f t="shared" si="548"/>
        <v>0</v>
      </c>
      <c r="AU691" s="90">
        <f t="shared" si="548"/>
        <v>0</v>
      </c>
      <c r="AV691" s="90">
        <f t="shared" si="548"/>
        <v>0</v>
      </c>
      <c r="AW691" s="90">
        <f t="shared" si="548"/>
        <v>0</v>
      </c>
      <c r="AX691" s="90">
        <f t="shared" si="548"/>
        <v>0</v>
      </c>
      <c r="AY691" s="90">
        <f t="shared" si="548"/>
        <v>0</v>
      </c>
      <c r="AZ691" s="90">
        <f t="shared" si="548"/>
        <v>0</v>
      </c>
      <c r="BA691" s="90">
        <f t="shared" si="548"/>
        <v>0</v>
      </c>
      <c r="BB691" s="90">
        <f t="shared" si="548"/>
        <v>0</v>
      </c>
      <c r="BC691" s="90">
        <f t="shared" si="548"/>
        <v>0</v>
      </c>
      <c r="BD691" s="90">
        <f t="shared" si="548"/>
        <v>0</v>
      </c>
      <c r="BE691" s="90">
        <f t="shared" si="548"/>
        <v>0</v>
      </c>
      <c r="BF691" s="90">
        <f t="shared" si="548"/>
        <v>0</v>
      </c>
      <c r="BG691" s="90">
        <f t="shared" si="548"/>
        <v>0</v>
      </c>
      <c r="BH691" s="90">
        <f t="shared" si="548"/>
        <v>0</v>
      </c>
      <c r="BI691" s="90">
        <f t="shared" si="548"/>
        <v>0</v>
      </c>
      <c r="BJ691" s="90">
        <f t="shared" si="548"/>
        <v>0</v>
      </c>
      <c r="BK691" s="90">
        <f t="shared" si="548"/>
        <v>0</v>
      </c>
      <c r="BL691" s="90">
        <f t="shared" si="548"/>
        <v>0</v>
      </c>
      <c r="BM691" s="90">
        <f t="shared" si="548"/>
        <v>0</v>
      </c>
      <c r="BN691" s="90">
        <f t="shared" si="548"/>
        <v>0</v>
      </c>
      <c r="BO691" s="90">
        <f t="shared" si="548"/>
        <v>0</v>
      </c>
      <c r="BP691" s="90">
        <f t="shared" si="548"/>
        <v>0</v>
      </c>
      <c r="BQ691" s="90">
        <f t="shared" si="548"/>
        <v>0</v>
      </c>
      <c r="BR691" s="90">
        <f t="shared" si="548"/>
        <v>1933722.129</v>
      </c>
      <c r="BS691" s="90">
        <f t="shared" si="548"/>
        <v>0</v>
      </c>
      <c r="BT691" s="90">
        <f t="shared" si="548"/>
        <v>0</v>
      </c>
      <c r="BU691" s="90">
        <f t="shared" si="548"/>
        <v>0</v>
      </c>
      <c r="BV691" s="90">
        <f t="shared" si="548"/>
        <v>0</v>
      </c>
      <c r="BW691" s="90">
        <f t="shared" si="548"/>
        <v>0</v>
      </c>
      <c r="BX691" s="90">
        <f t="shared" si="548"/>
        <v>0</v>
      </c>
      <c r="BY691" s="90">
        <f t="shared" si="548"/>
        <v>0</v>
      </c>
      <c r="BZ691" s="90">
        <f t="shared" si="548"/>
        <v>0</v>
      </c>
      <c r="CA691" s="90">
        <f t="shared" si="548"/>
        <v>0</v>
      </c>
      <c r="CB691" s="90">
        <f t="shared" si="548"/>
        <v>0</v>
      </c>
      <c r="CC691" s="90">
        <f t="shared" si="548"/>
        <v>0</v>
      </c>
      <c r="CD691" s="90">
        <f t="shared" si="548"/>
        <v>0</v>
      </c>
      <c r="CE691" s="90">
        <f t="shared" si="548"/>
        <v>0</v>
      </c>
      <c r="CF691" s="90">
        <f t="shared" si="548"/>
        <v>0</v>
      </c>
      <c r="CG691" s="90">
        <f t="shared" si="548"/>
        <v>0</v>
      </c>
      <c r="CH691" s="90">
        <f t="shared" si="548"/>
        <v>0</v>
      </c>
      <c r="CI691" s="90">
        <f t="shared" si="548"/>
        <v>0</v>
      </c>
      <c r="CJ691" s="90">
        <f t="shared" si="548"/>
        <v>0</v>
      </c>
      <c r="CK691" s="90">
        <f t="shared" si="548"/>
        <v>0</v>
      </c>
      <c r="CL691" s="90">
        <f t="shared" si="548"/>
        <v>0</v>
      </c>
      <c r="CM691" s="90">
        <f t="shared" si="548"/>
        <v>0</v>
      </c>
      <c r="CN691" s="90">
        <f t="shared" si="548"/>
        <v>0</v>
      </c>
      <c r="CO691" s="90">
        <f t="shared" si="548"/>
        <v>0</v>
      </c>
      <c r="CP691" s="90">
        <f t="shared" si="548"/>
        <v>0</v>
      </c>
      <c r="CQ691" s="90">
        <f t="shared" si="548"/>
        <v>0</v>
      </c>
      <c r="CR691" s="90">
        <f t="shared" si="548"/>
        <v>0</v>
      </c>
      <c r="CS691" s="90">
        <f t="shared" si="548"/>
        <v>0</v>
      </c>
      <c r="CT691" s="90">
        <f t="shared" si="548"/>
        <v>0</v>
      </c>
      <c r="CU691" s="90">
        <f t="shared" si="548"/>
        <v>0</v>
      </c>
      <c r="CV691" s="90">
        <f t="shared" si="548"/>
        <v>0</v>
      </c>
      <c r="CW691" s="90">
        <f t="shared" si="548"/>
        <v>0</v>
      </c>
      <c r="CX691" s="90">
        <f t="shared" si="548"/>
        <v>0</v>
      </c>
      <c r="CY691" s="90">
        <f t="shared" si="548"/>
        <v>0</v>
      </c>
      <c r="CZ691" s="90">
        <f t="shared" si="548"/>
        <v>0</v>
      </c>
      <c r="DA691" s="90">
        <f t="shared" si="548"/>
        <v>0</v>
      </c>
      <c r="DB691" s="90">
        <f t="shared" si="548"/>
        <v>0</v>
      </c>
      <c r="DC691" s="90">
        <f t="shared" si="548"/>
        <v>0</v>
      </c>
      <c r="DD691" s="90">
        <f t="shared" si="548"/>
        <v>0</v>
      </c>
      <c r="DE691" s="90">
        <f t="shared" si="548"/>
        <v>0</v>
      </c>
      <c r="DF691" s="90">
        <f t="shared" si="548"/>
        <v>0</v>
      </c>
      <c r="DG691" s="90">
        <f t="shared" si="548"/>
        <v>0</v>
      </c>
      <c r="DH691" s="90">
        <f t="shared" si="548"/>
        <v>0</v>
      </c>
      <c r="DI691" s="90">
        <f t="shared" si="548"/>
        <v>0</v>
      </c>
      <c r="DJ691" s="90">
        <f t="shared" si="548"/>
        <v>0</v>
      </c>
      <c r="DK691" s="90">
        <f t="shared" si="548"/>
        <v>0</v>
      </c>
      <c r="DL691" s="90">
        <f t="shared" si="548"/>
        <v>0</v>
      </c>
      <c r="DM691" s="90">
        <f t="shared" si="548"/>
        <v>0</v>
      </c>
      <c r="DN691" s="90">
        <f t="shared" si="548"/>
        <v>0</v>
      </c>
      <c r="DO691" s="90">
        <f t="shared" si="548"/>
        <v>0</v>
      </c>
      <c r="DP691" s="90">
        <f t="shared" si="548"/>
        <v>0</v>
      </c>
      <c r="DQ691" s="90">
        <f t="shared" si="548"/>
        <v>0</v>
      </c>
      <c r="DR691" s="90">
        <f t="shared" si="548"/>
        <v>0</v>
      </c>
      <c r="DS691" s="90">
        <f t="shared" si="548"/>
        <v>0</v>
      </c>
      <c r="DT691" s="90">
        <f t="shared" si="548"/>
        <v>0</v>
      </c>
      <c r="DU691" s="90">
        <f t="shared" si="548"/>
        <v>0</v>
      </c>
      <c r="DV691" s="90">
        <f t="shared" si="548"/>
        <v>0</v>
      </c>
      <c r="DW691" s="90">
        <f t="shared" si="548"/>
        <v>0</v>
      </c>
      <c r="DX691" s="90">
        <f t="shared" si="548"/>
        <v>0</v>
      </c>
      <c r="DY691" s="90">
        <f t="shared" si="548"/>
        <v>0</v>
      </c>
      <c r="DZ691" s="90">
        <f t="shared" si="548"/>
        <v>0</v>
      </c>
    </row>
    <row r="692">
      <c r="A692" s="89"/>
      <c r="B692" s="89"/>
      <c r="C692" s="89"/>
      <c r="D692" s="89"/>
      <c r="E692" s="89"/>
      <c r="F692" s="89"/>
      <c r="G692" s="89"/>
      <c r="H692" s="89"/>
      <c r="I692" s="88" t="s">
        <v>347</v>
      </c>
      <c r="J692" s="234"/>
      <c r="K692" s="90">
        <f t="shared" ref="K692:DZ692" si="549">K655-sum(K687:K691)</f>
        <v>0</v>
      </c>
      <c r="L692" s="90">
        <f t="shared" si="549"/>
        <v>0</v>
      </c>
      <c r="M692" s="90">
        <f t="shared" si="549"/>
        <v>0</v>
      </c>
      <c r="N692" s="90">
        <f t="shared" si="549"/>
        <v>0</v>
      </c>
      <c r="O692" s="90">
        <f t="shared" si="549"/>
        <v>0</v>
      </c>
      <c r="P692" s="90">
        <f t="shared" si="549"/>
        <v>0</v>
      </c>
      <c r="Q692" s="90">
        <f t="shared" si="549"/>
        <v>0</v>
      </c>
      <c r="R692" s="90">
        <f t="shared" si="549"/>
        <v>0</v>
      </c>
      <c r="S692" s="90">
        <f t="shared" si="549"/>
        <v>0</v>
      </c>
      <c r="T692" s="90">
        <f t="shared" si="549"/>
        <v>0</v>
      </c>
      <c r="U692" s="90">
        <f t="shared" si="549"/>
        <v>0</v>
      </c>
      <c r="V692" s="90">
        <f t="shared" si="549"/>
        <v>0</v>
      </c>
      <c r="W692" s="90">
        <f t="shared" si="549"/>
        <v>0</v>
      </c>
      <c r="X692" s="90">
        <f t="shared" si="549"/>
        <v>0</v>
      </c>
      <c r="Y692" s="90">
        <f t="shared" si="549"/>
        <v>0</v>
      </c>
      <c r="Z692" s="90">
        <f t="shared" si="549"/>
        <v>0</v>
      </c>
      <c r="AA692" s="90">
        <f t="shared" si="549"/>
        <v>0</v>
      </c>
      <c r="AB692" s="90">
        <f t="shared" si="549"/>
        <v>0</v>
      </c>
      <c r="AC692" s="90">
        <f t="shared" si="549"/>
        <v>0</v>
      </c>
      <c r="AD692" s="90">
        <f t="shared" si="549"/>
        <v>0</v>
      </c>
      <c r="AE692" s="90">
        <f t="shared" si="549"/>
        <v>0</v>
      </c>
      <c r="AF692" s="90">
        <f t="shared" si="549"/>
        <v>0</v>
      </c>
      <c r="AG692" s="90">
        <f t="shared" si="549"/>
        <v>0</v>
      </c>
      <c r="AH692" s="90">
        <f t="shared" si="549"/>
        <v>0</v>
      </c>
      <c r="AI692" s="90">
        <f t="shared" si="549"/>
        <v>0</v>
      </c>
      <c r="AJ692" s="90">
        <f t="shared" si="549"/>
        <v>0</v>
      </c>
      <c r="AK692" s="90">
        <f t="shared" si="549"/>
        <v>0</v>
      </c>
      <c r="AL692" s="90">
        <f t="shared" si="549"/>
        <v>0</v>
      </c>
      <c r="AM692" s="90">
        <f t="shared" si="549"/>
        <v>0</v>
      </c>
      <c r="AN692" s="90">
        <f t="shared" si="549"/>
        <v>0</v>
      </c>
      <c r="AO692" s="90">
        <f t="shared" si="549"/>
        <v>0</v>
      </c>
      <c r="AP692" s="90">
        <f t="shared" si="549"/>
        <v>0</v>
      </c>
      <c r="AQ692" s="90">
        <f t="shared" si="549"/>
        <v>0</v>
      </c>
      <c r="AR692" s="90">
        <f t="shared" si="549"/>
        <v>0</v>
      </c>
      <c r="AS692" s="90">
        <f t="shared" si="549"/>
        <v>0</v>
      </c>
      <c r="AT692" s="90">
        <f t="shared" si="549"/>
        <v>0</v>
      </c>
      <c r="AU692" s="90">
        <f t="shared" si="549"/>
        <v>0</v>
      </c>
      <c r="AV692" s="90">
        <f t="shared" si="549"/>
        <v>0</v>
      </c>
      <c r="AW692" s="90">
        <f t="shared" si="549"/>
        <v>0</v>
      </c>
      <c r="AX692" s="90">
        <f t="shared" si="549"/>
        <v>0</v>
      </c>
      <c r="AY692" s="90">
        <f t="shared" si="549"/>
        <v>0</v>
      </c>
      <c r="AZ692" s="90">
        <f t="shared" si="549"/>
        <v>0</v>
      </c>
      <c r="BA692" s="90">
        <f t="shared" si="549"/>
        <v>0</v>
      </c>
      <c r="BB692" s="90">
        <f t="shared" si="549"/>
        <v>0</v>
      </c>
      <c r="BC692" s="90">
        <f t="shared" si="549"/>
        <v>0</v>
      </c>
      <c r="BD692" s="90">
        <f t="shared" si="549"/>
        <v>0</v>
      </c>
      <c r="BE692" s="90">
        <f t="shared" si="549"/>
        <v>0</v>
      </c>
      <c r="BF692" s="90">
        <f t="shared" si="549"/>
        <v>0</v>
      </c>
      <c r="BG692" s="90">
        <f t="shared" si="549"/>
        <v>0</v>
      </c>
      <c r="BH692" s="90">
        <f t="shared" si="549"/>
        <v>0</v>
      </c>
      <c r="BI692" s="90">
        <f t="shared" si="549"/>
        <v>0</v>
      </c>
      <c r="BJ692" s="90">
        <f t="shared" si="549"/>
        <v>0</v>
      </c>
      <c r="BK692" s="90">
        <f t="shared" si="549"/>
        <v>0</v>
      </c>
      <c r="BL692" s="90">
        <f t="shared" si="549"/>
        <v>0</v>
      </c>
      <c r="BM692" s="90">
        <f t="shared" si="549"/>
        <v>0</v>
      </c>
      <c r="BN692" s="90">
        <f t="shared" si="549"/>
        <v>0</v>
      </c>
      <c r="BO692" s="90">
        <f t="shared" si="549"/>
        <v>0</v>
      </c>
      <c r="BP692" s="90">
        <f t="shared" si="549"/>
        <v>0</v>
      </c>
      <c r="BQ692" s="90">
        <f t="shared" si="549"/>
        <v>0</v>
      </c>
      <c r="BR692" s="90">
        <f t="shared" si="549"/>
        <v>3123054.93</v>
      </c>
      <c r="BS692" s="90">
        <f t="shared" si="549"/>
        <v>0</v>
      </c>
      <c r="BT692" s="90">
        <f t="shared" si="549"/>
        <v>0</v>
      </c>
      <c r="BU692" s="90">
        <f t="shared" si="549"/>
        <v>0</v>
      </c>
      <c r="BV692" s="90">
        <f t="shared" si="549"/>
        <v>0</v>
      </c>
      <c r="BW692" s="90">
        <f t="shared" si="549"/>
        <v>0</v>
      </c>
      <c r="BX692" s="90">
        <f t="shared" si="549"/>
        <v>0</v>
      </c>
      <c r="BY692" s="90">
        <f t="shared" si="549"/>
        <v>0</v>
      </c>
      <c r="BZ692" s="90">
        <f t="shared" si="549"/>
        <v>0</v>
      </c>
      <c r="CA692" s="90">
        <f t="shared" si="549"/>
        <v>0</v>
      </c>
      <c r="CB692" s="90">
        <f t="shared" si="549"/>
        <v>0</v>
      </c>
      <c r="CC692" s="90">
        <f t="shared" si="549"/>
        <v>0</v>
      </c>
      <c r="CD692" s="90">
        <f t="shared" si="549"/>
        <v>0</v>
      </c>
      <c r="CE692" s="90">
        <f t="shared" si="549"/>
        <v>0</v>
      </c>
      <c r="CF692" s="90">
        <f t="shared" si="549"/>
        <v>0</v>
      </c>
      <c r="CG692" s="90">
        <f t="shared" si="549"/>
        <v>0</v>
      </c>
      <c r="CH692" s="90">
        <f t="shared" si="549"/>
        <v>0</v>
      </c>
      <c r="CI692" s="90">
        <f t="shared" si="549"/>
        <v>0</v>
      </c>
      <c r="CJ692" s="90">
        <f t="shared" si="549"/>
        <v>0</v>
      </c>
      <c r="CK692" s="90">
        <f t="shared" si="549"/>
        <v>0</v>
      </c>
      <c r="CL692" s="90">
        <f t="shared" si="549"/>
        <v>0</v>
      </c>
      <c r="CM692" s="90">
        <f t="shared" si="549"/>
        <v>0</v>
      </c>
      <c r="CN692" s="90">
        <f t="shared" si="549"/>
        <v>0</v>
      </c>
      <c r="CO692" s="90">
        <f t="shared" si="549"/>
        <v>0</v>
      </c>
      <c r="CP692" s="90">
        <f t="shared" si="549"/>
        <v>0</v>
      </c>
      <c r="CQ692" s="90">
        <f t="shared" si="549"/>
        <v>0</v>
      </c>
      <c r="CR692" s="90">
        <f t="shared" si="549"/>
        <v>0</v>
      </c>
      <c r="CS692" s="90">
        <f t="shared" si="549"/>
        <v>0</v>
      </c>
      <c r="CT692" s="90">
        <f t="shared" si="549"/>
        <v>0</v>
      </c>
      <c r="CU692" s="90">
        <f t="shared" si="549"/>
        <v>0</v>
      </c>
      <c r="CV692" s="90">
        <f t="shared" si="549"/>
        <v>0</v>
      </c>
      <c r="CW692" s="90">
        <f t="shared" si="549"/>
        <v>0</v>
      </c>
      <c r="CX692" s="90">
        <f t="shared" si="549"/>
        <v>0</v>
      </c>
      <c r="CY692" s="90">
        <f t="shared" si="549"/>
        <v>0</v>
      </c>
      <c r="CZ692" s="90">
        <f t="shared" si="549"/>
        <v>0</v>
      </c>
      <c r="DA692" s="90">
        <f t="shared" si="549"/>
        <v>0</v>
      </c>
      <c r="DB692" s="90">
        <f t="shared" si="549"/>
        <v>0</v>
      </c>
      <c r="DC692" s="90">
        <f t="shared" si="549"/>
        <v>0</v>
      </c>
      <c r="DD692" s="90">
        <f t="shared" si="549"/>
        <v>0</v>
      </c>
      <c r="DE692" s="90">
        <f t="shared" si="549"/>
        <v>0</v>
      </c>
      <c r="DF692" s="90">
        <f t="shared" si="549"/>
        <v>0</v>
      </c>
      <c r="DG692" s="90">
        <f t="shared" si="549"/>
        <v>0</v>
      </c>
      <c r="DH692" s="90">
        <f t="shared" si="549"/>
        <v>0</v>
      </c>
      <c r="DI692" s="90">
        <f t="shared" si="549"/>
        <v>0</v>
      </c>
      <c r="DJ692" s="90">
        <f t="shared" si="549"/>
        <v>0</v>
      </c>
      <c r="DK692" s="90">
        <f t="shared" si="549"/>
        <v>0</v>
      </c>
      <c r="DL692" s="90">
        <f t="shared" si="549"/>
        <v>0</v>
      </c>
      <c r="DM692" s="90">
        <f t="shared" si="549"/>
        <v>0</v>
      </c>
      <c r="DN692" s="90">
        <f t="shared" si="549"/>
        <v>0</v>
      </c>
      <c r="DO692" s="90">
        <f t="shared" si="549"/>
        <v>0</v>
      </c>
      <c r="DP692" s="90">
        <f t="shared" si="549"/>
        <v>0</v>
      </c>
      <c r="DQ692" s="90">
        <f t="shared" si="549"/>
        <v>0</v>
      </c>
      <c r="DR692" s="90">
        <f t="shared" si="549"/>
        <v>0</v>
      </c>
      <c r="DS692" s="90">
        <f t="shared" si="549"/>
        <v>0</v>
      </c>
      <c r="DT692" s="90">
        <f t="shared" si="549"/>
        <v>0</v>
      </c>
      <c r="DU692" s="90">
        <f t="shared" si="549"/>
        <v>0</v>
      </c>
      <c r="DV692" s="90">
        <f t="shared" si="549"/>
        <v>0</v>
      </c>
      <c r="DW692" s="90">
        <f t="shared" si="549"/>
        <v>0</v>
      </c>
      <c r="DX692" s="90">
        <f t="shared" si="549"/>
        <v>0</v>
      </c>
      <c r="DY692" s="90">
        <f t="shared" si="549"/>
        <v>0</v>
      </c>
      <c r="DZ692" s="90">
        <f t="shared" si="549"/>
        <v>0</v>
      </c>
    </row>
    <row r="693">
      <c r="A693" s="89"/>
      <c r="B693" s="89"/>
      <c r="C693" s="89"/>
      <c r="D693" s="89"/>
      <c r="E693" s="89"/>
      <c r="F693" s="89"/>
      <c r="G693" s="89"/>
      <c r="H693" s="89"/>
      <c r="I693" s="241" t="s">
        <v>387</v>
      </c>
      <c r="J693" s="89"/>
      <c r="K693" s="90">
        <f t="shared" ref="K693:DZ693" si="550">K659</f>
        <v>0</v>
      </c>
      <c r="L693" s="90">
        <f t="shared" si="550"/>
        <v>0</v>
      </c>
      <c r="M693" s="90">
        <f t="shared" si="550"/>
        <v>0</v>
      </c>
      <c r="N693" s="90">
        <f t="shared" si="550"/>
        <v>0</v>
      </c>
      <c r="O693" s="90">
        <f t="shared" si="550"/>
        <v>0</v>
      </c>
      <c r="P693" s="90">
        <f t="shared" si="550"/>
        <v>0</v>
      </c>
      <c r="Q693" s="90">
        <f t="shared" si="550"/>
        <v>0</v>
      </c>
      <c r="R693" s="90">
        <f t="shared" si="550"/>
        <v>0</v>
      </c>
      <c r="S693" s="90">
        <f t="shared" si="550"/>
        <v>0</v>
      </c>
      <c r="T693" s="90">
        <f t="shared" si="550"/>
        <v>0</v>
      </c>
      <c r="U693" s="90">
        <f t="shared" si="550"/>
        <v>0</v>
      </c>
      <c r="V693" s="90">
        <f t="shared" si="550"/>
        <v>0</v>
      </c>
      <c r="W693" s="90">
        <f t="shared" si="550"/>
        <v>1942.101838</v>
      </c>
      <c r="X693" s="90">
        <f t="shared" si="550"/>
        <v>1964.864485</v>
      </c>
      <c r="Y693" s="90">
        <f t="shared" si="550"/>
        <v>1963.940223</v>
      </c>
      <c r="Z693" s="90">
        <f t="shared" si="550"/>
        <v>1958.752317</v>
      </c>
      <c r="AA693" s="90">
        <f t="shared" si="550"/>
        <v>1952.796956</v>
      </c>
      <c r="AB693" s="90">
        <f t="shared" si="550"/>
        <v>1946.703452</v>
      </c>
      <c r="AC693" s="90">
        <f t="shared" si="550"/>
        <v>1940.585083</v>
      </c>
      <c r="AD693" s="90">
        <f t="shared" si="550"/>
        <v>1934.462238</v>
      </c>
      <c r="AE693" s="90">
        <f t="shared" si="550"/>
        <v>1928.338587</v>
      </c>
      <c r="AF693" s="90">
        <f t="shared" si="550"/>
        <v>1922.214792</v>
      </c>
      <c r="AG693" s="90">
        <f t="shared" si="550"/>
        <v>1916.09097</v>
      </c>
      <c r="AH693" s="90">
        <f t="shared" si="550"/>
        <v>1909.967144</v>
      </c>
      <c r="AI693" s="90">
        <f t="shared" si="550"/>
        <v>2326.631763</v>
      </c>
      <c r="AJ693" s="90">
        <f t="shared" si="550"/>
        <v>2952.977298</v>
      </c>
      <c r="AK693" s="90">
        <f t="shared" si="550"/>
        <v>3630.750182</v>
      </c>
      <c r="AL693" s="90">
        <f t="shared" si="550"/>
        <v>4331.264871</v>
      </c>
      <c r="AM693" s="90">
        <f t="shared" si="550"/>
        <v>5049.225762</v>
      </c>
      <c r="AN693" s="90">
        <f t="shared" si="550"/>
        <v>5783.560359</v>
      </c>
      <c r="AO693" s="90">
        <f t="shared" si="550"/>
        <v>0</v>
      </c>
      <c r="AP693" s="90">
        <f t="shared" si="550"/>
        <v>0</v>
      </c>
      <c r="AQ693" s="90">
        <f t="shared" si="550"/>
        <v>0</v>
      </c>
      <c r="AR693" s="90">
        <f t="shared" si="550"/>
        <v>0</v>
      </c>
      <c r="AS693" s="90">
        <f t="shared" si="550"/>
        <v>0</v>
      </c>
      <c r="AT693" s="90">
        <f t="shared" si="550"/>
        <v>0</v>
      </c>
      <c r="AU693" s="90">
        <f t="shared" si="550"/>
        <v>0</v>
      </c>
      <c r="AV693" s="90">
        <f t="shared" si="550"/>
        <v>0</v>
      </c>
      <c r="AW693" s="90">
        <f t="shared" si="550"/>
        <v>0</v>
      </c>
      <c r="AX693" s="90">
        <f t="shared" si="550"/>
        <v>0</v>
      </c>
      <c r="AY693" s="90">
        <f t="shared" si="550"/>
        <v>0</v>
      </c>
      <c r="AZ693" s="90">
        <f t="shared" si="550"/>
        <v>0</v>
      </c>
      <c r="BA693" s="90">
        <f t="shared" si="550"/>
        <v>0</v>
      </c>
      <c r="BB693" s="90">
        <f t="shared" si="550"/>
        <v>0</v>
      </c>
      <c r="BC693" s="90">
        <f t="shared" si="550"/>
        <v>0</v>
      </c>
      <c r="BD693" s="90">
        <f t="shared" si="550"/>
        <v>0</v>
      </c>
      <c r="BE693" s="90">
        <f t="shared" si="550"/>
        <v>0</v>
      </c>
      <c r="BF693" s="90">
        <f t="shared" si="550"/>
        <v>0</v>
      </c>
      <c r="BG693" s="90">
        <f t="shared" si="550"/>
        <v>0</v>
      </c>
      <c r="BH693" s="90">
        <f t="shared" si="550"/>
        <v>0</v>
      </c>
      <c r="BI693" s="90">
        <f t="shared" si="550"/>
        <v>0</v>
      </c>
      <c r="BJ693" s="90">
        <f t="shared" si="550"/>
        <v>0</v>
      </c>
      <c r="BK693" s="90">
        <f t="shared" si="550"/>
        <v>0</v>
      </c>
      <c r="BL693" s="90">
        <f t="shared" si="550"/>
        <v>0</v>
      </c>
      <c r="BM693" s="90">
        <f t="shared" si="550"/>
        <v>0</v>
      </c>
      <c r="BN693" s="90">
        <f t="shared" si="550"/>
        <v>0</v>
      </c>
      <c r="BO693" s="90">
        <f t="shared" si="550"/>
        <v>0</v>
      </c>
      <c r="BP693" s="90">
        <f t="shared" si="550"/>
        <v>0</v>
      </c>
      <c r="BQ693" s="90">
        <f t="shared" si="550"/>
        <v>0</v>
      </c>
      <c r="BR693" s="90">
        <f t="shared" si="550"/>
        <v>0</v>
      </c>
      <c r="BS693" s="90">
        <f t="shared" si="550"/>
        <v>0</v>
      </c>
      <c r="BT693" s="90">
        <f t="shared" si="550"/>
        <v>0</v>
      </c>
      <c r="BU693" s="90">
        <f t="shared" si="550"/>
        <v>0</v>
      </c>
      <c r="BV693" s="90">
        <f t="shared" si="550"/>
        <v>0</v>
      </c>
      <c r="BW693" s="90">
        <f t="shared" si="550"/>
        <v>0</v>
      </c>
      <c r="BX693" s="90">
        <f t="shared" si="550"/>
        <v>0</v>
      </c>
      <c r="BY693" s="90">
        <f t="shared" si="550"/>
        <v>0</v>
      </c>
      <c r="BZ693" s="90">
        <f t="shared" si="550"/>
        <v>0</v>
      </c>
      <c r="CA693" s="90">
        <f t="shared" si="550"/>
        <v>0</v>
      </c>
      <c r="CB693" s="90">
        <f t="shared" si="550"/>
        <v>0</v>
      </c>
      <c r="CC693" s="90">
        <f t="shared" si="550"/>
        <v>0</v>
      </c>
      <c r="CD693" s="90">
        <f t="shared" si="550"/>
        <v>0</v>
      </c>
      <c r="CE693" s="90">
        <f t="shared" si="550"/>
        <v>0</v>
      </c>
      <c r="CF693" s="90">
        <f t="shared" si="550"/>
        <v>0</v>
      </c>
      <c r="CG693" s="90">
        <f t="shared" si="550"/>
        <v>0</v>
      </c>
      <c r="CH693" s="90">
        <f t="shared" si="550"/>
        <v>0</v>
      </c>
      <c r="CI693" s="90">
        <f t="shared" si="550"/>
        <v>0</v>
      </c>
      <c r="CJ693" s="90">
        <f t="shared" si="550"/>
        <v>0</v>
      </c>
      <c r="CK693" s="90">
        <f t="shared" si="550"/>
        <v>0</v>
      </c>
      <c r="CL693" s="90">
        <f t="shared" si="550"/>
        <v>0</v>
      </c>
      <c r="CM693" s="90">
        <f t="shared" si="550"/>
        <v>0</v>
      </c>
      <c r="CN693" s="90">
        <f t="shared" si="550"/>
        <v>0</v>
      </c>
      <c r="CO693" s="90">
        <f t="shared" si="550"/>
        <v>0</v>
      </c>
      <c r="CP693" s="90">
        <f t="shared" si="550"/>
        <v>0</v>
      </c>
      <c r="CQ693" s="90">
        <f t="shared" si="550"/>
        <v>0</v>
      </c>
      <c r="CR693" s="90">
        <f t="shared" si="550"/>
        <v>0</v>
      </c>
      <c r="CS693" s="90">
        <f t="shared" si="550"/>
        <v>0</v>
      </c>
      <c r="CT693" s="90">
        <f t="shared" si="550"/>
        <v>0</v>
      </c>
      <c r="CU693" s="90">
        <f t="shared" si="550"/>
        <v>0</v>
      </c>
      <c r="CV693" s="90">
        <f t="shared" si="550"/>
        <v>0</v>
      </c>
      <c r="CW693" s="90">
        <f t="shared" si="550"/>
        <v>0</v>
      </c>
      <c r="CX693" s="90">
        <f t="shared" si="550"/>
        <v>0</v>
      </c>
      <c r="CY693" s="90">
        <f t="shared" si="550"/>
        <v>0</v>
      </c>
      <c r="CZ693" s="90">
        <f t="shared" si="550"/>
        <v>0</v>
      </c>
      <c r="DA693" s="90">
        <f t="shared" si="550"/>
        <v>0</v>
      </c>
      <c r="DB693" s="90">
        <f t="shared" si="550"/>
        <v>0</v>
      </c>
      <c r="DC693" s="90">
        <f t="shared" si="550"/>
        <v>0</v>
      </c>
      <c r="DD693" s="90">
        <f t="shared" si="550"/>
        <v>0</v>
      </c>
      <c r="DE693" s="90">
        <f t="shared" si="550"/>
        <v>0</v>
      </c>
      <c r="DF693" s="90">
        <f t="shared" si="550"/>
        <v>0</v>
      </c>
      <c r="DG693" s="90">
        <f t="shared" si="550"/>
        <v>0</v>
      </c>
      <c r="DH693" s="90">
        <f t="shared" si="550"/>
        <v>0</v>
      </c>
      <c r="DI693" s="90">
        <f t="shared" si="550"/>
        <v>0</v>
      </c>
      <c r="DJ693" s="90">
        <f t="shared" si="550"/>
        <v>0</v>
      </c>
      <c r="DK693" s="90">
        <f t="shared" si="550"/>
        <v>0</v>
      </c>
      <c r="DL693" s="90">
        <f t="shared" si="550"/>
        <v>0</v>
      </c>
      <c r="DM693" s="90">
        <f t="shared" si="550"/>
        <v>0</v>
      </c>
      <c r="DN693" s="90">
        <f t="shared" si="550"/>
        <v>0</v>
      </c>
      <c r="DO693" s="90">
        <f t="shared" si="550"/>
        <v>0</v>
      </c>
      <c r="DP693" s="90">
        <f t="shared" si="550"/>
        <v>0</v>
      </c>
      <c r="DQ693" s="90">
        <f t="shared" si="550"/>
        <v>0</v>
      </c>
      <c r="DR693" s="90">
        <f t="shared" si="550"/>
        <v>0</v>
      </c>
      <c r="DS693" s="90">
        <f t="shared" si="550"/>
        <v>0</v>
      </c>
      <c r="DT693" s="90">
        <f t="shared" si="550"/>
        <v>0</v>
      </c>
      <c r="DU693" s="90">
        <f t="shared" si="550"/>
        <v>0</v>
      </c>
      <c r="DV693" s="90">
        <f t="shared" si="550"/>
        <v>0</v>
      </c>
      <c r="DW693" s="90">
        <f t="shared" si="550"/>
        <v>0</v>
      </c>
      <c r="DX693" s="90">
        <f t="shared" si="550"/>
        <v>0</v>
      </c>
      <c r="DY693" s="90">
        <f t="shared" si="550"/>
        <v>0</v>
      </c>
      <c r="DZ693" s="90">
        <f t="shared" si="550"/>
        <v>0</v>
      </c>
    </row>
    <row r="694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3" t="s">
        <v>111</v>
      </c>
      <c r="L694" s="83" t="s">
        <v>112</v>
      </c>
      <c r="M694" s="83" t="s">
        <v>113</v>
      </c>
      <c r="N694" s="83" t="s">
        <v>114</v>
      </c>
      <c r="O694" s="83" t="s">
        <v>115</v>
      </c>
      <c r="P694" s="83" t="s">
        <v>116</v>
      </c>
      <c r="Q694" s="83" t="s">
        <v>117</v>
      </c>
      <c r="R694" s="83" t="s">
        <v>118</v>
      </c>
      <c r="S694" s="83" t="s">
        <v>119</v>
      </c>
      <c r="T694" s="83" t="s">
        <v>120</v>
      </c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  <c r="BK694" s="89"/>
      <c r="BL694" s="89"/>
      <c r="BM694" s="89"/>
      <c r="BN694" s="89"/>
      <c r="BO694" s="89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89"/>
      <c r="DB694" s="89"/>
      <c r="DC694" s="89"/>
      <c r="DD694" s="89"/>
      <c r="DE694" s="89"/>
      <c r="DF694" s="89"/>
      <c r="DG694" s="89"/>
      <c r="DH694" s="89"/>
      <c r="DI694" s="89"/>
      <c r="DJ694" s="89"/>
      <c r="DK694" s="89"/>
      <c r="DL694" s="89"/>
      <c r="DM694" s="89"/>
      <c r="DN694" s="89"/>
      <c r="DO694" s="89"/>
      <c r="DP694" s="89"/>
      <c r="DQ694" s="89"/>
      <c r="DR694" s="89"/>
      <c r="DS694" s="89"/>
      <c r="DT694" s="89"/>
      <c r="DU694" s="89"/>
      <c r="DV694" s="89"/>
      <c r="DW694" s="89"/>
      <c r="DX694" s="89"/>
      <c r="DY694" s="89"/>
      <c r="DZ694" s="89"/>
    </row>
    <row r="695">
      <c r="A695" s="89"/>
      <c r="B695" s="89"/>
      <c r="C695" s="89"/>
      <c r="D695" s="89"/>
      <c r="E695" s="89"/>
      <c r="F695" s="89"/>
      <c r="G695" s="89"/>
      <c r="H695" s="89"/>
      <c r="I695" s="196" t="s">
        <v>160</v>
      </c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89"/>
      <c r="BM695" s="89"/>
      <c r="BN695" s="89"/>
      <c r="BO695" s="89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89"/>
      <c r="DB695" s="89"/>
      <c r="DC695" s="89"/>
      <c r="DD695" s="89"/>
      <c r="DE695" s="89"/>
      <c r="DF695" s="89"/>
      <c r="DG695" s="89"/>
      <c r="DH695" s="89"/>
      <c r="DI695" s="89"/>
      <c r="DJ695" s="89"/>
      <c r="DK695" s="89"/>
      <c r="DL695" s="89"/>
      <c r="DM695" s="89"/>
      <c r="DN695" s="89"/>
      <c r="DO695" s="89"/>
      <c r="DP695" s="89"/>
      <c r="DQ695" s="89"/>
      <c r="DR695" s="89"/>
      <c r="DS695" s="89"/>
      <c r="DT695" s="89"/>
      <c r="DU695" s="89"/>
      <c r="DV695" s="89"/>
      <c r="DW695" s="89"/>
      <c r="DX695" s="89"/>
      <c r="DY695" s="89"/>
      <c r="DZ695" s="89"/>
    </row>
    <row r="696">
      <c r="A696" s="89"/>
      <c r="B696" s="89"/>
      <c r="C696" s="89"/>
      <c r="D696" s="89"/>
      <c r="E696" s="107" t="s">
        <v>168</v>
      </c>
      <c r="F696" s="89"/>
      <c r="G696" s="89"/>
      <c r="H696" s="89"/>
      <c r="I696" s="196" t="s">
        <v>57</v>
      </c>
      <c r="J696" s="217" t="str">
        <f>J653</f>
        <v/>
      </c>
      <c r="K696" s="217">
        <f t="shared" ref="K696:T696" si="551">sumif($K$1:$DZ$1,K$153,$K653:$DZ653)</f>
        <v>100000</v>
      </c>
      <c r="L696" s="217">
        <f t="shared" si="551"/>
        <v>0</v>
      </c>
      <c r="M696" s="217">
        <f t="shared" si="551"/>
        <v>0</v>
      </c>
      <c r="N696" s="217">
        <f t="shared" si="551"/>
        <v>0</v>
      </c>
      <c r="O696" s="217">
        <f t="shared" si="551"/>
        <v>0</v>
      </c>
      <c r="P696" s="217">
        <f t="shared" si="551"/>
        <v>0</v>
      </c>
      <c r="Q696" s="217">
        <f t="shared" si="551"/>
        <v>0</v>
      </c>
      <c r="R696" s="217">
        <f t="shared" si="551"/>
        <v>0</v>
      </c>
      <c r="S696" s="217">
        <f t="shared" si="551"/>
        <v>0</v>
      </c>
      <c r="T696" s="217">
        <f t="shared" si="551"/>
        <v>0</v>
      </c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  <c r="BK696" s="89"/>
      <c r="BL696" s="89"/>
      <c r="BM696" s="89"/>
      <c r="BN696" s="89"/>
      <c r="BO696" s="89"/>
      <c r="BP696" s="89"/>
      <c r="BQ696" s="89"/>
      <c r="BR696" s="89"/>
      <c r="BS696" s="89"/>
      <c r="BT696" s="89"/>
      <c r="BU696" s="89"/>
      <c r="BV696" s="89"/>
      <c r="BW696" s="89"/>
      <c r="BX696" s="89"/>
      <c r="BY696" s="89"/>
      <c r="BZ696" s="89"/>
      <c r="CA696" s="89"/>
      <c r="CB696" s="89"/>
      <c r="CC696" s="89"/>
      <c r="CD696" s="89"/>
      <c r="CE696" s="89"/>
      <c r="CF696" s="89"/>
      <c r="CG696" s="89"/>
      <c r="CH696" s="89"/>
      <c r="CI696" s="89"/>
      <c r="CJ696" s="89"/>
      <c r="CK696" s="89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89"/>
      <c r="CW696" s="89"/>
      <c r="CX696" s="89"/>
      <c r="CY696" s="89"/>
      <c r="CZ696" s="89"/>
      <c r="DA696" s="89"/>
      <c r="DB696" s="89"/>
      <c r="DC696" s="89"/>
      <c r="DD696" s="89"/>
      <c r="DE696" s="89"/>
      <c r="DF696" s="89"/>
      <c r="DG696" s="89"/>
      <c r="DH696" s="89"/>
      <c r="DI696" s="89"/>
      <c r="DJ696" s="89"/>
      <c r="DK696" s="89"/>
      <c r="DL696" s="89"/>
      <c r="DM696" s="89"/>
      <c r="DN696" s="89"/>
      <c r="DO696" s="89"/>
      <c r="DP696" s="89"/>
      <c r="DQ696" s="89"/>
      <c r="DR696" s="89"/>
      <c r="DS696" s="89"/>
      <c r="DT696" s="89"/>
      <c r="DU696" s="89"/>
      <c r="DV696" s="89"/>
      <c r="DW696" s="89"/>
      <c r="DX696" s="89"/>
      <c r="DY696" s="89"/>
      <c r="DZ696" s="89"/>
    </row>
    <row r="697">
      <c r="A697" s="89"/>
      <c r="B697" s="89"/>
      <c r="C697" s="89"/>
      <c r="D697" s="89"/>
      <c r="E697" s="89"/>
      <c r="F697" s="89"/>
      <c r="G697" s="89"/>
      <c r="H697" s="89"/>
      <c r="I697" s="196" t="s">
        <v>162</v>
      </c>
      <c r="J697" s="89"/>
      <c r="K697" s="217">
        <f t="shared" ref="K697:T697" si="552">sumif($K$1:$DZ$1,K$153,$K654:$DZ654)</f>
        <v>0</v>
      </c>
      <c r="L697" s="217">
        <f t="shared" si="552"/>
        <v>0</v>
      </c>
      <c r="M697" s="217">
        <f t="shared" si="552"/>
        <v>3000000</v>
      </c>
      <c r="N697" s="217">
        <f t="shared" si="552"/>
        <v>0</v>
      </c>
      <c r="O697" s="217">
        <f t="shared" si="552"/>
        <v>0</v>
      </c>
      <c r="P697" s="217">
        <f t="shared" si="552"/>
        <v>0</v>
      </c>
      <c r="Q697" s="217">
        <f t="shared" si="552"/>
        <v>0</v>
      </c>
      <c r="R697" s="217">
        <f t="shared" si="552"/>
        <v>0</v>
      </c>
      <c r="S697" s="217">
        <f t="shared" si="552"/>
        <v>0</v>
      </c>
      <c r="T697" s="217">
        <f t="shared" si="552"/>
        <v>0</v>
      </c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  <c r="BK697" s="89"/>
      <c r="BL697" s="89"/>
      <c r="BM697" s="89"/>
      <c r="BN697" s="89"/>
      <c r="BO697" s="89"/>
      <c r="BP697" s="89"/>
      <c r="BQ697" s="89"/>
      <c r="BR697" s="89"/>
      <c r="BS697" s="89"/>
      <c r="BT697" s="89"/>
      <c r="BU697" s="89"/>
      <c r="BV697" s="89"/>
      <c r="BW697" s="89"/>
      <c r="BX697" s="89"/>
      <c r="BY697" s="89"/>
      <c r="BZ697" s="89"/>
      <c r="CA697" s="89"/>
      <c r="CB697" s="89"/>
      <c r="CC697" s="89"/>
      <c r="CD697" s="89"/>
      <c r="CE697" s="89"/>
      <c r="CF697" s="89"/>
      <c r="CG697" s="89"/>
      <c r="CH697" s="89"/>
      <c r="CI697" s="89"/>
      <c r="CJ697" s="89"/>
      <c r="CK697" s="89"/>
      <c r="CL697" s="89"/>
      <c r="CM697" s="89"/>
      <c r="CN697" s="89"/>
      <c r="CO697" s="89"/>
      <c r="CP697" s="89"/>
      <c r="CQ697" s="89"/>
      <c r="CR697" s="89"/>
      <c r="CS697" s="89"/>
      <c r="CT697" s="89"/>
      <c r="CU697" s="89"/>
      <c r="CV697" s="89"/>
      <c r="CW697" s="89"/>
      <c r="CX697" s="89"/>
      <c r="CY697" s="89"/>
      <c r="CZ697" s="89"/>
      <c r="DA697" s="89"/>
      <c r="DB697" s="89"/>
      <c r="DC697" s="89"/>
      <c r="DD697" s="89"/>
      <c r="DE697" s="89"/>
      <c r="DF697" s="89"/>
      <c r="DG697" s="89"/>
      <c r="DH697" s="89"/>
      <c r="DI697" s="89"/>
      <c r="DJ697" s="89"/>
      <c r="DK697" s="89"/>
      <c r="DL697" s="89"/>
      <c r="DM697" s="89"/>
      <c r="DN697" s="89"/>
      <c r="DO697" s="89"/>
      <c r="DP697" s="89"/>
      <c r="DQ697" s="89"/>
      <c r="DR697" s="89"/>
      <c r="DS697" s="89"/>
      <c r="DT697" s="89"/>
      <c r="DU697" s="89"/>
      <c r="DV697" s="89"/>
      <c r="DW697" s="89"/>
      <c r="DX697" s="89"/>
      <c r="DY697" s="89"/>
      <c r="DZ697" s="89"/>
    </row>
    <row r="698">
      <c r="A698" s="89"/>
      <c r="B698" s="235"/>
      <c r="C698" s="89"/>
      <c r="D698" s="89"/>
      <c r="E698" s="89"/>
      <c r="F698" s="89"/>
      <c r="G698" s="89"/>
      <c r="H698" s="89"/>
      <c r="I698" s="88" t="s">
        <v>163</v>
      </c>
      <c r="J698" s="89"/>
      <c r="K698" s="217">
        <f t="shared" ref="K698:T698" si="553">sumif($K$1:$DZ$1,K$153,$K655:$DZ655)</f>
        <v>0</v>
      </c>
      <c r="L698" s="217">
        <f t="shared" si="553"/>
        <v>0</v>
      </c>
      <c r="M698" s="217">
        <f t="shared" si="553"/>
        <v>0</v>
      </c>
      <c r="N698" s="217">
        <f t="shared" si="553"/>
        <v>0</v>
      </c>
      <c r="O698" s="217">
        <f t="shared" si="553"/>
        <v>10000000</v>
      </c>
      <c r="P698" s="217">
        <f t="shared" si="553"/>
        <v>0</v>
      </c>
      <c r="Q698" s="217">
        <f t="shared" si="553"/>
        <v>0</v>
      </c>
      <c r="R698" s="217">
        <f t="shared" si="553"/>
        <v>0</v>
      </c>
      <c r="S698" s="217">
        <f t="shared" si="553"/>
        <v>0</v>
      </c>
      <c r="T698" s="217">
        <f t="shared" si="553"/>
        <v>0</v>
      </c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  <c r="BK698" s="89"/>
      <c r="BL698" s="89"/>
      <c r="BM698" s="89"/>
      <c r="BN698" s="89"/>
      <c r="BO698" s="89"/>
      <c r="BP698" s="89"/>
      <c r="BQ698" s="89"/>
      <c r="BR698" s="89"/>
      <c r="BS698" s="89"/>
      <c r="BT698" s="89"/>
      <c r="BU698" s="89"/>
      <c r="BV698" s="89"/>
      <c r="BW698" s="89"/>
      <c r="BX698" s="89"/>
      <c r="BY698" s="89"/>
      <c r="BZ698" s="89"/>
      <c r="CA698" s="89"/>
      <c r="CB698" s="89"/>
      <c r="CC698" s="89"/>
      <c r="CD698" s="89"/>
      <c r="CE698" s="89"/>
      <c r="CF698" s="89"/>
      <c r="CG698" s="89"/>
      <c r="CH698" s="89"/>
      <c r="CI698" s="89"/>
      <c r="CJ698" s="89"/>
      <c r="CK698" s="89"/>
      <c r="CL698" s="89"/>
      <c r="CM698" s="89"/>
      <c r="CN698" s="89"/>
      <c r="CO698" s="89"/>
      <c r="CP698" s="89"/>
      <c r="CQ698" s="89"/>
      <c r="CR698" s="89"/>
      <c r="CS698" s="89"/>
      <c r="CT698" s="89"/>
      <c r="CU698" s="89"/>
      <c r="CV698" s="89"/>
      <c r="CW698" s="89"/>
      <c r="CX698" s="89"/>
      <c r="CY698" s="89"/>
      <c r="CZ698" s="89"/>
      <c r="DA698" s="89"/>
      <c r="DB698" s="89"/>
      <c r="DC698" s="89"/>
      <c r="DD698" s="89"/>
      <c r="DE698" s="89"/>
      <c r="DF698" s="89"/>
      <c r="DG698" s="89"/>
      <c r="DH698" s="89"/>
      <c r="DI698" s="89"/>
      <c r="DJ698" s="89"/>
      <c r="DK698" s="89"/>
      <c r="DL698" s="89"/>
      <c r="DM698" s="89"/>
      <c r="DN698" s="89"/>
      <c r="DO698" s="89"/>
      <c r="DP698" s="89"/>
      <c r="DQ698" s="89"/>
      <c r="DR698" s="89"/>
      <c r="DS698" s="89"/>
      <c r="DT698" s="89"/>
      <c r="DU698" s="89"/>
      <c r="DV698" s="89"/>
      <c r="DW698" s="89"/>
      <c r="DX698" s="89"/>
      <c r="DY698" s="89"/>
      <c r="DZ698" s="89"/>
    </row>
    <row r="699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  <c r="BK699" s="89"/>
      <c r="BL699" s="89"/>
      <c r="BM699" s="89"/>
      <c r="BN699" s="89"/>
      <c r="BO699" s="89"/>
      <c r="BP699" s="89"/>
      <c r="BQ699" s="89"/>
      <c r="BR699" s="89"/>
      <c r="BS699" s="89"/>
      <c r="BT699" s="89"/>
      <c r="BU699" s="89"/>
      <c r="BV699" s="89"/>
      <c r="BW699" s="89"/>
      <c r="BX699" s="89"/>
      <c r="BY699" s="89"/>
      <c r="BZ699" s="89"/>
      <c r="CA699" s="89"/>
      <c r="CB699" s="89"/>
      <c r="CC699" s="89"/>
      <c r="CD699" s="89"/>
      <c r="CE699" s="89"/>
      <c r="CF699" s="89"/>
      <c r="CG699" s="89"/>
      <c r="CH699" s="89"/>
      <c r="CI699" s="89"/>
      <c r="CJ699" s="89"/>
      <c r="CK699" s="89"/>
      <c r="CL699" s="89"/>
      <c r="CM699" s="89"/>
      <c r="CN699" s="89"/>
      <c r="CO699" s="89"/>
      <c r="CP699" s="89"/>
      <c r="CQ699" s="89"/>
      <c r="CR699" s="89"/>
      <c r="CS699" s="89"/>
      <c r="CT699" s="89"/>
      <c r="CU699" s="89"/>
      <c r="CV699" s="89"/>
      <c r="CW699" s="89"/>
      <c r="CX699" s="89"/>
      <c r="CY699" s="89"/>
      <c r="CZ699" s="89"/>
      <c r="DA699" s="89"/>
      <c r="DB699" s="89"/>
      <c r="DC699" s="89"/>
      <c r="DD699" s="89"/>
      <c r="DE699" s="89"/>
      <c r="DF699" s="89"/>
      <c r="DG699" s="89"/>
      <c r="DH699" s="89"/>
      <c r="DI699" s="89"/>
      <c r="DJ699" s="89"/>
      <c r="DK699" s="89"/>
      <c r="DL699" s="89"/>
      <c r="DM699" s="89"/>
      <c r="DN699" s="89"/>
      <c r="DO699" s="89"/>
      <c r="DP699" s="89"/>
      <c r="DQ699" s="89"/>
      <c r="DR699" s="89"/>
      <c r="DS699" s="89"/>
      <c r="DT699" s="89"/>
      <c r="DU699" s="89"/>
      <c r="DV699" s="89"/>
      <c r="DW699" s="89"/>
      <c r="DX699" s="89"/>
      <c r="DY699" s="89"/>
      <c r="DZ699" s="89"/>
    </row>
    <row r="700">
      <c r="A700" s="89"/>
      <c r="B700" s="89"/>
      <c r="C700" s="89"/>
      <c r="D700" s="89"/>
      <c r="E700" s="89"/>
      <c r="F700" s="89"/>
      <c r="G700" s="89"/>
      <c r="H700" s="89"/>
      <c r="I700" s="89"/>
      <c r="J700" s="83" t="s">
        <v>348</v>
      </c>
      <c r="K700" s="83" t="s">
        <v>111</v>
      </c>
      <c r="L700" s="83" t="s">
        <v>112</v>
      </c>
      <c r="M700" s="83" t="s">
        <v>113</v>
      </c>
      <c r="N700" s="83" t="s">
        <v>114</v>
      </c>
      <c r="O700" s="83" t="s">
        <v>115</v>
      </c>
      <c r="P700" s="83" t="s">
        <v>116</v>
      </c>
      <c r="Q700" s="83" t="s">
        <v>117</v>
      </c>
      <c r="R700" s="83" t="s">
        <v>118</v>
      </c>
      <c r="S700" s="83" t="s">
        <v>119</v>
      </c>
      <c r="T700" s="83" t="s">
        <v>120</v>
      </c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  <c r="BK700" s="89"/>
      <c r="BL700" s="89"/>
      <c r="BM700" s="89"/>
      <c r="BN700" s="89"/>
      <c r="BO700" s="89"/>
      <c r="BP700" s="89"/>
      <c r="BQ700" s="89"/>
      <c r="BR700" s="89"/>
      <c r="BS700" s="89"/>
      <c r="BT700" s="89"/>
      <c r="BU700" s="89"/>
      <c r="BV700" s="89"/>
      <c r="BW700" s="89"/>
      <c r="BX700" s="89"/>
      <c r="BY700" s="89"/>
      <c r="BZ700" s="89"/>
      <c r="CA700" s="89"/>
      <c r="CB700" s="89"/>
      <c r="CC700" s="89"/>
      <c r="CD700" s="89"/>
      <c r="CE700" s="89"/>
      <c r="CF700" s="89"/>
      <c r="CG700" s="89"/>
      <c r="CH700" s="89"/>
      <c r="CI700" s="89"/>
      <c r="CJ700" s="89"/>
      <c r="CK700" s="89"/>
      <c r="CL700" s="89"/>
      <c r="CM700" s="89"/>
      <c r="CN700" s="89"/>
      <c r="CO700" s="89"/>
      <c r="CP700" s="89"/>
      <c r="CQ700" s="89"/>
      <c r="CR700" s="89"/>
      <c r="CS700" s="89"/>
      <c r="CT700" s="89"/>
      <c r="CU700" s="89"/>
      <c r="CV700" s="89"/>
      <c r="CW700" s="89"/>
      <c r="CX700" s="89"/>
      <c r="CY700" s="89"/>
      <c r="CZ700" s="89"/>
      <c r="DA700" s="89"/>
      <c r="DB700" s="89"/>
      <c r="DC700" s="89"/>
      <c r="DD700" s="89"/>
      <c r="DE700" s="89"/>
      <c r="DF700" s="89"/>
      <c r="DG700" s="89"/>
      <c r="DH700" s="89"/>
      <c r="DI700" s="89"/>
      <c r="DJ700" s="89"/>
      <c r="DK700" s="89"/>
      <c r="DL700" s="89"/>
      <c r="DM700" s="89"/>
      <c r="DN700" s="89"/>
      <c r="DO700" s="89"/>
      <c r="DP700" s="89"/>
      <c r="DQ700" s="89"/>
      <c r="DR700" s="89"/>
      <c r="DS700" s="89"/>
      <c r="DT700" s="89"/>
      <c r="DU700" s="89"/>
      <c r="DV700" s="89"/>
      <c r="DW700" s="89"/>
      <c r="DX700" s="89"/>
      <c r="DY700" s="89"/>
      <c r="DZ700" s="89"/>
    </row>
    <row r="701">
      <c r="A701" s="89"/>
      <c r="B701" s="150" t="s">
        <v>349</v>
      </c>
      <c r="C701" s="89"/>
      <c r="D701" s="89"/>
      <c r="E701" s="107" t="s">
        <v>335</v>
      </c>
      <c r="F701" s="89"/>
      <c r="G701" s="89"/>
      <c r="H701" s="89"/>
      <c r="I701" s="196" t="s">
        <v>167</v>
      </c>
      <c r="J701" s="236">
        <f t="shared" ref="J701:J703" si="554">J673</f>
        <v>1</v>
      </c>
      <c r="K701" s="220">
        <f t="shared" ref="K701:K703" si="555">V673</f>
        <v>1</v>
      </c>
      <c r="L701" s="220">
        <f t="shared" ref="L701:L703" si="556">AH673</f>
        <v>1</v>
      </c>
      <c r="M701" s="220">
        <f t="shared" ref="M701:M703" si="557">AT673</f>
        <v>0.5984826253</v>
      </c>
      <c r="N701" s="220">
        <f t="shared" ref="N701:N703" si="558">BF673</f>
        <v>0.5984826253</v>
      </c>
      <c r="O701" s="220">
        <f t="shared" ref="O701:O703" si="559">BR673</f>
        <v>0.5984826253</v>
      </c>
      <c r="P701" s="220">
        <f t="shared" ref="P701:P703" si="560">CD673</f>
        <v>0.5984826253</v>
      </c>
      <c r="Q701" s="220">
        <f t="shared" ref="Q701:Q703" si="561">CP673</f>
        <v>0.5984826253</v>
      </c>
      <c r="R701" s="220">
        <f t="shared" ref="R701:R703" si="562">DB673</f>
        <v>0.5984826253</v>
      </c>
      <c r="S701" s="220">
        <f t="shared" ref="S701:S703" si="563">DN673</f>
        <v>0.5984826253</v>
      </c>
      <c r="T701" s="220">
        <f t="shared" ref="T701:T703" si="564">DZ673</f>
        <v>0.5984826253</v>
      </c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89"/>
      <c r="BM701" s="89"/>
      <c r="BN701" s="89"/>
      <c r="BO701" s="89"/>
      <c r="BP701" s="89"/>
      <c r="BQ701" s="89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89"/>
      <c r="CW701" s="89"/>
      <c r="CX701" s="89"/>
      <c r="CY701" s="89"/>
      <c r="CZ701" s="89"/>
      <c r="DA701" s="89"/>
      <c r="DB701" s="89"/>
      <c r="DC701" s="89"/>
      <c r="DD701" s="89"/>
      <c r="DE701" s="89"/>
      <c r="DF701" s="89"/>
      <c r="DG701" s="89"/>
      <c r="DH701" s="89"/>
      <c r="DI701" s="89"/>
      <c r="DJ701" s="89"/>
      <c r="DK701" s="89"/>
      <c r="DL701" s="89"/>
      <c r="DM701" s="89"/>
      <c r="DN701" s="89"/>
      <c r="DO701" s="89"/>
      <c r="DP701" s="89"/>
      <c r="DQ701" s="89"/>
      <c r="DR701" s="89"/>
      <c r="DS701" s="89"/>
      <c r="DT701" s="89"/>
      <c r="DU701" s="89"/>
      <c r="DV701" s="89"/>
      <c r="DW701" s="89"/>
      <c r="DX701" s="89"/>
      <c r="DY701" s="89"/>
      <c r="DZ701" s="89"/>
    </row>
    <row r="702">
      <c r="A702" s="89"/>
      <c r="B702" s="89"/>
      <c r="C702" s="89"/>
      <c r="D702" s="89"/>
      <c r="E702" s="89"/>
      <c r="F702" s="89"/>
      <c r="G702" s="89"/>
      <c r="H702" s="89"/>
      <c r="I702" s="196" t="s">
        <v>57</v>
      </c>
      <c r="J702" s="236">
        <f t="shared" si="554"/>
        <v>0</v>
      </c>
      <c r="K702" s="220">
        <f t="shared" si="555"/>
        <v>0</v>
      </c>
      <c r="L702" s="220">
        <f t="shared" si="556"/>
        <v>0</v>
      </c>
      <c r="M702" s="220">
        <f t="shared" si="557"/>
        <v>0.03095101501</v>
      </c>
      <c r="N702" s="220">
        <f t="shared" si="558"/>
        <v>0.03095101501</v>
      </c>
      <c r="O702" s="220">
        <f t="shared" si="559"/>
        <v>0.03095101501</v>
      </c>
      <c r="P702" s="220">
        <f t="shared" si="560"/>
        <v>0.03095101501</v>
      </c>
      <c r="Q702" s="220">
        <f t="shared" si="561"/>
        <v>0.03095101501</v>
      </c>
      <c r="R702" s="220">
        <f t="shared" si="562"/>
        <v>0.03095101501</v>
      </c>
      <c r="S702" s="220">
        <f t="shared" si="563"/>
        <v>0.03095101501</v>
      </c>
      <c r="T702" s="220">
        <f t="shared" si="564"/>
        <v>0.03095101501</v>
      </c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  <c r="DD702" s="89"/>
      <c r="DE702" s="89"/>
      <c r="DF702" s="89"/>
      <c r="DG702" s="89"/>
      <c r="DH702" s="89"/>
      <c r="DI702" s="89"/>
      <c r="DJ702" s="89"/>
      <c r="DK702" s="89"/>
      <c r="DL702" s="89"/>
      <c r="DM702" s="89"/>
      <c r="DN702" s="89"/>
      <c r="DO702" s="89"/>
      <c r="DP702" s="89"/>
      <c r="DQ702" s="89"/>
      <c r="DR702" s="89"/>
      <c r="DS702" s="89"/>
      <c r="DT702" s="89"/>
      <c r="DU702" s="89"/>
      <c r="DV702" s="89"/>
      <c r="DW702" s="89"/>
      <c r="DX702" s="89"/>
      <c r="DY702" s="89"/>
      <c r="DZ702" s="89"/>
    </row>
    <row r="703">
      <c r="A703" s="89"/>
      <c r="B703" s="89"/>
      <c r="C703" s="89"/>
      <c r="D703" s="89"/>
      <c r="E703" s="89"/>
      <c r="F703" s="89"/>
      <c r="G703" s="89"/>
      <c r="H703" s="89"/>
      <c r="I703" s="88" t="s">
        <v>162</v>
      </c>
      <c r="J703" s="236">
        <f t="shared" si="554"/>
        <v>0</v>
      </c>
      <c r="K703" s="220">
        <f t="shared" si="555"/>
        <v>0</v>
      </c>
      <c r="L703" s="220">
        <f t="shared" si="556"/>
        <v>0</v>
      </c>
      <c r="M703" s="220">
        <f t="shared" si="557"/>
        <v>0.3705663597</v>
      </c>
      <c r="N703" s="220">
        <f t="shared" si="558"/>
        <v>0.3705663597</v>
      </c>
      <c r="O703" s="220">
        <f t="shared" si="559"/>
        <v>0.3705663597</v>
      </c>
      <c r="P703" s="220">
        <f t="shared" si="560"/>
        <v>0.3705663597</v>
      </c>
      <c r="Q703" s="220">
        <f t="shared" si="561"/>
        <v>0.3705663597</v>
      </c>
      <c r="R703" s="220">
        <f t="shared" si="562"/>
        <v>0.3705663597</v>
      </c>
      <c r="S703" s="220">
        <f t="shared" si="563"/>
        <v>0.3705663597</v>
      </c>
      <c r="T703" s="220">
        <f t="shared" si="564"/>
        <v>0.3705663597</v>
      </c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89"/>
      <c r="DB703" s="89"/>
      <c r="DC703" s="89"/>
      <c r="DD703" s="89"/>
      <c r="DE703" s="89"/>
      <c r="DF703" s="89"/>
      <c r="DG703" s="89"/>
      <c r="DH703" s="89"/>
      <c r="DI703" s="89"/>
      <c r="DJ703" s="89"/>
      <c r="DK703" s="89"/>
      <c r="DL703" s="89"/>
      <c r="DM703" s="89"/>
      <c r="DN703" s="89"/>
      <c r="DO703" s="89"/>
      <c r="DP703" s="89"/>
      <c r="DQ703" s="89"/>
      <c r="DR703" s="89"/>
      <c r="DS703" s="89"/>
      <c r="DT703" s="89"/>
      <c r="DU703" s="89"/>
      <c r="DV703" s="89"/>
      <c r="DW703" s="89"/>
      <c r="DX703" s="89"/>
      <c r="DY703" s="89"/>
      <c r="DZ703" s="89"/>
    </row>
    <row r="704">
      <c r="A704" s="89"/>
      <c r="B704" s="89"/>
      <c r="C704" s="89"/>
      <c r="D704" s="89"/>
      <c r="E704" s="89"/>
      <c r="F704" s="89"/>
      <c r="G704" s="89"/>
      <c r="H704" s="89"/>
      <c r="I704" s="78"/>
      <c r="J704" s="83" t="s">
        <v>348</v>
      </c>
      <c r="K704" s="83" t="s">
        <v>111</v>
      </c>
      <c r="L704" s="83" t="s">
        <v>112</v>
      </c>
      <c r="M704" s="83" t="s">
        <v>113</v>
      </c>
      <c r="N704" s="83" t="s">
        <v>114</v>
      </c>
      <c r="O704" s="83" t="s">
        <v>115</v>
      </c>
      <c r="P704" s="83" t="s">
        <v>116</v>
      </c>
      <c r="Q704" s="83" t="s">
        <v>117</v>
      </c>
      <c r="R704" s="83" t="s">
        <v>118</v>
      </c>
      <c r="S704" s="83" t="s">
        <v>119</v>
      </c>
      <c r="T704" s="83" t="s">
        <v>120</v>
      </c>
      <c r="U704" s="78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/>
      <c r="BT704" s="89"/>
      <c r="BU704" s="89"/>
      <c r="BV704" s="89"/>
      <c r="BW704" s="89"/>
      <c r="BX704" s="89"/>
      <c r="BY704" s="89"/>
      <c r="BZ704" s="89"/>
      <c r="CA704" s="89"/>
      <c r="CB704" s="89"/>
      <c r="CC704" s="89"/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/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89"/>
      <c r="DB704" s="89"/>
      <c r="DC704" s="89"/>
      <c r="DD704" s="89"/>
      <c r="DE704" s="89"/>
      <c r="DF704" s="89"/>
      <c r="DG704" s="89"/>
      <c r="DH704" s="89"/>
      <c r="DI704" s="89"/>
      <c r="DJ704" s="89"/>
      <c r="DK704" s="89"/>
      <c r="DL704" s="89"/>
      <c r="DM704" s="89"/>
      <c r="DN704" s="89"/>
      <c r="DO704" s="89"/>
      <c r="DP704" s="89"/>
      <c r="DQ704" s="89"/>
      <c r="DR704" s="89"/>
      <c r="DS704" s="89"/>
      <c r="DT704" s="89"/>
      <c r="DU704" s="89"/>
      <c r="DV704" s="89"/>
      <c r="DW704" s="89"/>
      <c r="DX704" s="89"/>
      <c r="DY704" s="89"/>
      <c r="DZ704" s="89"/>
    </row>
    <row r="705">
      <c r="A705" s="89"/>
      <c r="B705" s="89"/>
      <c r="C705" s="89"/>
      <c r="D705" s="89"/>
      <c r="E705" s="92" t="s">
        <v>336</v>
      </c>
      <c r="F705" s="89"/>
      <c r="G705" s="89"/>
      <c r="H705" s="89"/>
      <c r="I705" s="196" t="s">
        <v>167</v>
      </c>
      <c r="J705" s="236">
        <f t="shared" ref="J705:J709" si="565">J677</f>
        <v>0.85</v>
      </c>
      <c r="K705" s="220">
        <f t="shared" ref="K705:K709" si="566">V677</f>
        <v>0.85</v>
      </c>
      <c r="L705" s="220">
        <f t="shared" ref="L705:L709" si="567">AH677</f>
        <v>0.85</v>
      </c>
      <c r="M705" s="220">
        <f t="shared" ref="M705:M709" si="568">AT677</f>
        <v>0.486922287</v>
      </c>
      <c r="N705" s="220">
        <f t="shared" ref="N705:N709" si="569">BF677</f>
        <v>0.486922287</v>
      </c>
      <c r="O705" s="220">
        <f t="shared" ref="O705:O709" si="570">BR677</f>
        <v>0.486922287</v>
      </c>
      <c r="P705" s="220">
        <f t="shared" ref="P705:P709" si="571">CD677</f>
        <v>0.486922287</v>
      </c>
      <c r="Q705" s="220">
        <f t="shared" ref="Q705:Q709" si="572">CP677</f>
        <v>0.486922287</v>
      </c>
      <c r="R705" s="220">
        <f t="shared" ref="R705:R709" si="573">DB677</f>
        <v>0.486922287</v>
      </c>
      <c r="S705" s="220">
        <f t="shared" ref="S705:S709" si="574">DN677</f>
        <v>0.486922287</v>
      </c>
      <c r="T705" s="220">
        <f t="shared" ref="T705:T709" si="575">DZ677</f>
        <v>0.486922287</v>
      </c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89"/>
      <c r="DB705" s="89"/>
      <c r="DC705" s="89"/>
      <c r="DD705" s="89"/>
      <c r="DE705" s="89"/>
      <c r="DF705" s="89"/>
      <c r="DG705" s="89"/>
      <c r="DH705" s="89"/>
      <c r="DI705" s="89"/>
      <c r="DJ705" s="89"/>
      <c r="DK705" s="89"/>
      <c r="DL705" s="89"/>
      <c r="DM705" s="89"/>
      <c r="DN705" s="89"/>
      <c r="DO705" s="89"/>
      <c r="DP705" s="89"/>
      <c r="DQ705" s="89"/>
      <c r="DR705" s="89"/>
      <c r="DS705" s="89"/>
      <c r="DT705" s="89"/>
      <c r="DU705" s="89"/>
      <c r="DV705" s="89"/>
      <c r="DW705" s="89"/>
      <c r="DX705" s="89"/>
      <c r="DY705" s="89"/>
      <c r="DZ705" s="89"/>
    </row>
    <row r="706">
      <c r="A706" s="89"/>
      <c r="B706" s="89"/>
      <c r="C706" s="89"/>
      <c r="D706" s="89"/>
      <c r="E706" s="89"/>
      <c r="F706" s="89"/>
      <c r="G706" s="89"/>
      <c r="H706" s="89"/>
      <c r="I706" s="196" t="s">
        <v>166</v>
      </c>
      <c r="J706" s="236">
        <f t="shared" si="565"/>
        <v>0.15</v>
      </c>
      <c r="K706" s="220">
        <f t="shared" si="566"/>
        <v>0.15</v>
      </c>
      <c r="L706" s="220">
        <f t="shared" si="567"/>
        <v>0.15</v>
      </c>
      <c r="M706" s="220">
        <f t="shared" si="568"/>
        <v>0.0859274624</v>
      </c>
      <c r="N706" s="220">
        <f t="shared" si="569"/>
        <v>0.0859274624</v>
      </c>
      <c r="O706" s="220">
        <f t="shared" si="570"/>
        <v>0.0859274624</v>
      </c>
      <c r="P706" s="220">
        <f t="shared" si="571"/>
        <v>0.0859274624</v>
      </c>
      <c r="Q706" s="220">
        <f t="shared" si="572"/>
        <v>0.0859274624</v>
      </c>
      <c r="R706" s="220">
        <f t="shared" si="573"/>
        <v>0.0859274624</v>
      </c>
      <c r="S706" s="220">
        <f t="shared" si="574"/>
        <v>0.0859274624</v>
      </c>
      <c r="T706" s="220">
        <f t="shared" si="575"/>
        <v>0.0859274624</v>
      </c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89"/>
      <c r="BM706" s="89"/>
      <c r="BN706" s="89"/>
      <c r="BO706" s="89"/>
      <c r="BP706" s="89"/>
      <c r="BQ706" s="89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89"/>
      <c r="CW706" s="89"/>
      <c r="CX706" s="89"/>
      <c r="CY706" s="89"/>
      <c r="CZ706" s="89"/>
      <c r="DA706" s="89"/>
      <c r="DB706" s="89"/>
      <c r="DC706" s="89"/>
      <c r="DD706" s="89"/>
      <c r="DE706" s="89"/>
      <c r="DF706" s="89"/>
      <c r="DG706" s="89"/>
      <c r="DH706" s="89"/>
      <c r="DI706" s="89"/>
      <c r="DJ706" s="89"/>
      <c r="DK706" s="89"/>
      <c r="DL706" s="89"/>
      <c r="DM706" s="89"/>
      <c r="DN706" s="89"/>
      <c r="DO706" s="89"/>
      <c r="DP706" s="89"/>
      <c r="DQ706" s="89"/>
      <c r="DR706" s="89"/>
      <c r="DS706" s="89"/>
      <c r="DT706" s="89"/>
      <c r="DU706" s="89"/>
      <c r="DV706" s="89"/>
      <c r="DW706" s="89"/>
      <c r="DX706" s="89"/>
      <c r="DY706" s="89"/>
      <c r="DZ706" s="89"/>
    </row>
    <row r="707">
      <c r="A707" s="89"/>
      <c r="B707" s="89"/>
      <c r="C707" s="89"/>
      <c r="D707" s="89"/>
      <c r="E707" s="89"/>
      <c r="F707" s="89"/>
      <c r="G707" s="89"/>
      <c r="H707" s="89"/>
      <c r="I707" s="196" t="s">
        <v>57</v>
      </c>
      <c r="J707" s="236">
        <f t="shared" si="565"/>
        <v>0</v>
      </c>
      <c r="K707" s="220">
        <f t="shared" si="566"/>
        <v>0</v>
      </c>
      <c r="L707" s="220">
        <f t="shared" si="567"/>
        <v>0</v>
      </c>
      <c r="M707" s="220">
        <f t="shared" si="568"/>
        <v>0.02518158151</v>
      </c>
      <c r="N707" s="220">
        <f t="shared" si="569"/>
        <v>0.02518158151</v>
      </c>
      <c r="O707" s="220">
        <f t="shared" si="570"/>
        <v>0.02518158151</v>
      </c>
      <c r="P707" s="220">
        <f t="shared" si="571"/>
        <v>0.02518158151</v>
      </c>
      <c r="Q707" s="220">
        <f t="shared" si="572"/>
        <v>0.02518158151</v>
      </c>
      <c r="R707" s="220">
        <f t="shared" si="573"/>
        <v>0.02518158151</v>
      </c>
      <c r="S707" s="220">
        <f t="shared" si="574"/>
        <v>0.02518158151</v>
      </c>
      <c r="T707" s="220">
        <f t="shared" si="575"/>
        <v>0.02518158151</v>
      </c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/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/>
      <c r="CY707" s="89"/>
      <c r="CZ707" s="89"/>
      <c r="DA707" s="89"/>
      <c r="DB707" s="89"/>
      <c r="DC707" s="89"/>
      <c r="DD707" s="89"/>
      <c r="DE707" s="89"/>
      <c r="DF707" s="89"/>
      <c r="DG707" s="89"/>
      <c r="DH707" s="89"/>
      <c r="DI707" s="89"/>
      <c r="DJ707" s="89"/>
      <c r="DK707" s="89"/>
      <c r="DL707" s="89"/>
      <c r="DM707" s="89"/>
      <c r="DN707" s="89"/>
      <c r="DO707" s="89"/>
      <c r="DP707" s="89"/>
      <c r="DQ707" s="89"/>
      <c r="DR707" s="89"/>
      <c r="DS707" s="89"/>
      <c r="DT707" s="89"/>
      <c r="DU707" s="89"/>
      <c r="DV707" s="89"/>
      <c r="DW707" s="89"/>
      <c r="DX707" s="89"/>
      <c r="DY707" s="89"/>
      <c r="DZ707" s="89"/>
    </row>
    <row r="708">
      <c r="A708" s="89"/>
      <c r="B708" s="89"/>
      <c r="C708" s="89"/>
      <c r="D708" s="89"/>
      <c r="E708" s="89"/>
      <c r="F708" s="89"/>
      <c r="G708" s="89"/>
      <c r="H708" s="89"/>
      <c r="I708" s="88" t="s">
        <v>162</v>
      </c>
      <c r="J708" s="236">
        <f t="shared" si="565"/>
        <v>0</v>
      </c>
      <c r="K708" s="220">
        <f t="shared" si="566"/>
        <v>0</v>
      </c>
      <c r="L708" s="220">
        <f t="shared" si="567"/>
        <v>0</v>
      </c>
      <c r="M708" s="220">
        <f t="shared" si="568"/>
        <v>0.3014908231</v>
      </c>
      <c r="N708" s="220">
        <f t="shared" si="569"/>
        <v>0.3014908231</v>
      </c>
      <c r="O708" s="220">
        <f t="shared" si="570"/>
        <v>0.3014908231</v>
      </c>
      <c r="P708" s="220">
        <f t="shared" si="571"/>
        <v>0.3014908231</v>
      </c>
      <c r="Q708" s="220">
        <f t="shared" si="572"/>
        <v>0.3014908231</v>
      </c>
      <c r="R708" s="220">
        <f t="shared" si="573"/>
        <v>0.3014908231</v>
      </c>
      <c r="S708" s="220">
        <f t="shared" si="574"/>
        <v>0.3014908231</v>
      </c>
      <c r="T708" s="220">
        <f t="shared" si="575"/>
        <v>0.3014908231</v>
      </c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89"/>
      <c r="BM708" s="89"/>
      <c r="BN708" s="89"/>
      <c r="BO708" s="89"/>
      <c r="BP708" s="89"/>
      <c r="BQ708" s="89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89"/>
      <c r="CW708" s="89"/>
      <c r="CX708" s="89"/>
      <c r="CY708" s="89"/>
      <c r="CZ708" s="89"/>
      <c r="DA708" s="89"/>
      <c r="DB708" s="89"/>
      <c r="DC708" s="89"/>
      <c r="DD708" s="89"/>
      <c r="DE708" s="89"/>
      <c r="DF708" s="89"/>
      <c r="DG708" s="89"/>
      <c r="DH708" s="89"/>
      <c r="DI708" s="89"/>
      <c r="DJ708" s="89"/>
      <c r="DK708" s="89"/>
      <c r="DL708" s="89"/>
      <c r="DM708" s="89"/>
      <c r="DN708" s="89"/>
      <c r="DO708" s="89"/>
      <c r="DP708" s="89"/>
      <c r="DQ708" s="89"/>
      <c r="DR708" s="89"/>
      <c r="DS708" s="89"/>
      <c r="DT708" s="89"/>
      <c r="DU708" s="89"/>
      <c r="DV708" s="89"/>
      <c r="DW708" s="89"/>
      <c r="DX708" s="89"/>
      <c r="DY708" s="89"/>
      <c r="DZ708" s="89"/>
    </row>
    <row r="709">
      <c r="A709" s="89"/>
      <c r="B709" s="89"/>
      <c r="C709" s="89"/>
      <c r="D709" s="89"/>
      <c r="E709" s="89"/>
      <c r="F709" s="89"/>
      <c r="G709" s="89"/>
      <c r="H709" s="89"/>
      <c r="I709" s="88" t="s">
        <v>334</v>
      </c>
      <c r="J709" s="236">
        <f t="shared" si="565"/>
        <v>0</v>
      </c>
      <c r="K709" s="220">
        <f t="shared" si="566"/>
        <v>0</v>
      </c>
      <c r="L709" s="220">
        <f t="shared" si="567"/>
        <v>0</v>
      </c>
      <c r="M709" s="220">
        <f t="shared" si="568"/>
        <v>0.100477846</v>
      </c>
      <c r="N709" s="220">
        <f t="shared" si="569"/>
        <v>0.100477846</v>
      </c>
      <c r="O709" s="220">
        <f t="shared" si="570"/>
        <v>0.100477846</v>
      </c>
      <c r="P709" s="220">
        <f t="shared" si="571"/>
        <v>0.100477846</v>
      </c>
      <c r="Q709" s="220">
        <f t="shared" si="572"/>
        <v>0.100477846</v>
      </c>
      <c r="R709" s="220">
        <f t="shared" si="573"/>
        <v>0.100477846</v>
      </c>
      <c r="S709" s="220">
        <f t="shared" si="574"/>
        <v>0.100477846</v>
      </c>
      <c r="T709" s="220">
        <f t="shared" si="575"/>
        <v>0.100477846</v>
      </c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89"/>
      <c r="BP709" s="89"/>
      <c r="BQ709" s="89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89"/>
      <c r="CW709" s="89"/>
      <c r="CX709" s="89"/>
      <c r="CY709" s="89"/>
      <c r="CZ709" s="89"/>
      <c r="DA709" s="89"/>
      <c r="DB709" s="89"/>
      <c r="DC709" s="89"/>
      <c r="DD709" s="89"/>
      <c r="DE709" s="89"/>
      <c r="DF709" s="89"/>
      <c r="DG709" s="89"/>
      <c r="DH709" s="89"/>
      <c r="DI709" s="89"/>
      <c r="DJ709" s="89"/>
      <c r="DK709" s="89"/>
      <c r="DL709" s="89"/>
      <c r="DM709" s="89"/>
      <c r="DN709" s="89"/>
      <c r="DO709" s="89"/>
      <c r="DP709" s="89"/>
      <c r="DQ709" s="89"/>
      <c r="DR709" s="89"/>
      <c r="DS709" s="89"/>
      <c r="DT709" s="89"/>
      <c r="DU709" s="89"/>
      <c r="DV709" s="89"/>
      <c r="DW709" s="89"/>
      <c r="DX709" s="89"/>
      <c r="DY709" s="89"/>
      <c r="DZ709" s="89"/>
    </row>
    <row r="710">
      <c r="A710" s="89"/>
      <c r="B710" s="89"/>
      <c r="C710" s="89"/>
      <c r="D710" s="89"/>
      <c r="F710" s="89"/>
      <c r="G710" s="89"/>
      <c r="H710" s="89"/>
      <c r="I710" s="88"/>
      <c r="J710" s="89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/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/>
      <c r="CY710" s="89"/>
      <c r="CZ710" s="89"/>
      <c r="DA710" s="89"/>
      <c r="DB710" s="89"/>
      <c r="DC710" s="89"/>
      <c r="DD710" s="89"/>
      <c r="DE710" s="89"/>
      <c r="DF710" s="89"/>
      <c r="DG710" s="89"/>
      <c r="DH710" s="89"/>
      <c r="DI710" s="89"/>
      <c r="DJ710" s="89"/>
      <c r="DK710" s="89"/>
      <c r="DL710" s="89"/>
      <c r="DM710" s="89"/>
      <c r="DN710" s="89"/>
      <c r="DO710" s="89"/>
      <c r="DP710" s="89"/>
      <c r="DQ710" s="89"/>
      <c r="DR710" s="89"/>
      <c r="DS710" s="89"/>
      <c r="DT710" s="89"/>
      <c r="DU710" s="89"/>
      <c r="DV710" s="89"/>
      <c r="DW710" s="89"/>
      <c r="DX710" s="89"/>
      <c r="DY710" s="89"/>
      <c r="DZ710" s="89"/>
    </row>
    <row r="711">
      <c r="A711" s="89"/>
      <c r="B711" s="89"/>
      <c r="C711" s="89"/>
      <c r="D711" s="89"/>
      <c r="E711" s="107" t="s">
        <v>337</v>
      </c>
      <c r="F711" s="89"/>
      <c r="G711" s="89"/>
      <c r="H711" s="89"/>
      <c r="I711" s="88" t="s">
        <v>327</v>
      </c>
      <c r="J711" s="89"/>
      <c r="K711" s="217">
        <f t="shared" ref="K711:T711" si="576">sumif($K$1:$DZ$1,K$153,$K683:$DZ683)</f>
        <v>0</v>
      </c>
      <c r="L711" s="217">
        <f t="shared" si="576"/>
        <v>12422.52225</v>
      </c>
      <c r="M711" s="217">
        <f t="shared" si="576"/>
        <v>48253.74864</v>
      </c>
      <c r="N711" s="217">
        <f t="shared" si="576"/>
        <v>100900.2279</v>
      </c>
      <c r="O711" s="217">
        <f t="shared" si="576"/>
        <v>206172.8618</v>
      </c>
      <c r="P711" s="217">
        <f t="shared" si="576"/>
        <v>808174.2308</v>
      </c>
      <c r="Q711" s="217">
        <f t="shared" si="576"/>
        <v>1553382.735</v>
      </c>
      <c r="R711" s="217">
        <f t="shared" si="576"/>
        <v>2930977.028</v>
      </c>
      <c r="S711" s="217">
        <f t="shared" si="576"/>
        <v>5460238.38</v>
      </c>
      <c r="T711" s="217">
        <f t="shared" si="576"/>
        <v>10063422.91</v>
      </c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  <c r="BK711" s="89"/>
      <c r="BL711" s="89"/>
      <c r="BM711" s="89"/>
      <c r="BN711" s="89"/>
      <c r="BO711" s="89"/>
      <c r="BP711" s="89"/>
      <c r="BQ711" s="89"/>
      <c r="BR711" s="89"/>
      <c r="BS711" s="89"/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89"/>
      <c r="CW711" s="89"/>
      <c r="CX711" s="89"/>
      <c r="CY711" s="89"/>
      <c r="CZ711" s="89"/>
      <c r="DA711" s="89"/>
      <c r="DB711" s="89"/>
      <c r="DC711" s="89"/>
      <c r="DD711" s="89"/>
      <c r="DE711" s="89"/>
      <c r="DF711" s="89"/>
      <c r="DG711" s="89"/>
      <c r="DH711" s="89"/>
      <c r="DI711" s="89"/>
      <c r="DJ711" s="89"/>
      <c r="DK711" s="89"/>
      <c r="DL711" s="89"/>
      <c r="DM711" s="89"/>
      <c r="DN711" s="89"/>
      <c r="DO711" s="89"/>
      <c r="DP711" s="89"/>
      <c r="DQ711" s="89"/>
      <c r="DR711" s="89"/>
      <c r="DS711" s="89"/>
      <c r="DT711" s="89"/>
      <c r="DU711" s="89"/>
      <c r="DV711" s="89"/>
      <c r="DW711" s="89"/>
      <c r="DX711" s="89"/>
      <c r="DY711" s="89"/>
      <c r="DZ711" s="89"/>
    </row>
    <row r="712">
      <c r="A712" s="89"/>
      <c r="B712" s="89"/>
      <c r="C712" s="89"/>
      <c r="D712" s="89"/>
      <c r="E712" s="89"/>
      <c r="F712" s="89"/>
      <c r="G712" s="89"/>
      <c r="H712" s="89"/>
      <c r="I712" s="88" t="s">
        <v>338</v>
      </c>
      <c r="K712" s="217">
        <f t="shared" ref="K712:T712" si="577">sumif($K$1:$DZ$1,K$153,$K684:$DZ684)</f>
        <v>0</v>
      </c>
      <c r="L712" s="217">
        <f t="shared" si="577"/>
        <v>12422.52225</v>
      </c>
      <c r="M712" s="217">
        <f t="shared" si="577"/>
        <v>34260.66142</v>
      </c>
      <c r="N712" s="217">
        <f t="shared" si="577"/>
        <v>60387.03328</v>
      </c>
      <c r="O712" s="217">
        <f t="shared" si="577"/>
        <v>123390.8756</v>
      </c>
      <c r="P712" s="217">
        <f t="shared" si="577"/>
        <v>483678.2353</v>
      </c>
      <c r="Q712" s="217">
        <f t="shared" si="577"/>
        <v>929672.5775</v>
      </c>
      <c r="R712" s="217">
        <f t="shared" si="577"/>
        <v>1754138.826</v>
      </c>
      <c r="S712" s="217">
        <f t="shared" si="577"/>
        <v>3267857.8</v>
      </c>
      <c r="T712" s="217">
        <f t="shared" si="577"/>
        <v>6022783.76</v>
      </c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89"/>
      <c r="BM712" s="89"/>
      <c r="BN712" s="89"/>
      <c r="BO712" s="89"/>
      <c r="BP712" s="89"/>
      <c r="BQ712" s="89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89"/>
      <c r="CW712" s="89"/>
      <c r="CX712" s="89"/>
      <c r="CY712" s="89"/>
      <c r="CZ712" s="89"/>
      <c r="DA712" s="89"/>
      <c r="DB712" s="89"/>
      <c r="DC712" s="89"/>
      <c r="DD712" s="89"/>
      <c r="DE712" s="89"/>
      <c r="DF712" s="89"/>
      <c r="DG712" s="89"/>
      <c r="DH712" s="89"/>
      <c r="DI712" s="89"/>
      <c r="DJ712" s="89"/>
      <c r="DK712" s="89"/>
      <c r="DL712" s="89"/>
      <c r="DM712" s="89"/>
      <c r="DN712" s="89"/>
      <c r="DO712" s="89"/>
      <c r="DP712" s="89"/>
      <c r="DQ712" s="89"/>
      <c r="DR712" s="89"/>
      <c r="DS712" s="89"/>
      <c r="DT712" s="89"/>
      <c r="DU712" s="89"/>
      <c r="DV712" s="89"/>
      <c r="DW712" s="89"/>
      <c r="DX712" s="89"/>
      <c r="DY712" s="89"/>
      <c r="DZ712" s="89"/>
    </row>
    <row r="713">
      <c r="A713" s="89"/>
      <c r="B713" s="89"/>
      <c r="C713" s="89"/>
      <c r="D713" s="89"/>
      <c r="E713" s="89"/>
      <c r="F713" s="89"/>
      <c r="G713" s="89"/>
      <c r="H713" s="89"/>
      <c r="I713" s="88" t="s">
        <v>399</v>
      </c>
      <c r="K713" s="217">
        <f t="shared" ref="K713:T713" si="578">sumif($K$1:$DZ$1,K$153,$K685:$DZ685)</f>
        <v>0</v>
      </c>
      <c r="L713" s="217">
        <f t="shared" si="578"/>
        <v>0</v>
      </c>
      <c r="M713" s="217">
        <f t="shared" si="578"/>
        <v>1078.658808</v>
      </c>
      <c r="N713" s="217">
        <f t="shared" si="578"/>
        <v>3122.964467</v>
      </c>
      <c r="O713" s="217">
        <f t="shared" si="578"/>
        <v>6381.259341</v>
      </c>
      <c r="P713" s="217">
        <f t="shared" si="578"/>
        <v>25013.81274</v>
      </c>
      <c r="Q713" s="217">
        <f t="shared" si="578"/>
        <v>48078.77235</v>
      </c>
      <c r="R713" s="217">
        <f t="shared" si="578"/>
        <v>90716.71397</v>
      </c>
      <c r="S713" s="217">
        <f t="shared" si="578"/>
        <v>168999.92</v>
      </c>
      <c r="T713" s="217">
        <f t="shared" si="578"/>
        <v>311473.1534</v>
      </c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89"/>
      <c r="BM713" s="89"/>
      <c r="BN713" s="89"/>
      <c r="BO713" s="89"/>
      <c r="BP713" s="89"/>
      <c r="BQ713" s="89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89"/>
      <c r="CW713" s="89"/>
      <c r="CX713" s="89"/>
      <c r="CY713" s="89"/>
      <c r="CZ713" s="89"/>
      <c r="DA713" s="89"/>
      <c r="DB713" s="89"/>
      <c r="DC713" s="89"/>
      <c r="DD713" s="89"/>
      <c r="DE713" s="89"/>
      <c r="DF713" s="89"/>
      <c r="DG713" s="89"/>
      <c r="DH713" s="89"/>
      <c r="DI713" s="89"/>
      <c r="DJ713" s="89"/>
      <c r="DK713" s="89"/>
      <c r="DL713" s="89"/>
      <c r="DM713" s="89"/>
      <c r="DN713" s="89"/>
      <c r="DO713" s="89"/>
      <c r="DP713" s="89"/>
      <c r="DQ713" s="89"/>
      <c r="DR713" s="89"/>
      <c r="DS713" s="89"/>
      <c r="DT713" s="89"/>
      <c r="DU713" s="89"/>
      <c r="DV713" s="89"/>
      <c r="DW713" s="89"/>
      <c r="DX713" s="89"/>
      <c r="DY713" s="89"/>
      <c r="DZ713" s="89"/>
    </row>
    <row r="714">
      <c r="A714" s="89"/>
      <c r="B714" s="89"/>
      <c r="C714" s="89"/>
      <c r="D714" s="89"/>
      <c r="E714" s="89"/>
      <c r="F714" s="89"/>
      <c r="G714" s="89"/>
      <c r="H714" s="89"/>
      <c r="I714" s="88" t="s">
        <v>342</v>
      </c>
      <c r="J714" s="89"/>
      <c r="K714" s="217">
        <f t="shared" ref="K714:T714" si="579">sumif($K$1:$DZ$1,K$153,$K686:$DZ686)</f>
        <v>0</v>
      </c>
      <c r="L714" s="217">
        <f t="shared" si="579"/>
        <v>0</v>
      </c>
      <c r="M714" s="217">
        <f t="shared" si="579"/>
        <v>12914.42842</v>
      </c>
      <c r="N714" s="217">
        <f t="shared" si="579"/>
        <v>37390.23013</v>
      </c>
      <c r="O714" s="217">
        <f t="shared" si="579"/>
        <v>76400.72687</v>
      </c>
      <c r="P714" s="217">
        <f t="shared" si="579"/>
        <v>299482.1827</v>
      </c>
      <c r="Q714" s="217">
        <f t="shared" si="579"/>
        <v>575631.3854</v>
      </c>
      <c r="R714" s="217">
        <f t="shared" si="579"/>
        <v>1086121.487</v>
      </c>
      <c r="S714" s="217">
        <f t="shared" si="579"/>
        <v>2023380.659</v>
      </c>
      <c r="T714" s="217">
        <f t="shared" si="579"/>
        <v>3729165.992</v>
      </c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89"/>
      <c r="BM714" s="89"/>
      <c r="BN714" s="89"/>
      <c r="BO714" s="89"/>
      <c r="BP714" s="89"/>
      <c r="BQ714" s="89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89"/>
      <c r="CW714" s="89"/>
      <c r="CX714" s="89"/>
      <c r="CY714" s="89"/>
      <c r="CZ714" s="89"/>
      <c r="DA714" s="89"/>
      <c r="DB714" s="89"/>
      <c r="DC714" s="89"/>
      <c r="DD714" s="89"/>
      <c r="DE714" s="89"/>
      <c r="DF714" s="89"/>
      <c r="DG714" s="89"/>
      <c r="DH714" s="89"/>
      <c r="DI714" s="89"/>
      <c r="DJ714" s="89"/>
      <c r="DK714" s="89"/>
      <c r="DL714" s="89"/>
      <c r="DM714" s="89"/>
      <c r="DN714" s="89"/>
      <c r="DO714" s="89"/>
      <c r="DP714" s="89"/>
      <c r="DQ714" s="89"/>
      <c r="DR714" s="89"/>
      <c r="DS714" s="89"/>
      <c r="DT714" s="89"/>
      <c r="DU714" s="89"/>
      <c r="DV714" s="89"/>
      <c r="DW714" s="89"/>
      <c r="DX714" s="89"/>
      <c r="DY714" s="89"/>
      <c r="DZ714" s="89"/>
    </row>
    <row r="715">
      <c r="A715" s="89"/>
      <c r="B715" s="89"/>
      <c r="C715" s="89"/>
      <c r="D715" s="89"/>
      <c r="E715" s="89"/>
      <c r="F715" s="89"/>
      <c r="G715" s="89"/>
      <c r="H715" s="89"/>
      <c r="I715" s="88" t="s">
        <v>400</v>
      </c>
      <c r="J715" s="89"/>
      <c r="K715" s="217">
        <f t="shared" ref="K715:T715" si="580">sumif($K$1:$DZ$1,K$153,$K687:$DZ687)</f>
        <v>0</v>
      </c>
      <c r="L715" s="217">
        <f t="shared" si="580"/>
        <v>0</v>
      </c>
      <c r="M715" s="217">
        <f t="shared" si="580"/>
        <v>0</v>
      </c>
      <c r="N715" s="217">
        <f t="shared" si="580"/>
        <v>0</v>
      </c>
      <c r="O715" s="217">
        <f t="shared" si="580"/>
        <v>115681.7003</v>
      </c>
      <c r="P715" s="217">
        <f t="shared" si="580"/>
        <v>0</v>
      </c>
      <c r="Q715" s="217">
        <f t="shared" si="580"/>
        <v>0</v>
      </c>
      <c r="R715" s="217">
        <f t="shared" si="580"/>
        <v>0</v>
      </c>
      <c r="S715" s="217">
        <f t="shared" si="580"/>
        <v>0</v>
      </c>
      <c r="T715" s="217">
        <f t="shared" si="580"/>
        <v>0</v>
      </c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89"/>
      <c r="BM715" s="89"/>
      <c r="BN715" s="89"/>
      <c r="BO715" s="89"/>
      <c r="BP715" s="89"/>
      <c r="BQ715" s="89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89"/>
      <c r="CW715" s="89"/>
      <c r="CX715" s="89"/>
      <c r="CY715" s="89"/>
      <c r="CZ715" s="89"/>
      <c r="DA715" s="89"/>
      <c r="DB715" s="89"/>
      <c r="DC715" s="89"/>
      <c r="DD715" s="89"/>
      <c r="DE715" s="89"/>
      <c r="DF715" s="89"/>
      <c r="DG715" s="89"/>
      <c r="DH715" s="89"/>
      <c r="DI715" s="89"/>
      <c r="DJ715" s="89"/>
      <c r="DK715" s="89"/>
      <c r="DL715" s="89"/>
      <c r="DM715" s="89"/>
      <c r="DN715" s="89"/>
      <c r="DO715" s="89"/>
      <c r="DP715" s="89"/>
      <c r="DQ715" s="89"/>
      <c r="DR715" s="89"/>
      <c r="DS715" s="89"/>
      <c r="DT715" s="89"/>
      <c r="DU715" s="89"/>
      <c r="DV715" s="89"/>
      <c r="DW715" s="89"/>
      <c r="DX715" s="89"/>
      <c r="DY715" s="89"/>
      <c r="DZ715" s="89"/>
    </row>
    <row r="716">
      <c r="A716" s="89"/>
      <c r="B716" s="89"/>
      <c r="C716" s="89"/>
      <c r="D716" s="89"/>
      <c r="E716" s="89"/>
      <c r="F716" s="89"/>
      <c r="G716" s="89"/>
      <c r="H716" s="89"/>
      <c r="I716" s="88" t="s">
        <v>344</v>
      </c>
      <c r="J716" s="89"/>
      <c r="K716" s="217">
        <f t="shared" ref="K716:T716" si="581">sumif($K$1:$DZ$1,K$153,$K688:$DZ688)</f>
        <v>0</v>
      </c>
      <c r="L716" s="217">
        <f t="shared" si="581"/>
        <v>0</v>
      </c>
      <c r="M716" s="217">
        <f t="shared" si="581"/>
        <v>0</v>
      </c>
      <c r="N716" s="217">
        <f t="shared" si="581"/>
        <v>0</v>
      </c>
      <c r="O716" s="217">
        <f t="shared" si="581"/>
        <v>3470451.008</v>
      </c>
      <c r="P716" s="217">
        <f t="shared" si="581"/>
        <v>0</v>
      </c>
      <c r="Q716" s="217">
        <f t="shared" si="581"/>
        <v>0</v>
      </c>
      <c r="R716" s="217">
        <f t="shared" si="581"/>
        <v>0</v>
      </c>
      <c r="S716" s="217">
        <f t="shared" si="581"/>
        <v>0</v>
      </c>
      <c r="T716" s="217">
        <f t="shared" si="581"/>
        <v>0</v>
      </c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89"/>
      <c r="BM716" s="89"/>
      <c r="BN716" s="89"/>
      <c r="BO716" s="89"/>
      <c r="BP716" s="89"/>
      <c r="BQ716" s="89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89"/>
      <c r="CW716" s="89"/>
      <c r="CX716" s="89"/>
      <c r="CY716" s="89"/>
      <c r="CZ716" s="89"/>
      <c r="DA716" s="89"/>
      <c r="DB716" s="89"/>
      <c r="DC716" s="89"/>
      <c r="DD716" s="89"/>
      <c r="DE716" s="89"/>
      <c r="DF716" s="89"/>
      <c r="DG716" s="89"/>
      <c r="DH716" s="89"/>
      <c r="DI716" s="89"/>
      <c r="DJ716" s="89"/>
      <c r="DK716" s="89"/>
      <c r="DL716" s="89"/>
      <c r="DM716" s="89"/>
      <c r="DN716" s="89"/>
      <c r="DO716" s="89"/>
      <c r="DP716" s="89"/>
      <c r="DQ716" s="89"/>
      <c r="DR716" s="89"/>
      <c r="DS716" s="89"/>
      <c r="DT716" s="89"/>
      <c r="DU716" s="89"/>
      <c r="DV716" s="89"/>
      <c r="DW716" s="89"/>
      <c r="DX716" s="89"/>
      <c r="DY716" s="89"/>
      <c r="DZ716" s="89"/>
    </row>
    <row r="717">
      <c r="A717" s="89"/>
      <c r="B717" s="89"/>
      <c r="C717" s="89"/>
      <c r="D717" s="89"/>
      <c r="E717" s="89"/>
      <c r="F717" s="89"/>
      <c r="G717" s="89"/>
      <c r="H717" s="89"/>
      <c r="I717" s="196" t="s">
        <v>166</v>
      </c>
      <c r="J717" s="89"/>
      <c r="K717" s="217">
        <f t="shared" ref="K717:T717" si="582">sumif($K$1:$DZ$1,K$153,$K689:$DZ689)</f>
        <v>0</v>
      </c>
      <c r="L717" s="217">
        <f t="shared" si="582"/>
        <v>0</v>
      </c>
      <c r="M717" s="217">
        <f t="shared" si="582"/>
        <v>0</v>
      </c>
      <c r="N717" s="217">
        <f t="shared" si="582"/>
        <v>0</v>
      </c>
      <c r="O717" s="217">
        <f t="shared" si="582"/>
        <v>1195578.911</v>
      </c>
      <c r="P717" s="217">
        <f t="shared" si="582"/>
        <v>0</v>
      </c>
      <c r="Q717" s="217">
        <f t="shared" si="582"/>
        <v>0</v>
      </c>
      <c r="R717" s="217">
        <f t="shared" si="582"/>
        <v>0</v>
      </c>
      <c r="S717" s="217">
        <f t="shared" si="582"/>
        <v>0</v>
      </c>
      <c r="T717" s="217">
        <f t="shared" si="582"/>
        <v>0</v>
      </c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89"/>
      <c r="BM717" s="89"/>
      <c r="BN717" s="89"/>
      <c r="BO717" s="89"/>
      <c r="BP717" s="89"/>
      <c r="BQ717" s="89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89"/>
      <c r="CW717" s="89"/>
      <c r="CX717" s="89"/>
      <c r="CY717" s="89"/>
      <c r="CZ717" s="89"/>
      <c r="DA717" s="89"/>
      <c r="DB717" s="89"/>
      <c r="DC717" s="89"/>
      <c r="DD717" s="89"/>
      <c r="DE717" s="89"/>
      <c r="DF717" s="89"/>
      <c r="DG717" s="89"/>
      <c r="DH717" s="89"/>
      <c r="DI717" s="89"/>
      <c r="DJ717" s="89"/>
      <c r="DK717" s="89"/>
      <c r="DL717" s="89"/>
      <c r="DM717" s="89"/>
      <c r="DN717" s="89"/>
      <c r="DO717" s="89"/>
      <c r="DP717" s="89"/>
      <c r="DQ717" s="89"/>
      <c r="DR717" s="89"/>
      <c r="DS717" s="89"/>
      <c r="DT717" s="89"/>
      <c r="DU717" s="89"/>
      <c r="DV717" s="89"/>
      <c r="DW717" s="89"/>
      <c r="DX717" s="89"/>
      <c r="DY717" s="89"/>
      <c r="DZ717" s="89"/>
    </row>
    <row r="718">
      <c r="A718" s="89"/>
      <c r="B718" s="89"/>
      <c r="C718" s="89"/>
      <c r="D718" s="89"/>
      <c r="E718" s="89"/>
      <c r="F718" s="89"/>
      <c r="G718" s="89"/>
      <c r="H718" s="89"/>
      <c r="I718" s="88" t="s">
        <v>401</v>
      </c>
      <c r="J718" s="89"/>
      <c r="K718" s="217">
        <f t="shared" ref="K718:T718" si="583">sumif($K$1:$DZ$1,K$153,$K690:$DZ690)</f>
        <v>0</v>
      </c>
      <c r="L718" s="217">
        <f t="shared" si="583"/>
        <v>0</v>
      </c>
      <c r="M718" s="217">
        <f t="shared" si="583"/>
        <v>0</v>
      </c>
      <c r="N718" s="217">
        <f t="shared" si="583"/>
        <v>0</v>
      </c>
      <c r="O718" s="217">
        <f t="shared" si="583"/>
        <v>161511.322</v>
      </c>
      <c r="P718" s="217">
        <f t="shared" si="583"/>
        <v>0</v>
      </c>
      <c r="Q718" s="217">
        <f t="shared" si="583"/>
        <v>0</v>
      </c>
      <c r="R718" s="217">
        <f t="shared" si="583"/>
        <v>0</v>
      </c>
      <c r="S718" s="217">
        <f t="shared" si="583"/>
        <v>0</v>
      </c>
      <c r="T718" s="217">
        <f t="shared" si="583"/>
        <v>0</v>
      </c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89"/>
      <c r="BM718" s="89"/>
      <c r="BN718" s="89"/>
      <c r="BO718" s="89"/>
      <c r="BP718" s="89"/>
      <c r="BQ718" s="89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89"/>
      <c r="CW718" s="89"/>
      <c r="CX718" s="89"/>
      <c r="CY718" s="89"/>
      <c r="CZ718" s="89"/>
      <c r="DA718" s="89"/>
      <c r="DB718" s="89"/>
      <c r="DC718" s="89"/>
      <c r="DD718" s="89"/>
      <c r="DE718" s="89"/>
      <c r="DF718" s="89"/>
      <c r="DG718" s="89"/>
      <c r="DH718" s="89"/>
      <c r="DI718" s="89"/>
      <c r="DJ718" s="89"/>
      <c r="DK718" s="89"/>
      <c r="DL718" s="89"/>
      <c r="DM718" s="89"/>
      <c r="DN718" s="89"/>
      <c r="DO718" s="89"/>
      <c r="DP718" s="89"/>
      <c r="DQ718" s="89"/>
      <c r="DR718" s="89"/>
      <c r="DS718" s="89"/>
      <c r="DT718" s="89"/>
      <c r="DU718" s="89"/>
      <c r="DV718" s="89"/>
      <c r="DW718" s="89"/>
      <c r="DX718" s="89"/>
      <c r="DY718" s="89"/>
      <c r="DZ718" s="89"/>
    </row>
    <row r="719">
      <c r="A719" s="89"/>
      <c r="B719" s="89"/>
      <c r="C719" s="89"/>
      <c r="D719" s="89"/>
      <c r="E719" s="89"/>
      <c r="F719" s="89"/>
      <c r="G719" s="89"/>
      <c r="H719" s="89"/>
      <c r="I719" s="88" t="s">
        <v>346</v>
      </c>
      <c r="J719" s="89"/>
      <c r="K719" s="217">
        <f t="shared" ref="K719:T719" si="584">sumif($K$1:$DZ$1,K$153,$K691:$DZ691)</f>
        <v>0</v>
      </c>
      <c r="L719" s="217">
        <f t="shared" si="584"/>
        <v>0</v>
      </c>
      <c r="M719" s="217">
        <f t="shared" si="584"/>
        <v>0</v>
      </c>
      <c r="N719" s="217">
        <f t="shared" si="584"/>
        <v>0</v>
      </c>
      <c r="O719" s="217">
        <f t="shared" si="584"/>
        <v>1933722.129</v>
      </c>
      <c r="P719" s="217">
        <f t="shared" si="584"/>
        <v>0</v>
      </c>
      <c r="Q719" s="217">
        <f t="shared" si="584"/>
        <v>0</v>
      </c>
      <c r="R719" s="217">
        <f t="shared" si="584"/>
        <v>0</v>
      </c>
      <c r="S719" s="217">
        <f t="shared" si="584"/>
        <v>0</v>
      </c>
      <c r="T719" s="217">
        <f t="shared" si="584"/>
        <v>0</v>
      </c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  <c r="BK719" s="89"/>
      <c r="BL719" s="89"/>
      <c r="BM719" s="89"/>
      <c r="BN719" s="89"/>
      <c r="BO719" s="89"/>
      <c r="BP719" s="89"/>
      <c r="BQ719" s="89"/>
      <c r="BR719" s="89"/>
      <c r="BS719" s="89"/>
      <c r="BT719" s="89"/>
      <c r="BU719" s="89"/>
      <c r="BV719" s="89"/>
      <c r="BW719" s="89"/>
      <c r="BX719" s="89"/>
      <c r="BY719" s="89"/>
      <c r="BZ719" s="89"/>
      <c r="CA719" s="89"/>
      <c r="CB719" s="89"/>
      <c r="CC719" s="89"/>
      <c r="CD719" s="89"/>
      <c r="CE719" s="89"/>
      <c r="CF719" s="89"/>
      <c r="CG719" s="89"/>
      <c r="CH719" s="89"/>
      <c r="CI719" s="89"/>
      <c r="CJ719" s="89"/>
      <c r="CK719" s="89"/>
      <c r="CL719" s="89"/>
      <c r="CM719" s="89"/>
      <c r="CN719" s="89"/>
      <c r="CO719" s="89"/>
      <c r="CP719" s="89"/>
      <c r="CQ719" s="89"/>
      <c r="CR719" s="89"/>
      <c r="CS719" s="89"/>
      <c r="CT719" s="89"/>
      <c r="CU719" s="89"/>
      <c r="CV719" s="89"/>
      <c r="CW719" s="89"/>
      <c r="CX719" s="89"/>
      <c r="CY719" s="89"/>
      <c r="CZ719" s="89"/>
      <c r="DA719" s="89"/>
      <c r="DB719" s="89"/>
      <c r="DC719" s="89"/>
      <c r="DD719" s="89"/>
      <c r="DE719" s="89"/>
      <c r="DF719" s="89"/>
      <c r="DG719" s="89"/>
      <c r="DH719" s="89"/>
      <c r="DI719" s="89"/>
      <c r="DJ719" s="89"/>
      <c r="DK719" s="89"/>
      <c r="DL719" s="89"/>
      <c r="DM719" s="89"/>
      <c r="DN719" s="89"/>
      <c r="DO719" s="89"/>
      <c r="DP719" s="89"/>
      <c r="DQ719" s="89"/>
      <c r="DR719" s="89"/>
      <c r="DS719" s="89"/>
      <c r="DT719" s="89"/>
      <c r="DU719" s="89"/>
      <c r="DV719" s="89"/>
      <c r="DW719" s="89"/>
      <c r="DX719" s="89"/>
      <c r="DY719" s="89"/>
      <c r="DZ719" s="89"/>
    </row>
    <row r="720">
      <c r="A720" s="89"/>
      <c r="B720" s="89"/>
      <c r="C720" s="89"/>
      <c r="D720" s="89"/>
      <c r="E720" s="89"/>
      <c r="F720" s="89"/>
      <c r="G720" s="89"/>
      <c r="H720" s="89"/>
      <c r="I720" s="88" t="s">
        <v>347</v>
      </c>
      <c r="J720" s="89"/>
      <c r="K720" s="217">
        <f t="shared" ref="K720:T720" si="585">sumif($K$1:$DZ$1,K$153,$K692:$DZ692)</f>
        <v>0</v>
      </c>
      <c r="L720" s="217">
        <f t="shared" si="585"/>
        <v>0</v>
      </c>
      <c r="M720" s="217">
        <f t="shared" si="585"/>
        <v>0</v>
      </c>
      <c r="N720" s="217">
        <f t="shared" si="585"/>
        <v>0</v>
      </c>
      <c r="O720" s="217">
        <f t="shared" si="585"/>
        <v>3123054.93</v>
      </c>
      <c r="P720" s="217">
        <f t="shared" si="585"/>
        <v>0</v>
      </c>
      <c r="Q720" s="217">
        <f t="shared" si="585"/>
        <v>0</v>
      </c>
      <c r="R720" s="217">
        <f t="shared" si="585"/>
        <v>0</v>
      </c>
      <c r="S720" s="217">
        <f t="shared" si="585"/>
        <v>0</v>
      </c>
      <c r="T720" s="217">
        <f t="shared" si="585"/>
        <v>0</v>
      </c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  <c r="BK720" s="89"/>
      <c r="BL720" s="89"/>
      <c r="BM720" s="89"/>
      <c r="BN720" s="89"/>
      <c r="BO720" s="89"/>
      <c r="BP720" s="89"/>
      <c r="BQ720" s="89"/>
      <c r="BR720" s="89"/>
      <c r="BS720" s="89"/>
      <c r="BT720" s="89"/>
      <c r="BU720" s="89"/>
      <c r="BV720" s="89"/>
      <c r="BW720" s="89"/>
      <c r="BX720" s="89"/>
      <c r="BY720" s="89"/>
      <c r="BZ720" s="89"/>
      <c r="CA720" s="89"/>
      <c r="CB720" s="89"/>
      <c r="CC720" s="89"/>
      <c r="CD720" s="89"/>
      <c r="CE720" s="89"/>
      <c r="CF720" s="89"/>
      <c r="CG720" s="89"/>
      <c r="CH720" s="89"/>
      <c r="CI720" s="89"/>
      <c r="CJ720" s="89"/>
      <c r="CK720" s="89"/>
      <c r="CL720" s="89"/>
      <c r="CM720" s="89"/>
      <c r="CN720" s="89"/>
      <c r="CO720" s="89"/>
      <c r="CP720" s="89"/>
      <c r="CQ720" s="89"/>
      <c r="CR720" s="89"/>
      <c r="CS720" s="89"/>
      <c r="CT720" s="89"/>
      <c r="CU720" s="89"/>
      <c r="CV720" s="89"/>
      <c r="CW720" s="89"/>
      <c r="CX720" s="89"/>
      <c r="CY720" s="89"/>
      <c r="CZ720" s="89"/>
      <c r="DA720" s="89"/>
      <c r="DB720" s="89"/>
      <c r="DC720" s="89"/>
      <c r="DD720" s="89"/>
      <c r="DE720" s="89"/>
      <c r="DF720" s="89"/>
      <c r="DG720" s="89"/>
      <c r="DH720" s="89"/>
      <c r="DI720" s="89"/>
      <c r="DJ720" s="89"/>
      <c r="DK720" s="89"/>
      <c r="DL720" s="89"/>
      <c r="DM720" s="89"/>
      <c r="DN720" s="89"/>
      <c r="DO720" s="89"/>
      <c r="DP720" s="89"/>
      <c r="DQ720" s="89"/>
      <c r="DR720" s="89"/>
      <c r="DS720" s="89"/>
      <c r="DT720" s="89"/>
      <c r="DU720" s="89"/>
      <c r="DV720" s="89"/>
      <c r="DW720" s="89"/>
      <c r="DX720" s="89"/>
      <c r="DY720" s="89"/>
      <c r="DZ720" s="89"/>
    </row>
    <row r="721">
      <c r="A721" s="89"/>
      <c r="B721" s="89"/>
      <c r="C721" s="89"/>
      <c r="D721" s="89"/>
      <c r="E721" s="89"/>
      <c r="F721" s="89"/>
      <c r="G721" s="89"/>
      <c r="H721" s="89"/>
      <c r="I721" s="241" t="s">
        <v>387</v>
      </c>
      <c r="J721" s="89"/>
      <c r="K721" s="217">
        <f t="shared" ref="K721:T721" si="586">sumif($K$1:$DZ$1,K$153,$K693:$DZ693)</f>
        <v>0</v>
      </c>
      <c r="L721" s="217">
        <f t="shared" si="586"/>
        <v>23280.81808</v>
      </c>
      <c r="M721" s="217">
        <f t="shared" si="586"/>
        <v>24074.41023</v>
      </c>
      <c r="N721" s="217">
        <f t="shared" si="586"/>
        <v>0</v>
      </c>
      <c r="O721" s="217">
        <f t="shared" si="586"/>
        <v>0</v>
      </c>
      <c r="P721" s="217">
        <f t="shared" si="586"/>
        <v>0</v>
      </c>
      <c r="Q721" s="217">
        <f t="shared" si="586"/>
        <v>0</v>
      </c>
      <c r="R721" s="217">
        <f t="shared" si="586"/>
        <v>0</v>
      </c>
      <c r="S721" s="217">
        <f t="shared" si="586"/>
        <v>0</v>
      </c>
      <c r="T721" s="217">
        <f t="shared" si="586"/>
        <v>0</v>
      </c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89"/>
      <c r="BM721" s="89"/>
      <c r="BN721" s="89"/>
      <c r="BO721" s="89"/>
      <c r="BP721" s="89"/>
      <c r="BQ721" s="89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89"/>
      <c r="CW721" s="89"/>
      <c r="CX721" s="89"/>
      <c r="CY721" s="89"/>
      <c r="CZ721" s="89"/>
      <c r="DA721" s="89"/>
      <c r="DB721" s="89"/>
      <c r="DC721" s="89"/>
      <c r="DD721" s="89"/>
      <c r="DE721" s="89"/>
      <c r="DF721" s="89"/>
      <c r="DG721" s="89"/>
      <c r="DH721" s="89"/>
      <c r="DI721" s="89"/>
      <c r="DJ721" s="89"/>
      <c r="DK721" s="89"/>
      <c r="DL721" s="89"/>
      <c r="DM721" s="89"/>
      <c r="DN721" s="89"/>
      <c r="DO721" s="89"/>
      <c r="DP721" s="89"/>
      <c r="DQ721" s="89"/>
      <c r="DR721" s="89"/>
      <c r="DS721" s="89"/>
      <c r="DT721" s="89"/>
      <c r="DU721" s="89"/>
      <c r="DV721" s="89"/>
      <c r="DW721" s="89"/>
      <c r="DX721" s="89"/>
      <c r="DY721" s="89"/>
      <c r="DZ721" s="89"/>
    </row>
    <row r="72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3" t="s">
        <v>111</v>
      </c>
      <c r="L722" s="83" t="s">
        <v>112</v>
      </c>
      <c r="M722" s="83" t="s">
        <v>113</v>
      </c>
      <c r="N722" s="83" t="s">
        <v>114</v>
      </c>
      <c r="O722" s="83" t="s">
        <v>115</v>
      </c>
      <c r="P722" s="83" t="s">
        <v>116</v>
      </c>
      <c r="Q722" s="83" t="s">
        <v>117</v>
      </c>
      <c r="R722" s="83" t="s">
        <v>118</v>
      </c>
      <c r="S722" s="83" t="s">
        <v>119</v>
      </c>
      <c r="T722" s="83" t="s">
        <v>120</v>
      </c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89"/>
      <c r="BM722" s="89"/>
      <c r="BN722" s="89"/>
      <c r="BO722" s="89"/>
      <c r="BP722" s="89"/>
      <c r="BQ722" s="89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89"/>
      <c r="CW722" s="89"/>
      <c r="CX722" s="89"/>
      <c r="CY722" s="89"/>
      <c r="CZ722" s="89"/>
      <c r="DA722" s="89"/>
      <c r="DB722" s="89"/>
      <c r="DC722" s="89"/>
      <c r="DD722" s="89"/>
      <c r="DE722" s="89"/>
      <c r="DF722" s="89"/>
      <c r="DG722" s="89"/>
      <c r="DH722" s="89"/>
      <c r="DI722" s="89"/>
      <c r="DJ722" s="89"/>
      <c r="DK722" s="89"/>
      <c r="DL722" s="89"/>
      <c r="DM722" s="89"/>
      <c r="DN722" s="89"/>
      <c r="DO722" s="89"/>
      <c r="DP722" s="89"/>
      <c r="DQ722" s="89"/>
      <c r="DR722" s="89"/>
      <c r="DS722" s="89"/>
      <c r="DT722" s="89"/>
      <c r="DU722" s="89"/>
      <c r="DV722" s="89"/>
      <c r="DW722" s="89"/>
      <c r="DX722" s="89"/>
      <c r="DY722" s="89"/>
      <c r="DZ722" s="89"/>
    </row>
    <row r="723">
      <c r="A723" s="89"/>
      <c r="B723" s="89"/>
      <c r="C723" s="89"/>
      <c r="D723" s="89"/>
      <c r="E723" s="107" t="s">
        <v>350</v>
      </c>
      <c r="F723" s="89"/>
      <c r="G723" s="89"/>
      <c r="H723" s="89"/>
      <c r="I723" s="150" t="s">
        <v>167</v>
      </c>
      <c r="J723" s="89"/>
      <c r="K723" s="237">
        <f t="shared" ref="K723:T723" si="587">sum(K712)</f>
        <v>0</v>
      </c>
      <c r="L723" s="237">
        <f t="shared" si="587"/>
        <v>12422.52225</v>
      </c>
      <c r="M723" s="237">
        <f t="shared" si="587"/>
        <v>34260.66142</v>
      </c>
      <c r="N723" s="237">
        <f t="shared" si="587"/>
        <v>60387.03328</v>
      </c>
      <c r="O723" s="237">
        <f t="shared" si="587"/>
        <v>123390.8756</v>
      </c>
      <c r="P723" s="237">
        <f t="shared" si="587"/>
        <v>483678.2353</v>
      </c>
      <c r="Q723" s="237">
        <f t="shared" si="587"/>
        <v>929672.5775</v>
      </c>
      <c r="R723" s="237">
        <f t="shared" si="587"/>
        <v>1754138.826</v>
      </c>
      <c r="S723" s="237">
        <f t="shared" si="587"/>
        <v>3267857.8</v>
      </c>
      <c r="T723" s="237">
        <f t="shared" si="587"/>
        <v>6022783.76</v>
      </c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89"/>
      <c r="BM723" s="89"/>
      <c r="BN723" s="89"/>
      <c r="BO723" s="89"/>
      <c r="BP723" s="89"/>
      <c r="BQ723" s="89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89"/>
      <c r="CW723" s="89"/>
      <c r="CX723" s="89"/>
      <c r="CY723" s="89"/>
      <c r="CZ723" s="89"/>
      <c r="DA723" s="89"/>
      <c r="DB723" s="89"/>
      <c r="DC723" s="89"/>
      <c r="DD723" s="89"/>
      <c r="DE723" s="89"/>
      <c r="DF723" s="89"/>
      <c r="DG723" s="89"/>
      <c r="DH723" s="89"/>
      <c r="DI723" s="89"/>
      <c r="DJ723" s="89"/>
      <c r="DK723" s="89"/>
      <c r="DL723" s="89"/>
      <c r="DM723" s="89"/>
      <c r="DN723" s="89"/>
      <c r="DO723" s="89"/>
      <c r="DP723" s="89"/>
      <c r="DQ723" s="89"/>
      <c r="DR723" s="89"/>
      <c r="DS723" s="89"/>
      <c r="DT723" s="89"/>
      <c r="DU723" s="89"/>
      <c r="DV723" s="89"/>
      <c r="DW723" s="89"/>
      <c r="DX723" s="89"/>
      <c r="DY723" s="89"/>
      <c r="DZ723" s="89"/>
    </row>
    <row r="724">
      <c r="A724" s="89"/>
      <c r="B724" s="89"/>
      <c r="C724" s="89"/>
      <c r="D724" s="89"/>
      <c r="E724" s="89"/>
      <c r="F724" s="89"/>
      <c r="G724" s="89"/>
      <c r="H724" s="89"/>
      <c r="I724" s="150" t="s">
        <v>351</v>
      </c>
      <c r="J724" s="89"/>
      <c r="K724" s="237">
        <f t="shared" ref="K724:T724" si="588">sum(K713,K714)</f>
        <v>0</v>
      </c>
      <c r="L724" s="237">
        <f t="shared" si="588"/>
        <v>0</v>
      </c>
      <c r="M724" s="237">
        <f t="shared" si="588"/>
        <v>13993.08723</v>
      </c>
      <c r="N724" s="237">
        <f t="shared" si="588"/>
        <v>40513.1946</v>
      </c>
      <c r="O724" s="237">
        <f t="shared" si="588"/>
        <v>82781.98621</v>
      </c>
      <c r="P724" s="237">
        <f t="shared" si="588"/>
        <v>324495.9954</v>
      </c>
      <c r="Q724" s="237">
        <f t="shared" si="588"/>
        <v>623710.1577</v>
      </c>
      <c r="R724" s="237">
        <f t="shared" si="588"/>
        <v>1176838.201</v>
      </c>
      <c r="S724" s="237">
        <f t="shared" si="588"/>
        <v>2192380.579</v>
      </c>
      <c r="T724" s="237">
        <f t="shared" si="588"/>
        <v>4040639.145</v>
      </c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  <c r="BK724" s="89"/>
      <c r="BL724" s="89"/>
      <c r="BM724" s="89"/>
      <c r="BN724" s="89"/>
      <c r="BO724" s="89"/>
      <c r="BP724" s="89"/>
      <c r="BQ724" s="89"/>
      <c r="BR724" s="89"/>
      <c r="BS724" s="89"/>
      <c r="BT724" s="89"/>
      <c r="BU724" s="89"/>
      <c r="BV724" s="89"/>
      <c r="BW724" s="89"/>
      <c r="BX724" s="89"/>
      <c r="BY724" s="89"/>
      <c r="BZ724" s="89"/>
      <c r="CA724" s="89"/>
      <c r="CB724" s="89"/>
      <c r="CC724" s="89"/>
      <c r="CD724" s="89"/>
      <c r="CE724" s="89"/>
      <c r="CF724" s="89"/>
      <c r="CG724" s="89"/>
      <c r="CH724" s="89"/>
      <c r="CI724" s="89"/>
      <c r="CJ724" s="89"/>
      <c r="CK724" s="89"/>
      <c r="CL724" s="89"/>
      <c r="CM724" s="89"/>
      <c r="CN724" s="89"/>
      <c r="CO724" s="89"/>
      <c r="CP724" s="89"/>
      <c r="CQ724" s="89"/>
      <c r="CR724" s="89"/>
      <c r="CS724" s="89"/>
      <c r="CT724" s="89"/>
      <c r="CU724" s="89"/>
      <c r="CV724" s="89"/>
      <c r="CW724" s="89"/>
      <c r="CX724" s="89"/>
      <c r="CY724" s="89"/>
      <c r="CZ724" s="89"/>
      <c r="DA724" s="89"/>
      <c r="DB724" s="89"/>
      <c r="DC724" s="89"/>
      <c r="DD724" s="89"/>
      <c r="DE724" s="89"/>
      <c r="DF724" s="89"/>
      <c r="DG724" s="89"/>
      <c r="DH724" s="89"/>
      <c r="DI724" s="89"/>
      <c r="DJ724" s="89"/>
      <c r="DK724" s="89"/>
      <c r="DL724" s="89"/>
      <c r="DM724" s="89"/>
      <c r="DN724" s="89"/>
      <c r="DO724" s="89"/>
      <c r="DP724" s="89"/>
      <c r="DQ724" s="89"/>
      <c r="DR724" s="89"/>
      <c r="DS724" s="89"/>
      <c r="DT724" s="89"/>
      <c r="DU724" s="89"/>
      <c r="DV724" s="89"/>
      <c r="DW724" s="89"/>
      <c r="DX724" s="89"/>
      <c r="DY724" s="89"/>
      <c r="DZ724" s="89"/>
    </row>
    <row r="725">
      <c r="A725" s="89"/>
      <c r="B725" s="89"/>
      <c r="C725" s="89"/>
      <c r="D725" s="89"/>
      <c r="E725" s="89"/>
      <c r="F725" s="89"/>
      <c r="G725" s="89"/>
      <c r="H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  <c r="BK725" s="89"/>
      <c r="BL725" s="89"/>
      <c r="BM725" s="89"/>
      <c r="BN725" s="89"/>
      <c r="BO725" s="89"/>
      <c r="BP725" s="89"/>
      <c r="BQ725" s="89"/>
      <c r="BR725" s="89"/>
      <c r="BS725" s="89"/>
      <c r="BT725" s="89"/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89"/>
      <c r="CW725" s="89"/>
      <c r="CX725" s="89"/>
      <c r="CY725" s="89"/>
      <c r="CZ725" s="89"/>
      <c r="DA725" s="89"/>
      <c r="DB725" s="89"/>
      <c r="DC725" s="89"/>
      <c r="DD725" s="89"/>
      <c r="DE725" s="89"/>
      <c r="DF725" s="89"/>
      <c r="DG725" s="89"/>
      <c r="DH725" s="89"/>
      <c r="DI725" s="89"/>
      <c r="DJ725" s="89"/>
      <c r="DK725" s="89"/>
      <c r="DL725" s="89"/>
      <c r="DM725" s="89"/>
      <c r="DN725" s="89"/>
      <c r="DO725" s="89"/>
      <c r="DP725" s="89"/>
      <c r="DQ725" s="89"/>
      <c r="DR725" s="89"/>
      <c r="DS725" s="89"/>
      <c r="DT725" s="89"/>
      <c r="DU725" s="89"/>
      <c r="DV725" s="89"/>
      <c r="DW725" s="89"/>
      <c r="DX725" s="89"/>
      <c r="DY725" s="89"/>
      <c r="DZ725" s="89"/>
    </row>
    <row r="726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  <c r="BK726" s="89"/>
      <c r="BL726" s="89"/>
      <c r="BM726" s="89"/>
      <c r="BN726" s="89"/>
      <c r="BO726" s="89"/>
      <c r="BP726" s="89"/>
      <c r="BQ726" s="89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89"/>
      <c r="CW726" s="89"/>
      <c r="CX726" s="89"/>
      <c r="CY726" s="89"/>
      <c r="CZ726" s="89"/>
      <c r="DA726" s="89"/>
      <c r="DB726" s="89"/>
      <c r="DC726" s="89"/>
      <c r="DD726" s="89"/>
      <c r="DE726" s="89"/>
      <c r="DF726" s="89"/>
      <c r="DG726" s="89"/>
      <c r="DH726" s="89"/>
      <c r="DI726" s="89"/>
      <c r="DJ726" s="89"/>
      <c r="DK726" s="89"/>
      <c r="DL726" s="89"/>
      <c r="DM726" s="89"/>
      <c r="DN726" s="89"/>
      <c r="DO726" s="89"/>
      <c r="DP726" s="89"/>
      <c r="DQ726" s="89"/>
      <c r="DR726" s="89"/>
      <c r="DS726" s="89"/>
      <c r="DT726" s="89"/>
      <c r="DU726" s="89"/>
      <c r="DV726" s="89"/>
      <c r="DW726" s="89"/>
      <c r="DX726" s="89"/>
      <c r="DY726" s="89"/>
      <c r="DZ726" s="89"/>
    </row>
    <row r="727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189" t="s">
        <v>352</v>
      </c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89"/>
      <c r="BM727" s="89"/>
      <c r="BN727" s="89"/>
      <c r="BO727" s="89"/>
      <c r="BP727" s="89"/>
      <c r="BQ727" s="89"/>
      <c r="BR727" s="89"/>
      <c r="BS727" s="89"/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89"/>
      <c r="CW727" s="89"/>
      <c r="CX727" s="89"/>
      <c r="CY727" s="89"/>
      <c r="CZ727" s="89"/>
      <c r="DA727" s="89"/>
      <c r="DB727" s="89"/>
      <c r="DC727" s="89"/>
      <c r="DD727" s="89"/>
      <c r="DE727" s="89"/>
      <c r="DF727" s="89"/>
      <c r="DG727" s="89"/>
      <c r="DH727" s="89"/>
      <c r="DI727" s="89"/>
      <c r="DJ727" s="89"/>
      <c r="DK727" s="89"/>
      <c r="DL727" s="89"/>
      <c r="DM727" s="89"/>
      <c r="DN727" s="89"/>
      <c r="DO727" s="89"/>
      <c r="DP727" s="89"/>
      <c r="DQ727" s="89"/>
      <c r="DR727" s="89"/>
      <c r="DS727" s="89"/>
      <c r="DT727" s="89"/>
      <c r="DU727" s="89"/>
      <c r="DV727" s="89"/>
      <c r="DW727" s="89"/>
      <c r="DX727" s="89"/>
      <c r="DY727" s="89"/>
      <c r="DZ727" s="89"/>
    </row>
    <row r="728">
      <c r="A728" s="89"/>
      <c r="B728" s="89"/>
      <c r="C728" s="89"/>
      <c r="D728" s="89"/>
      <c r="E728" s="107" t="s">
        <v>353</v>
      </c>
      <c r="F728" s="89"/>
      <c r="G728" s="89"/>
      <c r="H728" s="89"/>
      <c r="I728" s="150" t="s">
        <v>167</v>
      </c>
      <c r="J728" s="89"/>
      <c r="K728" s="237">
        <f t="shared" ref="K728:T728" si="589">K720</f>
        <v>0</v>
      </c>
      <c r="L728" s="237">
        <f t="shared" si="589"/>
        <v>0</v>
      </c>
      <c r="M728" s="237">
        <f t="shared" si="589"/>
        <v>0</v>
      </c>
      <c r="N728" s="237">
        <f t="shared" si="589"/>
        <v>0</v>
      </c>
      <c r="O728" s="237">
        <f t="shared" si="589"/>
        <v>3123054.93</v>
      </c>
      <c r="P728" s="237">
        <f t="shared" si="589"/>
        <v>0</v>
      </c>
      <c r="Q728" s="237">
        <f t="shared" si="589"/>
        <v>0</v>
      </c>
      <c r="R728" s="237">
        <f t="shared" si="589"/>
        <v>0</v>
      </c>
      <c r="S728" s="237">
        <f t="shared" si="589"/>
        <v>0</v>
      </c>
      <c r="T728" s="237">
        <f t="shared" si="589"/>
        <v>0</v>
      </c>
      <c r="U728" s="89"/>
      <c r="V728" s="237">
        <f t="shared" ref="V728:V730" si="591">max(K728:T728)</f>
        <v>3123054.93</v>
      </c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  <c r="BM728" s="89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89"/>
      <c r="CW728" s="89"/>
      <c r="CX728" s="89"/>
      <c r="CY728" s="89"/>
      <c r="CZ728" s="89"/>
      <c r="DA728" s="89"/>
      <c r="DB728" s="89"/>
      <c r="DC728" s="89"/>
      <c r="DD728" s="89"/>
      <c r="DE728" s="89"/>
      <c r="DF728" s="89"/>
      <c r="DG728" s="89"/>
      <c r="DH728" s="89"/>
      <c r="DI728" s="89"/>
      <c r="DJ728" s="89"/>
      <c r="DK728" s="89"/>
      <c r="DL728" s="89"/>
      <c r="DM728" s="89"/>
      <c r="DN728" s="89"/>
      <c r="DO728" s="89"/>
      <c r="DP728" s="89"/>
      <c r="DQ728" s="89"/>
      <c r="DR728" s="89"/>
      <c r="DS728" s="89"/>
      <c r="DT728" s="89"/>
      <c r="DU728" s="89"/>
      <c r="DV728" s="89"/>
      <c r="DW728" s="89"/>
      <c r="DX728" s="89"/>
      <c r="DY728" s="89"/>
      <c r="DZ728" s="89"/>
    </row>
    <row r="729">
      <c r="A729" s="89"/>
      <c r="B729" s="89"/>
      <c r="C729" s="89"/>
      <c r="D729" s="89"/>
      <c r="E729" s="89"/>
      <c r="F729" s="89"/>
      <c r="G729" s="89"/>
      <c r="H729" s="89"/>
      <c r="I729" s="196" t="s">
        <v>166</v>
      </c>
      <c r="J729" s="89"/>
      <c r="K729" s="237">
        <f t="shared" ref="K729:T729" si="590">K717</f>
        <v>0</v>
      </c>
      <c r="L729" s="237">
        <f t="shared" si="590"/>
        <v>0</v>
      </c>
      <c r="M729" s="237">
        <f t="shared" si="590"/>
        <v>0</v>
      </c>
      <c r="N729" s="237">
        <f t="shared" si="590"/>
        <v>0</v>
      </c>
      <c r="O729" s="237">
        <f t="shared" si="590"/>
        <v>1195578.911</v>
      </c>
      <c r="P729" s="237">
        <f t="shared" si="590"/>
        <v>0</v>
      </c>
      <c r="Q729" s="237">
        <f t="shared" si="590"/>
        <v>0</v>
      </c>
      <c r="R729" s="237">
        <f t="shared" si="590"/>
        <v>0</v>
      </c>
      <c r="S729" s="237">
        <f t="shared" si="590"/>
        <v>0</v>
      </c>
      <c r="T729" s="237">
        <f t="shared" si="590"/>
        <v>0</v>
      </c>
      <c r="U729" s="89"/>
      <c r="V729" s="237">
        <f t="shared" si="591"/>
        <v>1195578.911</v>
      </c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89"/>
      <c r="BM729" s="89"/>
      <c r="BN729" s="89"/>
      <c r="BO729" s="89"/>
      <c r="BP729" s="89"/>
      <c r="BQ729" s="89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89"/>
      <c r="CW729" s="89"/>
      <c r="CX729" s="89"/>
      <c r="CY729" s="89"/>
      <c r="CZ729" s="89"/>
      <c r="DA729" s="89"/>
      <c r="DB729" s="89"/>
      <c r="DC729" s="89"/>
      <c r="DD729" s="89"/>
      <c r="DE729" s="89"/>
      <c r="DF729" s="89"/>
      <c r="DG729" s="89"/>
      <c r="DH729" s="89"/>
      <c r="DI729" s="89"/>
      <c r="DJ729" s="89"/>
      <c r="DK729" s="89"/>
      <c r="DL729" s="89"/>
      <c r="DM729" s="89"/>
      <c r="DN729" s="89"/>
      <c r="DO729" s="89"/>
      <c r="DP729" s="89"/>
      <c r="DQ729" s="89"/>
      <c r="DR729" s="89"/>
      <c r="DS729" s="89"/>
      <c r="DT729" s="89"/>
      <c r="DU729" s="89"/>
      <c r="DV729" s="89"/>
      <c r="DW729" s="89"/>
      <c r="DX729" s="89"/>
      <c r="DY729" s="89"/>
      <c r="DZ729" s="89"/>
    </row>
    <row r="730">
      <c r="A730" s="89"/>
      <c r="B730" s="89"/>
      <c r="C730" s="89"/>
      <c r="D730" s="89"/>
      <c r="E730" s="89"/>
      <c r="F730" s="89"/>
      <c r="G730" s="89"/>
      <c r="H730" s="89"/>
      <c r="I730" s="150" t="s">
        <v>351</v>
      </c>
      <c r="J730" s="89"/>
      <c r="K730" s="237">
        <f t="shared" ref="K730:T730" si="592">sum(K715,K716,K718,K719)</f>
        <v>0</v>
      </c>
      <c r="L730" s="237">
        <f t="shared" si="592"/>
        <v>0</v>
      </c>
      <c r="M730" s="237">
        <f t="shared" si="592"/>
        <v>0</v>
      </c>
      <c r="N730" s="237">
        <f t="shared" si="592"/>
        <v>0</v>
      </c>
      <c r="O730" s="237">
        <f t="shared" si="592"/>
        <v>5681366.159</v>
      </c>
      <c r="P730" s="237">
        <f t="shared" si="592"/>
        <v>0</v>
      </c>
      <c r="Q730" s="237">
        <f t="shared" si="592"/>
        <v>0</v>
      </c>
      <c r="R730" s="237">
        <f t="shared" si="592"/>
        <v>0</v>
      </c>
      <c r="S730" s="237">
        <f t="shared" si="592"/>
        <v>0</v>
      </c>
      <c r="T730" s="237">
        <f t="shared" si="592"/>
        <v>0</v>
      </c>
      <c r="U730" s="89"/>
      <c r="V730" s="237">
        <f t="shared" si="591"/>
        <v>5681366.159</v>
      </c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89"/>
      <c r="BM730" s="89"/>
      <c r="BN730" s="89"/>
      <c r="BO730" s="89"/>
      <c r="BP730" s="89"/>
      <c r="BQ730" s="89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89"/>
      <c r="CW730" s="89"/>
      <c r="CX730" s="89"/>
      <c r="CY730" s="89"/>
      <c r="CZ730" s="89"/>
      <c r="DA730" s="89"/>
      <c r="DB730" s="89"/>
      <c r="DC730" s="89"/>
      <c r="DD730" s="89"/>
      <c r="DE730" s="89"/>
      <c r="DF730" s="89"/>
      <c r="DG730" s="89"/>
      <c r="DH730" s="89"/>
      <c r="DI730" s="89"/>
      <c r="DJ730" s="89"/>
      <c r="DK730" s="89"/>
      <c r="DL730" s="89"/>
      <c r="DM730" s="89"/>
      <c r="DN730" s="89"/>
      <c r="DO730" s="89"/>
      <c r="DP730" s="89"/>
      <c r="DQ730" s="89"/>
      <c r="DR730" s="89"/>
      <c r="DS730" s="89"/>
      <c r="DT730" s="89"/>
      <c r="DU730" s="89"/>
      <c r="DV730" s="89"/>
      <c r="DW730" s="89"/>
      <c r="DX730" s="89"/>
      <c r="DY730" s="89"/>
      <c r="DZ730" s="89"/>
    </row>
    <row r="73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89"/>
      <c r="BM731" s="89"/>
      <c r="BN731" s="89"/>
      <c r="BO731" s="89"/>
      <c r="BP731" s="89"/>
      <c r="BQ731" s="89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89"/>
      <c r="CW731" s="89"/>
      <c r="CX731" s="89"/>
      <c r="CY731" s="89"/>
      <c r="CZ731" s="89"/>
      <c r="DA731" s="89"/>
      <c r="DB731" s="89"/>
      <c r="DC731" s="89"/>
      <c r="DD731" s="89"/>
      <c r="DE731" s="89"/>
      <c r="DF731" s="89"/>
      <c r="DG731" s="89"/>
      <c r="DH731" s="89"/>
      <c r="DI731" s="89"/>
      <c r="DJ731" s="89"/>
      <c r="DK731" s="89"/>
      <c r="DL731" s="89"/>
      <c r="DM731" s="89"/>
      <c r="DN731" s="89"/>
      <c r="DO731" s="89"/>
      <c r="DP731" s="89"/>
      <c r="DQ731" s="89"/>
      <c r="DR731" s="89"/>
      <c r="DS731" s="89"/>
      <c r="DT731" s="89"/>
      <c r="DU731" s="89"/>
      <c r="DV731" s="89"/>
      <c r="DW731" s="89"/>
      <c r="DX731" s="89"/>
      <c r="DY731" s="89"/>
      <c r="DZ731" s="89"/>
    </row>
    <row r="732">
      <c r="A732" s="89"/>
      <c r="B732" s="89"/>
      <c r="C732" s="89"/>
      <c r="D732" s="89"/>
      <c r="E732" s="89"/>
      <c r="F732" s="89"/>
      <c r="G732" s="89"/>
      <c r="H732" s="89"/>
      <c r="I732" s="241" t="s">
        <v>360</v>
      </c>
      <c r="J732" s="242">
        <f>G666</f>
        <v>10000</v>
      </c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89"/>
      <c r="BM732" s="89"/>
      <c r="BN732" s="89"/>
      <c r="BO732" s="89"/>
      <c r="BP732" s="89"/>
      <c r="BQ732" s="89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89"/>
      <c r="CW732" s="89"/>
      <c r="CX732" s="89"/>
      <c r="CY732" s="89"/>
      <c r="CZ732" s="89"/>
      <c r="DA732" s="89"/>
      <c r="DB732" s="89"/>
      <c r="DC732" s="89"/>
      <c r="DD732" s="89"/>
      <c r="DE732" s="89"/>
      <c r="DF732" s="89"/>
      <c r="DG732" s="89"/>
      <c r="DH732" s="89"/>
      <c r="DI732" s="89"/>
      <c r="DJ732" s="89"/>
      <c r="DK732" s="89"/>
      <c r="DL732" s="89"/>
      <c r="DM732" s="89"/>
      <c r="DN732" s="89"/>
      <c r="DO732" s="89"/>
      <c r="DP732" s="89"/>
      <c r="DQ732" s="89"/>
      <c r="DR732" s="89"/>
      <c r="DS732" s="89"/>
      <c r="DT732" s="89"/>
      <c r="DU732" s="89"/>
      <c r="DV732" s="89"/>
      <c r="DW732" s="89"/>
      <c r="DX732" s="89"/>
      <c r="DY732" s="89"/>
      <c r="DZ732" s="89"/>
    </row>
    <row r="733">
      <c r="A733" s="89"/>
      <c r="B733" s="89"/>
      <c r="C733" s="89"/>
      <c r="D733" s="89"/>
      <c r="E733" s="189" t="s">
        <v>361</v>
      </c>
      <c r="F733" s="89"/>
      <c r="H733" s="89"/>
      <c r="I733" s="243" t="s">
        <v>167</v>
      </c>
      <c r="J733" s="244">
        <f t="shared" ref="J733:J734" si="593">J666</f>
        <v>8500</v>
      </c>
      <c r="K733" s="245"/>
      <c r="L733" s="245"/>
      <c r="M733" s="246"/>
      <c r="N733" s="247">
        <f t="shared" ref="N733:N734" si="594">J733</f>
        <v>8500</v>
      </c>
      <c r="O733" s="248">
        <f t="shared" ref="O733:O737" si="595">N733/N$738</f>
        <v>0.4845237417</v>
      </c>
      <c r="P733" s="89"/>
      <c r="Q733" s="89"/>
      <c r="S733" s="287">
        <v>0.0</v>
      </c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89"/>
      <c r="BM733" s="89"/>
      <c r="BN733" s="89"/>
      <c r="BO733" s="89"/>
      <c r="BP733" s="89"/>
      <c r="BQ733" s="89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89"/>
      <c r="CW733" s="89"/>
      <c r="CX733" s="89"/>
      <c r="CY733" s="89"/>
      <c r="CZ733" s="89"/>
      <c r="DA733" s="89"/>
      <c r="DB733" s="89"/>
      <c r="DC733" s="89"/>
      <c r="DD733" s="89"/>
      <c r="DE733" s="89"/>
      <c r="DF733" s="89"/>
      <c r="DG733" s="89"/>
      <c r="DH733" s="89"/>
      <c r="DI733" s="89"/>
      <c r="DJ733" s="89"/>
      <c r="DK733" s="89"/>
      <c r="DL733" s="89"/>
      <c r="DM733" s="89"/>
      <c r="DN733" s="89"/>
      <c r="DO733" s="89"/>
      <c r="DP733" s="89"/>
      <c r="DQ733" s="89"/>
      <c r="DR733" s="89"/>
      <c r="DS733" s="89"/>
      <c r="DT733" s="89"/>
      <c r="DU733" s="89"/>
      <c r="DV733" s="89"/>
      <c r="DW733" s="89"/>
      <c r="DX733" s="89"/>
      <c r="DY733" s="89"/>
      <c r="DZ733" s="89"/>
    </row>
    <row r="734">
      <c r="A734" s="89"/>
      <c r="B734" s="89"/>
      <c r="C734" s="89"/>
      <c r="D734" s="89"/>
      <c r="H734" s="89"/>
      <c r="I734" s="243" t="s">
        <v>166</v>
      </c>
      <c r="J734" s="244">
        <f t="shared" si="593"/>
        <v>1500</v>
      </c>
      <c r="K734" s="250"/>
      <c r="L734" s="245"/>
      <c r="M734" s="246"/>
      <c r="N734" s="247">
        <f t="shared" si="594"/>
        <v>1500</v>
      </c>
      <c r="O734" s="248">
        <f t="shared" si="595"/>
        <v>0.08550418971</v>
      </c>
      <c r="P734" s="89"/>
      <c r="Q734" s="89"/>
      <c r="R734" s="251" t="s">
        <v>354</v>
      </c>
      <c r="S734" s="252" t="s">
        <v>362</v>
      </c>
      <c r="U734" s="237">
        <f>Q735/S735</f>
        <v>175.4385965</v>
      </c>
      <c r="V734" s="150" t="s">
        <v>402</v>
      </c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89"/>
      <c r="BM734" s="89"/>
      <c r="BN734" s="89"/>
      <c r="BO734" s="89"/>
      <c r="BP734" s="89"/>
      <c r="BQ734" s="89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89"/>
      <c r="CW734" s="89"/>
      <c r="CX734" s="89"/>
      <c r="CY734" s="89"/>
      <c r="CZ734" s="89"/>
      <c r="DA734" s="89"/>
      <c r="DB734" s="89"/>
      <c r="DC734" s="89"/>
      <c r="DD734" s="89"/>
      <c r="DE734" s="89"/>
      <c r="DF734" s="89"/>
      <c r="DG734" s="89"/>
      <c r="DH734" s="89"/>
      <c r="DI734" s="89"/>
      <c r="DJ734" s="89"/>
      <c r="DK734" s="89"/>
      <c r="DL734" s="89"/>
      <c r="DM734" s="89"/>
      <c r="DN734" s="89"/>
      <c r="DO734" s="89"/>
      <c r="DP734" s="89"/>
      <c r="DQ734" s="89"/>
      <c r="DR734" s="89"/>
      <c r="DS734" s="89"/>
      <c r="DT734" s="89"/>
      <c r="DU734" s="89"/>
      <c r="DV734" s="89"/>
      <c r="DW734" s="89"/>
      <c r="DX734" s="89"/>
      <c r="DY734" s="89"/>
      <c r="DZ734" s="89"/>
    </row>
    <row r="735">
      <c r="A735" s="89"/>
      <c r="B735" s="89"/>
      <c r="C735" s="89"/>
      <c r="D735" s="89"/>
      <c r="E735" s="150" t="s">
        <v>364</v>
      </c>
      <c r="F735" s="89"/>
      <c r="G735" s="253">
        <f>FounderEarnings!C$8/FounderEarnings!C$9</f>
        <v>0.05</v>
      </c>
      <c r="H735" s="89"/>
      <c r="I735" s="254" t="s">
        <v>57</v>
      </c>
      <c r="J735" s="255"/>
      <c r="K735" s="256">
        <f>G666*G735/(1-G735)</f>
        <v>526.3157895</v>
      </c>
      <c r="L735" s="255"/>
      <c r="M735" s="255"/>
      <c r="N735" s="257">
        <f>round(K735,0)</f>
        <v>526</v>
      </c>
      <c r="O735" s="258">
        <f t="shared" si="595"/>
        <v>0.02998346919</v>
      </c>
      <c r="P735" s="89"/>
      <c r="Q735" s="234">
        <f>FounderEarnings!$C$8</f>
        <v>100000</v>
      </c>
      <c r="R735" s="259">
        <f>Q735/K735</f>
        <v>190</v>
      </c>
      <c r="S735" s="259">
        <f>R736*(1-S733)</f>
        <v>570</v>
      </c>
      <c r="U735" s="237">
        <f>U734-K735</f>
        <v>-350.877193</v>
      </c>
      <c r="V735" s="150" t="s">
        <v>365</v>
      </c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  <c r="BK735" s="89"/>
      <c r="BL735" s="89"/>
      <c r="BM735" s="89"/>
      <c r="BN735" s="89"/>
      <c r="BO735" s="89"/>
      <c r="BP735" s="89"/>
      <c r="BQ735" s="89"/>
      <c r="BR735" s="89"/>
      <c r="BS735" s="89"/>
      <c r="BT735" s="89"/>
      <c r="BU735" s="89"/>
      <c r="BV735" s="89"/>
      <c r="BW735" s="89"/>
      <c r="BX735" s="89"/>
      <c r="BY735" s="89"/>
      <c r="BZ735" s="89"/>
      <c r="CA735" s="89"/>
      <c r="CB735" s="89"/>
      <c r="CC735" s="89"/>
      <c r="CD735" s="89"/>
      <c r="CE735" s="89"/>
      <c r="CF735" s="89"/>
      <c r="CG735" s="89"/>
      <c r="CH735" s="89"/>
      <c r="CI735" s="89"/>
      <c r="CJ735" s="89"/>
      <c r="CK735" s="89"/>
      <c r="CL735" s="89"/>
      <c r="CM735" s="89"/>
      <c r="CN735" s="89"/>
      <c r="CO735" s="89"/>
      <c r="CP735" s="89"/>
      <c r="CQ735" s="89"/>
      <c r="CR735" s="89"/>
      <c r="CS735" s="89"/>
      <c r="CT735" s="89"/>
      <c r="CU735" s="89"/>
      <c r="CV735" s="89"/>
      <c r="CW735" s="89"/>
      <c r="CX735" s="89"/>
      <c r="CY735" s="89"/>
      <c r="CZ735" s="89"/>
      <c r="DA735" s="89"/>
      <c r="DB735" s="89"/>
      <c r="DC735" s="89"/>
      <c r="DD735" s="89"/>
      <c r="DE735" s="89"/>
      <c r="DF735" s="89"/>
      <c r="DG735" s="89"/>
      <c r="DH735" s="89"/>
      <c r="DI735" s="89"/>
      <c r="DJ735" s="89"/>
      <c r="DK735" s="89"/>
      <c r="DL735" s="89"/>
      <c r="DM735" s="89"/>
      <c r="DN735" s="89"/>
      <c r="DO735" s="89"/>
      <c r="DP735" s="89"/>
      <c r="DQ735" s="89"/>
      <c r="DR735" s="89"/>
      <c r="DS735" s="89"/>
      <c r="DT735" s="89"/>
      <c r="DU735" s="89"/>
      <c r="DV735" s="89"/>
      <c r="DW735" s="89"/>
      <c r="DX735" s="89"/>
      <c r="DY735" s="89"/>
      <c r="DZ735" s="89"/>
    </row>
    <row r="736">
      <c r="A736" s="89"/>
      <c r="B736" s="89"/>
      <c r="C736" s="89"/>
      <c r="D736" s="89"/>
      <c r="E736" s="150" t="s">
        <v>366</v>
      </c>
      <c r="F736" s="89"/>
      <c r="G736" s="253">
        <f>FounderEarnings!C$21/FounderEarnings!C$22</f>
        <v>0.3</v>
      </c>
      <c r="H736" s="89"/>
      <c r="I736" s="260" t="s">
        <v>162</v>
      </c>
      <c r="J736" s="261">
        <f>sum(J732,K735)*(G736+G737)/(1-sum(G736,G737))</f>
        <v>7017.54386</v>
      </c>
      <c r="K736" s="143"/>
      <c r="L736" s="261">
        <f>G736/sum(G736:G737)*J736</f>
        <v>5263.157895</v>
      </c>
      <c r="M736" s="262"/>
      <c r="N736" s="263">
        <f t="shared" ref="N736:N737" si="596">round(L736,0)</f>
        <v>5263</v>
      </c>
      <c r="O736" s="264">
        <f t="shared" si="595"/>
        <v>0.3000057003</v>
      </c>
      <c r="P736" s="89"/>
      <c r="Q736" s="234">
        <f>FounderEarnings!$C$21</f>
        <v>3000000</v>
      </c>
      <c r="R736" s="234">
        <f>Q736/L736</f>
        <v>570</v>
      </c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89"/>
      <c r="BM736" s="89"/>
      <c r="BN736" s="89"/>
      <c r="BO736" s="89"/>
      <c r="BP736" s="89"/>
      <c r="BQ736" s="89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89"/>
      <c r="CW736" s="89"/>
      <c r="CX736" s="89"/>
      <c r="CY736" s="89"/>
      <c r="CZ736" s="89"/>
      <c r="DA736" s="89"/>
      <c r="DB736" s="89"/>
      <c r="DC736" s="89"/>
      <c r="DD736" s="89"/>
      <c r="DE736" s="89"/>
      <c r="DF736" s="89"/>
      <c r="DG736" s="89"/>
      <c r="DH736" s="89"/>
      <c r="DI736" s="89"/>
      <c r="DJ736" s="89"/>
      <c r="DK736" s="89"/>
      <c r="DL736" s="89"/>
      <c r="DM736" s="89"/>
      <c r="DN736" s="89"/>
      <c r="DO736" s="89"/>
      <c r="DP736" s="89"/>
      <c r="DQ736" s="89"/>
      <c r="DR736" s="89"/>
      <c r="DS736" s="89"/>
      <c r="DT736" s="89"/>
      <c r="DU736" s="89"/>
      <c r="DV736" s="89"/>
      <c r="DW736" s="89"/>
      <c r="DX736" s="89"/>
      <c r="DY736" s="89"/>
      <c r="DZ736" s="89"/>
    </row>
    <row r="737">
      <c r="A737" s="89"/>
      <c r="B737" s="89"/>
      <c r="C737" s="89"/>
      <c r="D737" s="89"/>
      <c r="E737" s="150"/>
      <c r="F737" s="89"/>
      <c r="G737" s="265">
        <f>FounderEarnings!C$24</f>
        <v>0.1</v>
      </c>
      <c r="H737" s="89"/>
      <c r="I737" s="260" t="s">
        <v>334</v>
      </c>
      <c r="J737" s="261"/>
      <c r="K737" s="143"/>
      <c r="L737" s="261">
        <f>G737/sum(G736:G737)*J736</f>
        <v>1754.385965</v>
      </c>
      <c r="M737" s="266"/>
      <c r="N737" s="267">
        <f t="shared" si="596"/>
        <v>1754</v>
      </c>
      <c r="O737" s="268">
        <f t="shared" si="595"/>
        <v>0.09998289916</v>
      </c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89"/>
      <c r="BM737" s="89"/>
      <c r="BN737" s="89"/>
      <c r="BO737" s="89"/>
      <c r="BP737" s="89"/>
      <c r="BQ737" s="89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89"/>
      <c r="CW737" s="89"/>
      <c r="CX737" s="89"/>
      <c r="CY737" s="89"/>
      <c r="CZ737" s="89"/>
      <c r="DA737" s="89"/>
      <c r="DB737" s="89"/>
      <c r="DC737" s="89"/>
      <c r="DD737" s="89"/>
      <c r="DE737" s="89"/>
      <c r="DF737" s="89"/>
      <c r="DG737" s="89"/>
      <c r="DH737" s="89"/>
      <c r="DI737" s="89"/>
      <c r="DJ737" s="89"/>
      <c r="DK737" s="89"/>
      <c r="DL737" s="89"/>
      <c r="DM737" s="89"/>
      <c r="DN737" s="89"/>
      <c r="DO737" s="89"/>
      <c r="DP737" s="89"/>
      <c r="DQ737" s="89"/>
      <c r="DR737" s="89"/>
      <c r="DS737" s="89"/>
      <c r="DT737" s="89"/>
      <c r="DU737" s="89"/>
      <c r="DV737" s="89"/>
      <c r="DW737" s="89"/>
      <c r="DX737" s="89"/>
      <c r="DY737" s="89"/>
      <c r="DZ737" s="89"/>
    </row>
    <row r="738">
      <c r="A738" s="89"/>
      <c r="B738" s="89"/>
      <c r="C738" s="89"/>
      <c r="D738" s="89"/>
      <c r="E738" s="89"/>
      <c r="F738" s="89"/>
      <c r="H738" s="89"/>
      <c r="I738" s="150" t="s">
        <v>333</v>
      </c>
      <c r="J738" s="90"/>
      <c r="K738" s="89"/>
      <c r="L738" s="89"/>
      <c r="M738" s="89"/>
      <c r="N738" s="242">
        <f t="shared" ref="N738:O738" si="597">sum(N733:N737)</f>
        <v>17543</v>
      </c>
      <c r="O738" s="226">
        <f t="shared" si="597"/>
        <v>1</v>
      </c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89"/>
      <c r="BM738" s="89"/>
      <c r="BN738" s="89"/>
      <c r="BO738" s="89"/>
      <c r="BP738" s="89"/>
      <c r="BQ738" s="89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89"/>
      <c r="CW738" s="89"/>
      <c r="CX738" s="89"/>
      <c r="CY738" s="89"/>
      <c r="CZ738" s="89"/>
      <c r="DA738" s="89"/>
      <c r="DB738" s="89"/>
      <c r="DC738" s="89"/>
      <c r="DD738" s="89"/>
      <c r="DE738" s="89"/>
      <c r="DF738" s="89"/>
      <c r="DG738" s="89"/>
      <c r="DH738" s="89"/>
      <c r="DI738" s="89"/>
      <c r="DJ738" s="89"/>
      <c r="DK738" s="89"/>
      <c r="DL738" s="89"/>
      <c r="DM738" s="89"/>
      <c r="DN738" s="89"/>
      <c r="DO738" s="89"/>
      <c r="DP738" s="89"/>
      <c r="DQ738" s="89"/>
      <c r="DR738" s="89"/>
      <c r="DS738" s="89"/>
      <c r="DT738" s="89"/>
      <c r="DU738" s="89"/>
      <c r="DV738" s="89"/>
      <c r="DW738" s="89"/>
      <c r="DX738" s="89"/>
      <c r="DY738" s="89"/>
      <c r="DZ738" s="89"/>
    </row>
    <row r="739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  <c r="BK739" s="89"/>
      <c r="BL739" s="89"/>
      <c r="BM739" s="89"/>
      <c r="BN739" s="89"/>
      <c r="BO739" s="89"/>
      <c r="BP739" s="89"/>
      <c r="BQ739" s="89"/>
      <c r="BR739" s="89"/>
      <c r="BS739" s="89"/>
      <c r="BT739" s="89"/>
      <c r="BU739" s="89"/>
      <c r="BV739" s="89"/>
      <c r="BW739" s="89"/>
      <c r="BX739" s="89"/>
      <c r="BY739" s="89"/>
      <c r="BZ739" s="89"/>
      <c r="CA739" s="89"/>
      <c r="CB739" s="89"/>
      <c r="CC739" s="89"/>
      <c r="CD739" s="89"/>
      <c r="CE739" s="89"/>
      <c r="CF739" s="89"/>
      <c r="CG739" s="89"/>
      <c r="CH739" s="89"/>
      <c r="CI739" s="89"/>
      <c r="CJ739" s="89"/>
      <c r="CK739" s="89"/>
      <c r="CL739" s="89"/>
      <c r="CM739" s="89"/>
      <c r="CN739" s="89"/>
      <c r="CO739" s="89"/>
      <c r="CP739" s="89"/>
      <c r="CQ739" s="89"/>
      <c r="CR739" s="89"/>
      <c r="CS739" s="89"/>
      <c r="CT739" s="89"/>
      <c r="CU739" s="89"/>
      <c r="CV739" s="89"/>
      <c r="CW739" s="89"/>
      <c r="CX739" s="89"/>
      <c r="CY739" s="89"/>
      <c r="CZ739" s="89"/>
      <c r="DA739" s="89"/>
      <c r="DB739" s="89"/>
      <c r="DC739" s="89"/>
      <c r="DD739" s="89"/>
      <c r="DE739" s="89"/>
      <c r="DF739" s="89"/>
      <c r="DG739" s="89"/>
      <c r="DH739" s="89"/>
      <c r="DI739" s="89"/>
      <c r="DJ739" s="89"/>
      <c r="DK739" s="89"/>
      <c r="DL739" s="89"/>
      <c r="DM739" s="89"/>
      <c r="DN739" s="89"/>
      <c r="DO739" s="89"/>
      <c r="DP739" s="89"/>
      <c r="DQ739" s="89"/>
      <c r="DR739" s="89"/>
      <c r="DS739" s="89"/>
      <c r="DT739" s="89"/>
      <c r="DU739" s="89"/>
      <c r="DV739" s="89"/>
      <c r="DW739" s="89"/>
      <c r="DX739" s="89"/>
      <c r="DY739" s="89"/>
      <c r="DZ739" s="89"/>
    </row>
    <row r="740">
      <c r="A740" s="89"/>
      <c r="B740" s="89"/>
      <c r="C740" s="89"/>
      <c r="D740" s="89"/>
      <c r="F740" s="89"/>
      <c r="H740" s="89"/>
      <c r="I740" s="243" t="s">
        <v>167</v>
      </c>
      <c r="J740" s="269"/>
      <c r="K740" s="89"/>
      <c r="L740" s="89"/>
      <c r="M740" s="89"/>
      <c r="N740" s="247">
        <f t="shared" ref="N740:N741" si="598">N733</f>
        <v>8500</v>
      </c>
      <c r="O740" s="248">
        <f t="shared" ref="O740:O744" si="599">N740/N$745</f>
        <v>0.4845237417</v>
      </c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89"/>
      <c r="DB740" s="89"/>
      <c r="DC740" s="89"/>
      <c r="DD740" s="89"/>
      <c r="DE740" s="89"/>
      <c r="DF740" s="89"/>
      <c r="DG740" s="89"/>
      <c r="DH740" s="89"/>
      <c r="DI740" s="89"/>
      <c r="DJ740" s="89"/>
      <c r="DK740" s="89"/>
      <c r="DL740" s="89"/>
      <c r="DM740" s="89"/>
      <c r="DN740" s="89"/>
      <c r="DO740" s="89"/>
      <c r="DP740" s="89"/>
      <c r="DQ740" s="89"/>
      <c r="DR740" s="89"/>
      <c r="DS740" s="89"/>
      <c r="DT740" s="89"/>
      <c r="DU740" s="89"/>
      <c r="DV740" s="89"/>
      <c r="DW740" s="89"/>
      <c r="DX740" s="89"/>
      <c r="DY740" s="89"/>
      <c r="DZ740" s="89"/>
    </row>
    <row r="741">
      <c r="A741" s="89"/>
      <c r="B741" s="89"/>
      <c r="C741" s="89"/>
      <c r="D741" s="89"/>
      <c r="E741" s="89"/>
      <c r="F741" s="89"/>
      <c r="G741" s="89"/>
      <c r="H741" s="89"/>
      <c r="I741" s="243" t="s">
        <v>166</v>
      </c>
      <c r="J741" s="89"/>
      <c r="K741" s="89"/>
      <c r="L741" s="89"/>
      <c r="M741" s="89"/>
      <c r="N741" s="247">
        <f t="shared" si="598"/>
        <v>1500</v>
      </c>
      <c r="O741" s="248">
        <f t="shared" si="599"/>
        <v>0.08550418971</v>
      </c>
      <c r="P741" s="89"/>
      <c r="Q741" s="89"/>
      <c r="R741" s="89"/>
      <c r="S741" s="89"/>
      <c r="T741" s="150">
        <v>100.0</v>
      </c>
      <c r="U741" s="150">
        <v>10.0</v>
      </c>
      <c r="V741" s="150">
        <v>10.0</v>
      </c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89"/>
      <c r="CW741" s="89"/>
      <c r="CX741" s="89"/>
      <c r="CY741" s="89"/>
      <c r="CZ741" s="89"/>
      <c r="DA741" s="89"/>
      <c r="DB741" s="89"/>
      <c r="DC741" s="89"/>
      <c r="DD741" s="89"/>
      <c r="DE741" s="89"/>
      <c r="DF741" s="89"/>
      <c r="DG741" s="89"/>
      <c r="DH741" s="89"/>
      <c r="DI741" s="89"/>
      <c r="DJ741" s="89"/>
      <c r="DK741" s="89"/>
      <c r="DL741" s="89"/>
      <c r="DM741" s="89"/>
      <c r="DN741" s="89"/>
      <c r="DO741" s="89"/>
      <c r="DP741" s="89"/>
      <c r="DQ741" s="89"/>
      <c r="DR741" s="89"/>
      <c r="DS741" s="89"/>
      <c r="DT741" s="89"/>
      <c r="DU741" s="89"/>
      <c r="DV741" s="89"/>
      <c r="DW741" s="89"/>
      <c r="DX741" s="89"/>
      <c r="DY741" s="89"/>
      <c r="DZ741" s="89"/>
    </row>
    <row r="742">
      <c r="A742" s="89"/>
      <c r="B742" s="89"/>
      <c r="C742" s="89"/>
      <c r="D742" s="89"/>
      <c r="E742" s="150" t="s">
        <v>367</v>
      </c>
      <c r="F742" s="89"/>
      <c r="G742" s="89"/>
      <c r="H742" s="89"/>
      <c r="I742" s="254" t="s">
        <v>57</v>
      </c>
      <c r="J742" s="89"/>
      <c r="K742" s="242">
        <f>N735</f>
        <v>526</v>
      </c>
      <c r="M742" s="237">
        <f>U735</f>
        <v>-350.877193</v>
      </c>
      <c r="N742" s="257">
        <f>if(S735&lt;R735,sum(K742,M742),K742)</f>
        <v>526</v>
      </c>
      <c r="O742" s="258">
        <f t="shared" si="599"/>
        <v>0.02998346919</v>
      </c>
      <c r="Q742" s="89"/>
      <c r="R742" s="89"/>
      <c r="S742" s="89"/>
      <c r="T742" s="89"/>
      <c r="U742" s="150">
        <v>9.0</v>
      </c>
      <c r="V742" s="89">
        <f>T741/U742</f>
        <v>11.11111111</v>
      </c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89"/>
      <c r="DB742" s="89"/>
      <c r="DC742" s="89"/>
      <c r="DD742" s="89"/>
      <c r="DE742" s="89"/>
      <c r="DF742" s="89"/>
      <c r="DG742" s="89"/>
      <c r="DH742" s="89"/>
      <c r="DI742" s="89"/>
      <c r="DJ742" s="89"/>
      <c r="DK742" s="89"/>
      <c r="DL742" s="89"/>
      <c r="DM742" s="89"/>
      <c r="DN742" s="89"/>
      <c r="DO742" s="89"/>
      <c r="DP742" s="89"/>
      <c r="DQ742" s="89"/>
      <c r="DR742" s="89"/>
      <c r="DS742" s="89"/>
      <c r="DT742" s="89"/>
      <c r="DU742" s="89"/>
      <c r="DV742" s="89"/>
      <c r="DW742" s="89"/>
      <c r="DX742" s="89"/>
      <c r="DY742" s="89"/>
      <c r="DZ742" s="89"/>
    </row>
    <row r="743">
      <c r="A743" s="89"/>
      <c r="B743" s="89"/>
      <c r="C743" s="89"/>
      <c r="D743" s="89"/>
      <c r="E743" s="89"/>
      <c r="F743" s="89"/>
      <c r="G743" s="89"/>
      <c r="H743" s="89"/>
      <c r="I743" s="260" t="s">
        <v>162</v>
      </c>
      <c r="J743" s="242">
        <f>sum(J732,N742)*(G736+G737)/(1-sum(G736,G737))</f>
        <v>7017.333333</v>
      </c>
      <c r="K743" s="89"/>
      <c r="L743" s="89"/>
      <c r="M743" s="226">
        <f t="shared" ref="M743:M744" si="600">G736</f>
        <v>0.3</v>
      </c>
      <c r="N743" s="263">
        <f>round(M743/sum(M743:M744)*J743,0)</f>
        <v>5263</v>
      </c>
      <c r="O743" s="264">
        <f t="shared" si="599"/>
        <v>0.3000057003</v>
      </c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  <c r="BK743" s="89"/>
      <c r="BL743" s="89"/>
      <c r="BM743" s="89"/>
      <c r="BN743" s="89"/>
      <c r="BO743" s="89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89"/>
      <c r="DB743" s="89"/>
      <c r="DC743" s="89"/>
      <c r="DD743" s="89"/>
      <c r="DE743" s="89"/>
      <c r="DF743" s="89"/>
      <c r="DG743" s="89"/>
      <c r="DH743" s="89"/>
      <c r="DI743" s="89"/>
      <c r="DJ743" s="89"/>
      <c r="DK743" s="89"/>
      <c r="DL743" s="89"/>
      <c r="DM743" s="89"/>
      <c r="DN743" s="89"/>
      <c r="DO743" s="89"/>
      <c r="DP743" s="89"/>
      <c r="DQ743" s="89"/>
      <c r="DR743" s="89"/>
      <c r="DS743" s="89"/>
      <c r="DT743" s="89"/>
      <c r="DU743" s="89"/>
      <c r="DV743" s="89"/>
      <c r="DW743" s="89"/>
      <c r="DX743" s="89"/>
      <c r="DY743" s="89"/>
      <c r="DZ743" s="89"/>
    </row>
    <row r="744">
      <c r="A744" s="89"/>
      <c r="B744" s="89"/>
      <c r="C744" s="89"/>
      <c r="D744" s="89"/>
      <c r="E744" s="89"/>
      <c r="F744" s="89"/>
      <c r="G744" s="89"/>
      <c r="H744" s="89"/>
      <c r="I744" s="260" t="s">
        <v>334</v>
      </c>
      <c r="J744" s="89"/>
      <c r="K744" s="89"/>
      <c r="L744" s="89"/>
      <c r="M744" s="226">
        <f t="shared" si="600"/>
        <v>0.1</v>
      </c>
      <c r="N744" s="267">
        <f>round(M744/sum(M743:M744)*J743,0)</f>
        <v>1754</v>
      </c>
      <c r="O744" s="268">
        <f t="shared" si="599"/>
        <v>0.09998289916</v>
      </c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89"/>
      <c r="DB744" s="89"/>
      <c r="DC744" s="89"/>
      <c r="DD744" s="89"/>
      <c r="DE744" s="89"/>
      <c r="DF744" s="89"/>
      <c r="DG744" s="89"/>
      <c r="DH744" s="89"/>
      <c r="DI744" s="89"/>
      <c r="DJ744" s="89"/>
      <c r="DK744" s="89"/>
      <c r="DL744" s="89"/>
      <c r="DM744" s="89"/>
      <c r="DN744" s="89"/>
      <c r="DO744" s="89"/>
      <c r="DP744" s="89"/>
      <c r="DQ744" s="89"/>
      <c r="DR744" s="89"/>
      <c r="DS744" s="89"/>
      <c r="DT744" s="89"/>
      <c r="DU744" s="89"/>
      <c r="DV744" s="89"/>
      <c r="DW744" s="89"/>
      <c r="DX744" s="89"/>
      <c r="DY744" s="89"/>
      <c r="DZ744" s="89"/>
    </row>
    <row r="745">
      <c r="A745" s="89"/>
      <c r="B745" s="89"/>
      <c r="C745" s="89"/>
      <c r="D745" s="89"/>
      <c r="E745" s="89"/>
      <c r="F745" s="89"/>
      <c r="G745" s="89"/>
      <c r="H745" s="89"/>
      <c r="I745" s="150" t="s">
        <v>333</v>
      </c>
      <c r="J745" s="89"/>
      <c r="K745" s="89"/>
      <c r="L745" s="89"/>
      <c r="N745" s="242">
        <f t="shared" ref="N745:O745" si="601">sum(N740:N744)</f>
        <v>17543</v>
      </c>
      <c r="O745" s="226">
        <f t="shared" si="601"/>
        <v>1</v>
      </c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9"/>
      <c r="CC745" s="89"/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  <c r="DD745" s="89"/>
      <c r="DE745" s="89"/>
      <c r="DF745" s="89"/>
      <c r="DG745" s="89"/>
      <c r="DH745" s="89"/>
      <c r="DI745" s="89"/>
      <c r="DJ745" s="89"/>
      <c r="DK745" s="89"/>
      <c r="DL745" s="89"/>
      <c r="DM745" s="89"/>
      <c r="DN745" s="89"/>
      <c r="DO745" s="89"/>
      <c r="DP745" s="89"/>
      <c r="DQ745" s="89"/>
      <c r="DR745" s="89"/>
      <c r="DS745" s="89"/>
      <c r="DT745" s="89"/>
      <c r="DU745" s="89"/>
      <c r="DV745" s="89"/>
      <c r="DW745" s="89"/>
      <c r="DX745" s="89"/>
      <c r="DY745" s="89"/>
      <c r="DZ745" s="89"/>
    </row>
    <row r="746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  <c r="BK746" s="89"/>
      <c r="BL746" s="89"/>
      <c r="BM746" s="89"/>
      <c r="BN746" s="89"/>
      <c r="BO746" s="89"/>
      <c r="BP746" s="89"/>
      <c r="BQ746" s="89"/>
      <c r="BR746" s="89"/>
      <c r="BS746" s="89"/>
      <c r="BT746" s="89"/>
      <c r="BU746" s="89"/>
      <c r="BV746" s="89"/>
      <c r="BW746" s="89"/>
      <c r="BX746" s="89"/>
      <c r="BY746" s="89"/>
      <c r="BZ746" s="89"/>
      <c r="CA746" s="89"/>
      <c r="CB746" s="89"/>
      <c r="CC746" s="89"/>
      <c r="CD746" s="89"/>
      <c r="CE746" s="89"/>
      <c r="CF746" s="89"/>
      <c r="CG746" s="89"/>
      <c r="CH746" s="89"/>
      <c r="CI746" s="89"/>
      <c r="CJ746" s="89"/>
      <c r="CK746" s="89"/>
      <c r="CL746" s="89"/>
      <c r="CM746" s="89"/>
      <c r="CN746" s="89"/>
      <c r="CO746" s="89"/>
      <c r="CP746" s="89"/>
      <c r="CQ746" s="89"/>
      <c r="CR746" s="89"/>
      <c r="CS746" s="89"/>
      <c r="CT746" s="89"/>
      <c r="CU746" s="89"/>
      <c r="CV746" s="89"/>
      <c r="CW746" s="89"/>
      <c r="CX746" s="89"/>
      <c r="CY746" s="89"/>
      <c r="CZ746" s="89"/>
      <c r="DA746" s="89"/>
      <c r="DB746" s="89"/>
      <c r="DC746" s="89"/>
      <c r="DD746" s="89"/>
      <c r="DE746" s="89"/>
      <c r="DF746" s="89"/>
      <c r="DG746" s="89"/>
      <c r="DH746" s="89"/>
      <c r="DI746" s="89"/>
      <c r="DJ746" s="89"/>
      <c r="DK746" s="89"/>
      <c r="DL746" s="89"/>
      <c r="DM746" s="89"/>
      <c r="DN746" s="89"/>
      <c r="DO746" s="89"/>
      <c r="DP746" s="89"/>
      <c r="DQ746" s="89"/>
      <c r="DR746" s="89"/>
      <c r="DS746" s="89"/>
      <c r="DT746" s="89"/>
      <c r="DU746" s="89"/>
      <c r="DV746" s="89"/>
      <c r="DW746" s="89"/>
      <c r="DX746" s="89"/>
      <c r="DY746" s="89"/>
      <c r="DZ746" s="89"/>
    </row>
    <row r="747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  <c r="DK747" s="121"/>
      <c r="DL747" s="121"/>
      <c r="DM747" s="121"/>
      <c r="DN747" s="121"/>
      <c r="DO747" s="121"/>
      <c r="DP747" s="121"/>
      <c r="DQ747" s="121"/>
      <c r="DR747" s="121"/>
      <c r="DS747" s="121"/>
      <c r="DT747" s="121"/>
      <c r="DU747" s="121"/>
      <c r="DV747" s="121"/>
      <c r="DW747" s="121"/>
      <c r="DX747" s="121"/>
      <c r="DY747" s="121"/>
      <c r="DZ747" s="121"/>
    </row>
    <row r="748">
      <c r="A748" s="89"/>
      <c r="B748" s="89"/>
      <c r="C748" s="189" t="s">
        <v>403</v>
      </c>
      <c r="D748" s="89"/>
      <c r="E748" s="89"/>
      <c r="F748" s="89"/>
      <c r="G748" s="89"/>
      <c r="H748" s="89"/>
      <c r="I748" s="89"/>
      <c r="J748" s="89"/>
      <c r="K748" s="83" t="s">
        <v>99</v>
      </c>
      <c r="L748" s="83" t="s">
        <v>100</v>
      </c>
      <c r="M748" s="83" t="s">
        <v>101</v>
      </c>
      <c r="N748" s="83" t="s">
        <v>102</v>
      </c>
      <c r="O748" s="83" t="s">
        <v>103</v>
      </c>
      <c r="P748" s="83" t="s">
        <v>104</v>
      </c>
      <c r="Q748" s="83" t="s">
        <v>105</v>
      </c>
      <c r="R748" s="83" t="s">
        <v>106</v>
      </c>
      <c r="S748" s="83" t="s">
        <v>107</v>
      </c>
      <c r="T748" s="83" t="s">
        <v>108</v>
      </c>
      <c r="U748" s="83" t="s">
        <v>109</v>
      </c>
      <c r="V748" s="83" t="s">
        <v>110</v>
      </c>
      <c r="W748" s="83" t="s">
        <v>201</v>
      </c>
      <c r="X748" s="83" t="s">
        <v>202</v>
      </c>
      <c r="Y748" s="83" t="s">
        <v>203</v>
      </c>
      <c r="Z748" s="83" t="s">
        <v>204</v>
      </c>
      <c r="AA748" s="83" t="s">
        <v>205</v>
      </c>
      <c r="AB748" s="83" t="s">
        <v>206</v>
      </c>
      <c r="AC748" s="83" t="s">
        <v>207</v>
      </c>
      <c r="AD748" s="83" t="s">
        <v>208</v>
      </c>
      <c r="AE748" s="83" t="s">
        <v>209</v>
      </c>
      <c r="AF748" s="83" t="s">
        <v>210</v>
      </c>
      <c r="AG748" s="83" t="s">
        <v>211</v>
      </c>
      <c r="AH748" s="83" t="s">
        <v>212</v>
      </c>
      <c r="AI748" s="83" t="s">
        <v>213</v>
      </c>
      <c r="AJ748" s="83" t="s">
        <v>214</v>
      </c>
      <c r="AK748" s="83" t="s">
        <v>215</v>
      </c>
      <c r="AL748" s="83" t="s">
        <v>216</v>
      </c>
      <c r="AM748" s="83" t="s">
        <v>217</v>
      </c>
      <c r="AN748" s="83" t="s">
        <v>218</v>
      </c>
      <c r="AO748" s="83" t="s">
        <v>219</v>
      </c>
      <c r="AP748" s="83" t="s">
        <v>220</v>
      </c>
      <c r="AQ748" s="83" t="s">
        <v>221</v>
      </c>
      <c r="AR748" s="83" t="s">
        <v>222</v>
      </c>
      <c r="AS748" s="83" t="s">
        <v>223</v>
      </c>
      <c r="AT748" s="83" t="s">
        <v>224</v>
      </c>
      <c r="AU748" s="83" t="s">
        <v>225</v>
      </c>
      <c r="AV748" s="83" t="s">
        <v>226</v>
      </c>
      <c r="AW748" s="83" t="s">
        <v>227</v>
      </c>
      <c r="AX748" s="83" t="s">
        <v>228</v>
      </c>
      <c r="AY748" s="83" t="s">
        <v>229</v>
      </c>
      <c r="AZ748" s="83" t="s">
        <v>230</v>
      </c>
      <c r="BA748" s="83" t="s">
        <v>231</v>
      </c>
      <c r="BB748" s="83" t="s">
        <v>232</v>
      </c>
      <c r="BC748" s="83" t="s">
        <v>233</v>
      </c>
      <c r="BD748" s="83" t="s">
        <v>234</v>
      </c>
      <c r="BE748" s="83" t="s">
        <v>235</v>
      </c>
      <c r="BF748" s="83" t="s">
        <v>236</v>
      </c>
      <c r="BG748" s="83" t="s">
        <v>237</v>
      </c>
      <c r="BH748" s="83" t="s">
        <v>238</v>
      </c>
      <c r="BI748" s="83" t="s">
        <v>239</v>
      </c>
      <c r="BJ748" s="83" t="s">
        <v>240</v>
      </c>
      <c r="BK748" s="83" t="s">
        <v>241</v>
      </c>
      <c r="BL748" s="83" t="s">
        <v>242</v>
      </c>
      <c r="BM748" s="83" t="s">
        <v>243</v>
      </c>
      <c r="BN748" s="83" t="s">
        <v>244</v>
      </c>
      <c r="BO748" s="83" t="s">
        <v>245</v>
      </c>
      <c r="BP748" s="83" t="s">
        <v>246</v>
      </c>
      <c r="BQ748" s="83" t="s">
        <v>247</v>
      </c>
      <c r="BR748" s="83" t="s">
        <v>248</v>
      </c>
      <c r="BS748" s="83" t="s">
        <v>249</v>
      </c>
      <c r="BT748" s="83" t="s">
        <v>250</v>
      </c>
      <c r="BU748" s="83" t="s">
        <v>251</v>
      </c>
      <c r="BV748" s="83" t="s">
        <v>252</v>
      </c>
      <c r="BW748" s="83" t="s">
        <v>253</v>
      </c>
      <c r="BX748" s="83" t="s">
        <v>254</v>
      </c>
      <c r="BY748" s="83" t="s">
        <v>255</v>
      </c>
      <c r="BZ748" s="83" t="s">
        <v>256</v>
      </c>
      <c r="CA748" s="83" t="s">
        <v>257</v>
      </c>
      <c r="CB748" s="83" t="s">
        <v>258</v>
      </c>
      <c r="CC748" s="83" t="s">
        <v>259</v>
      </c>
      <c r="CD748" s="83" t="s">
        <v>260</v>
      </c>
      <c r="CE748" s="83" t="s">
        <v>261</v>
      </c>
      <c r="CF748" s="83" t="s">
        <v>262</v>
      </c>
      <c r="CG748" s="83" t="s">
        <v>263</v>
      </c>
      <c r="CH748" s="83" t="s">
        <v>264</v>
      </c>
      <c r="CI748" s="83" t="s">
        <v>265</v>
      </c>
      <c r="CJ748" s="83" t="s">
        <v>266</v>
      </c>
      <c r="CK748" s="83" t="s">
        <v>267</v>
      </c>
      <c r="CL748" s="83" t="s">
        <v>268</v>
      </c>
      <c r="CM748" s="83" t="s">
        <v>269</v>
      </c>
      <c r="CN748" s="83" t="s">
        <v>270</v>
      </c>
      <c r="CO748" s="83" t="s">
        <v>271</v>
      </c>
      <c r="CP748" s="83" t="s">
        <v>272</v>
      </c>
      <c r="CQ748" s="83" t="s">
        <v>273</v>
      </c>
      <c r="CR748" s="83" t="s">
        <v>274</v>
      </c>
      <c r="CS748" s="83" t="s">
        <v>275</v>
      </c>
      <c r="CT748" s="83" t="s">
        <v>276</v>
      </c>
      <c r="CU748" s="83" t="s">
        <v>277</v>
      </c>
      <c r="CV748" s="83" t="s">
        <v>278</v>
      </c>
      <c r="CW748" s="83" t="s">
        <v>279</v>
      </c>
      <c r="CX748" s="83" t="s">
        <v>280</v>
      </c>
      <c r="CY748" s="83" t="s">
        <v>281</v>
      </c>
      <c r="CZ748" s="83" t="s">
        <v>282</v>
      </c>
      <c r="DA748" s="83" t="s">
        <v>283</v>
      </c>
      <c r="DB748" s="83" t="s">
        <v>284</v>
      </c>
      <c r="DC748" s="83" t="s">
        <v>285</v>
      </c>
      <c r="DD748" s="83" t="s">
        <v>286</v>
      </c>
      <c r="DE748" s="83" t="s">
        <v>287</v>
      </c>
      <c r="DF748" s="83" t="s">
        <v>288</v>
      </c>
      <c r="DG748" s="83" t="s">
        <v>289</v>
      </c>
      <c r="DH748" s="83" t="s">
        <v>290</v>
      </c>
      <c r="DI748" s="83" t="s">
        <v>291</v>
      </c>
      <c r="DJ748" s="83" t="s">
        <v>292</v>
      </c>
      <c r="DK748" s="83" t="s">
        <v>293</v>
      </c>
      <c r="DL748" s="83" t="s">
        <v>294</v>
      </c>
      <c r="DM748" s="83" t="s">
        <v>295</v>
      </c>
      <c r="DN748" s="83" t="s">
        <v>296</v>
      </c>
      <c r="DO748" s="83" t="s">
        <v>297</v>
      </c>
      <c r="DP748" s="83" t="s">
        <v>298</v>
      </c>
      <c r="DQ748" s="83" t="s">
        <v>299</v>
      </c>
      <c r="DR748" s="83" t="s">
        <v>300</v>
      </c>
      <c r="DS748" s="83" t="s">
        <v>301</v>
      </c>
      <c r="DT748" s="83" t="s">
        <v>302</v>
      </c>
      <c r="DU748" s="83" t="s">
        <v>303</v>
      </c>
      <c r="DV748" s="83" t="s">
        <v>304</v>
      </c>
      <c r="DW748" s="83" t="s">
        <v>305</v>
      </c>
      <c r="DX748" s="83" t="s">
        <v>306</v>
      </c>
      <c r="DY748" s="83" t="s">
        <v>307</v>
      </c>
      <c r="DZ748" s="83" t="s">
        <v>308</v>
      </c>
    </row>
    <row r="749">
      <c r="A749" s="89"/>
      <c r="B749" s="89"/>
      <c r="C749" s="89"/>
      <c r="D749" s="89"/>
      <c r="E749" s="107" t="s">
        <v>168</v>
      </c>
      <c r="F749" s="89"/>
      <c r="G749" s="89"/>
      <c r="H749" s="89"/>
      <c r="I749" s="196"/>
      <c r="J749" s="90"/>
      <c r="K749" s="90"/>
      <c r="L749" s="90"/>
      <c r="M749" s="90"/>
      <c r="N749" s="90"/>
      <c r="O749" s="90"/>
      <c r="P749" s="90"/>
      <c r="Q749" s="90"/>
      <c r="R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90"/>
    </row>
    <row r="750">
      <c r="A750" s="89"/>
      <c r="B750" s="89"/>
      <c r="D750" s="89"/>
      <c r="E750" s="150" t="s">
        <v>330</v>
      </c>
      <c r="F750" s="89"/>
      <c r="G750" s="128"/>
      <c r="H750" s="89"/>
      <c r="I750" s="196" t="s">
        <v>185</v>
      </c>
      <c r="J750" s="90" t="str">
        <f>if(RBL!$C$7=J$2,RBL!$C$8,"")</f>
        <v/>
      </c>
      <c r="K750" s="234">
        <f>if(RBL!$C$7=K$2,RBL!$C$8,"")</f>
        <v>100000</v>
      </c>
      <c r="L750" s="90" t="str">
        <f>if(RBL!$C$7=L$2,RBL!$C$8,"")</f>
        <v/>
      </c>
      <c r="M750" s="90" t="str">
        <f>if(RBL!$C$7=M$2,RBL!$C$8,"")</f>
        <v/>
      </c>
      <c r="N750" s="90" t="str">
        <f>if(RBL!$C$7=N$2,RBL!$C$8,"")</f>
        <v/>
      </c>
      <c r="O750" s="90" t="str">
        <f>if(RBL!$C$7=O$2,RBL!$C$8,"")</f>
        <v/>
      </c>
      <c r="P750" s="90" t="str">
        <f>if(RBL!$C$7=P$2,RBL!$C$8,"")</f>
        <v/>
      </c>
      <c r="Q750" s="90" t="str">
        <f>if(RBL!$C$7=Q$2,RBL!$C$8,"")</f>
        <v/>
      </c>
      <c r="R750" s="90" t="str">
        <f>if(RBL!$C$7=R$2,RBL!$C$8,"")</f>
        <v/>
      </c>
      <c r="S750" s="90" t="str">
        <f>if(RBL!$C$7=S$2,RBL!$C$8,"")</f>
        <v/>
      </c>
      <c r="T750" s="90" t="str">
        <f>if(RBL!$C$7=T$2,RBL!$C$8,"")</f>
        <v/>
      </c>
      <c r="U750" s="90" t="str">
        <f>if(RBL!$C$7=U$2,RBL!$C$8,"")</f>
        <v/>
      </c>
      <c r="V750" s="90" t="str">
        <f>if(RBL!$C$7=V$2,RBL!$C$8,"")</f>
        <v/>
      </c>
      <c r="W750" s="90" t="str">
        <f>if(RBL!$C$7=W$2,RBL!$C$8,"")</f>
        <v/>
      </c>
      <c r="X750" s="90" t="str">
        <f>if(RBL!$C$7=X$2,RBL!$C$8,"")</f>
        <v/>
      </c>
      <c r="Y750" s="90" t="str">
        <f>if(RBL!$C$7=Y$2,RBL!$C$8,"")</f>
        <v/>
      </c>
      <c r="Z750" s="90" t="str">
        <f>if(RBL!$C$7=Z$2,RBL!$C$8,"")</f>
        <v/>
      </c>
      <c r="AA750" s="90" t="str">
        <f>if(RBL!$C$7=AA$2,RBL!$C$8,"")</f>
        <v/>
      </c>
      <c r="AB750" s="90" t="str">
        <f>if(RBL!$C$7=AB$2,RBL!$C$8,"")</f>
        <v/>
      </c>
      <c r="AC750" s="90" t="str">
        <f>if(RBL!$C$7=AC$2,RBL!$C$8,"")</f>
        <v/>
      </c>
      <c r="AD750" s="90" t="str">
        <f>if(RBL!$C$7=AD$2,RBL!$C$8,"")</f>
        <v/>
      </c>
      <c r="AE750" s="90" t="str">
        <f>if(RBL!$C$7=AE$2,RBL!$C$8,"")</f>
        <v/>
      </c>
      <c r="AF750" s="90" t="str">
        <f>if(RBL!$C$7=AF$2,RBL!$C$8,"")</f>
        <v/>
      </c>
      <c r="AG750" s="90" t="str">
        <f>if(RBL!$C$7=AG$2,RBL!$C$8,"")</f>
        <v/>
      </c>
      <c r="AH750" s="90" t="str">
        <f>if(RBL!$C$7=AH$2,RBL!$C$8,"")</f>
        <v/>
      </c>
      <c r="AI750" s="90" t="str">
        <f>if(RBL!$C$7=AI$2,RBL!$C$8,"")</f>
        <v/>
      </c>
      <c r="AJ750" s="90" t="str">
        <f>if(RBL!$C$7=AJ$2,RBL!$C$8,"")</f>
        <v/>
      </c>
      <c r="AK750" s="90" t="str">
        <f>if(RBL!$C$7=AK$2,RBL!$C$8,"")</f>
        <v/>
      </c>
      <c r="AL750" s="90" t="str">
        <f>if(RBL!$C$7=AL$2,RBL!$C$8,"")</f>
        <v/>
      </c>
      <c r="AM750" s="90" t="str">
        <f>if(RBL!$C$7=AM$2,RBL!$C$8,"")</f>
        <v/>
      </c>
      <c r="AN750" s="90" t="str">
        <f>if(RBL!$C$7=AN$2,RBL!$C$8,"")</f>
        <v/>
      </c>
      <c r="AO750" s="90" t="str">
        <f>if(RBL!$C$7=AO$2,RBL!$C$8,"")</f>
        <v/>
      </c>
      <c r="AP750" s="90" t="str">
        <f>if(RBL!$C$7=AP$2,RBL!$C$8,"")</f>
        <v/>
      </c>
      <c r="AQ750" s="90" t="str">
        <f>if(RBL!$C$7=AQ$2,RBL!$C$8,"")</f>
        <v/>
      </c>
      <c r="AR750" s="90" t="str">
        <f>if(RBL!$C$7=AR$2,RBL!$C$8,"")</f>
        <v/>
      </c>
      <c r="AS750" s="90" t="str">
        <f>if(RBL!$C$7=AS$2,RBL!$C$8,"")</f>
        <v/>
      </c>
      <c r="AT750" s="90" t="str">
        <f>if(RBL!$C$7=AT$2,RBL!$C$8,"")</f>
        <v/>
      </c>
      <c r="AU750" s="90" t="str">
        <f>if(RBL!$C$7=AU$2,RBL!$C$8,"")</f>
        <v/>
      </c>
      <c r="AV750" s="90" t="str">
        <f>if(RBL!$C$7=AV$2,RBL!$C$8,"")</f>
        <v/>
      </c>
      <c r="AW750" s="90" t="str">
        <f>if(RBL!$C$7=AW$2,RBL!$C$8,"")</f>
        <v/>
      </c>
      <c r="AX750" s="90" t="str">
        <f>if(RBL!$C$7=AX$2,RBL!$C$8,"")</f>
        <v/>
      </c>
      <c r="AY750" s="90" t="str">
        <f>if(RBL!$C$7=AY$2,RBL!$C$8,"")</f>
        <v/>
      </c>
      <c r="AZ750" s="90" t="str">
        <f>if(RBL!$C$7=AZ$2,RBL!$C$8,"")</f>
        <v/>
      </c>
      <c r="BA750" s="90" t="str">
        <f>if(RBL!$C$7=BA$2,RBL!$C$8,"")</f>
        <v/>
      </c>
      <c r="BB750" s="90" t="str">
        <f>if(RBL!$C$7=BB$2,RBL!$C$8,"")</f>
        <v/>
      </c>
      <c r="BC750" s="90" t="str">
        <f>if(RBL!$C$7=BC$2,RBL!$C$8,"")</f>
        <v/>
      </c>
      <c r="BD750" s="90" t="str">
        <f>if(RBL!$C$7=BD$2,RBL!$C$8,"")</f>
        <v/>
      </c>
      <c r="BE750" s="90" t="str">
        <f>if(RBL!$C$7=BE$2,RBL!$C$8,"")</f>
        <v/>
      </c>
      <c r="BF750" s="90" t="str">
        <f>if(RBL!$C$7=BF$2,RBL!$C$8,"")</f>
        <v/>
      </c>
      <c r="BG750" s="90" t="str">
        <f>if(RBL!$C$7=BG$2,RBL!$C$8,"")</f>
        <v/>
      </c>
      <c r="BH750" s="90" t="str">
        <f>if(RBL!$C$7=BH$2,RBL!$C$8,"")</f>
        <v/>
      </c>
      <c r="BI750" s="90" t="str">
        <f>if(RBL!$C$7=BI$2,RBL!$C$8,"")</f>
        <v/>
      </c>
      <c r="BJ750" s="90" t="str">
        <f>if(RBL!$C$7=BJ$2,RBL!$C$8,"")</f>
        <v/>
      </c>
      <c r="BK750" s="90" t="str">
        <f>if(RBL!$C$7=BK$2,RBL!$C$8,"")</f>
        <v/>
      </c>
      <c r="BL750" s="90" t="str">
        <f>if(RBL!$C$7=BL$2,RBL!$C$8,"")</f>
        <v/>
      </c>
      <c r="BM750" s="90" t="str">
        <f>if(RBL!$C$7=BM$2,RBL!$C$8,"")</f>
        <v/>
      </c>
      <c r="BN750" s="90" t="str">
        <f>if(RBL!$C$7=BN$2,RBL!$C$8,"")</f>
        <v/>
      </c>
      <c r="BO750" s="90" t="str">
        <f>if(RBL!$C$7=BO$2,RBL!$C$8,"")</f>
        <v/>
      </c>
      <c r="BP750" s="90" t="str">
        <f>if(RBL!$C$7=BP$2,RBL!$C$8,"")</f>
        <v/>
      </c>
      <c r="BQ750" s="90" t="str">
        <f>if(RBL!$C$7=BQ$2,RBL!$C$8,"")</f>
        <v/>
      </c>
      <c r="BR750" s="90" t="str">
        <f>if(RBL!$C$7=BR$2,RBL!$C$8,"")</f>
        <v/>
      </c>
      <c r="BS750" s="90" t="str">
        <f>if(RBL!$C$7=BS$2,RBL!$C$8,"")</f>
        <v/>
      </c>
      <c r="BT750" s="90" t="str">
        <f>if(RBL!$C$7=BT$2,RBL!$C$8,"")</f>
        <v/>
      </c>
      <c r="BU750" s="90" t="str">
        <f>if(RBL!$C$7=BU$2,RBL!$C$8,"")</f>
        <v/>
      </c>
      <c r="BV750" s="90" t="str">
        <f>if(RBL!$C$7=BV$2,RBL!$C$8,"")</f>
        <v/>
      </c>
      <c r="BW750" s="90" t="str">
        <f>if(RBL!$C$7=BW$2,RBL!$C$8,"")</f>
        <v/>
      </c>
      <c r="BX750" s="90" t="str">
        <f>if(RBL!$C$7=BX$2,RBL!$C$8,"")</f>
        <v/>
      </c>
      <c r="BY750" s="90" t="str">
        <f>if(RBL!$C$7=BY$2,RBL!$C$8,"")</f>
        <v/>
      </c>
      <c r="BZ750" s="90" t="str">
        <f>if(RBL!$C$7=BZ$2,RBL!$C$8,"")</f>
        <v/>
      </c>
      <c r="CA750" s="90" t="str">
        <f>if(RBL!$C$7=CA$2,RBL!$C$8,"")</f>
        <v/>
      </c>
      <c r="CB750" s="90" t="str">
        <f>if(RBL!$C$7=CB$2,RBL!$C$8,"")</f>
        <v/>
      </c>
      <c r="CC750" s="90" t="str">
        <f>if(RBL!$C$7=CC$2,RBL!$C$8,"")</f>
        <v/>
      </c>
      <c r="CD750" s="90" t="str">
        <f>if(RBL!$C$7=CD$2,RBL!$C$8,"")</f>
        <v/>
      </c>
      <c r="CE750" s="90" t="str">
        <f>if(RBL!$C$7=CE$2,RBL!$C$8,"")</f>
        <v/>
      </c>
      <c r="CF750" s="90" t="str">
        <f>if(RBL!$C$7=CF$2,RBL!$C$8,"")</f>
        <v/>
      </c>
      <c r="CG750" s="90" t="str">
        <f>if(RBL!$C$7=CG$2,RBL!$C$8,"")</f>
        <v/>
      </c>
      <c r="CH750" s="90" t="str">
        <f>if(RBL!$C$7=CH$2,RBL!$C$8,"")</f>
        <v/>
      </c>
      <c r="CI750" s="90" t="str">
        <f>if(RBL!$C$7=CI$2,RBL!$C$8,"")</f>
        <v/>
      </c>
      <c r="CJ750" s="90" t="str">
        <f>if(RBL!$C$7=CJ$2,RBL!$C$8,"")</f>
        <v/>
      </c>
      <c r="CK750" s="90" t="str">
        <f>if(RBL!$C$7=CK$2,RBL!$C$8,"")</f>
        <v/>
      </c>
      <c r="CL750" s="90" t="str">
        <f>if(RBL!$C$7=CL$2,RBL!$C$8,"")</f>
        <v/>
      </c>
      <c r="CM750" s="90" t="str">
        <f>if(RBL!$C$7=CM$2,RBL!$C$8,"")</f>
        <v/>
      </c>
      <c r="CN750" s="90" t="str">
        <f>if(RBL!$C$7=CN$2,RBL!$C$8,"")</f>
        <v/>
      </c>
      <c r="CO750" s="90" t="str">
        <f>if(RBL!$C$7=CO$2,RBL!$C$8,"")</f>
        <v/>
      </c>
      <c r="CP750" s="90" t="str">
        <f>if(RBL!$C$7=CP$2,RBL!$C$8,"")</f>
        <v/>
      </c>
      <c r="CQ750" s="90" t="str">
        <f>if(RBL!$C$7=CQ$2,RBL!$C$8,"")</f>
        <v/>
      </c>
      <c r="CR750" s="90" t="str">
        <f>if(RBL!$C$7=CR$2,RBL!$C$8,"")</f>
        <v/>
      </c>
      <c r="CS750" s="90" t="str">
        <f>if(RBL!$C$7=CS$2,RBL!$C$8,"")</f>
        <v/>
      </c>
      <c r="CT750" s="90" t="str">
        <f>if(RBL!$C$7=CT$2,RBL!$C$8,"")</f>
        <v/>
      </c>
      <c r="CU750" s="90" t="str">
        <f>if(RBL!$C$7=CU$2,RBL!$C$8,"")</f>
        <v/>
      </c>
      <c r="CV750" s="90" t="str">
        <f>if(RBL!$C$7=CV$2,RBL!$C$8,"")</f>
        <v/>
      </c>
      <c r="CW750" s="90" t="str">
        <f>if(RBL!$C$7=CW$2,RBL!$C$8,"")</f>
        <v/>
      </c>
      <c r="CX750" s="90" t="str">
        <f>if(RBL!$C$7=CX$2,RBL!$C$8,"")</f>
        <v/>
      </c>
      <c r="CY750" s="90" t="str">
        <f>if(RBL!$C$7=CY$2,RBL!$C$8,"")</f>
        <v/>
      </c>
      <c r="CZ750" s="90" t="str">
        <f>if(RBL!$C$7=CZ$2,RBL!$C$8,"")</f>
        <v/>
      </c>
      <c r="DA750" s="90" t="str">
        <f>if(RBL!$C$7=DA$2,RBL!$C$8,"")</f>
        <v/>
      </c>
      <c r="DB750" s="90" t="str">
        <f>if(RBL!$C$7=DB$2,RBL!$C$8,"")</f>
        <v/>
      </c>
      <c r="DC750" s="90" t="str">
        <f>if(RBL!$C$7=DC$2,RBL!$C$8,"")</f>
        <v/>
      </c>
      <c r="DD750" s="90" t="str">
        <f>if(RBL!$C$7=DD$2,RBL!$C$8,"")</f>
        <v/>
      </c>
      <c r="DE750" s="90" t="str">
        <f>if(RBL!$C$7=DE$2,RBL!$C$8,"")</f>
        <v/>
      </c>
      <c r="DF750" s="90" t="str">
        <f>if(RBL!$C$7=DF$2,RBL!$C$8,"")</f>
        <v/>
      </c>
      <c r="DG750" s="90" t="str">
        <f>if(RBL!$C$7=DG$2,RBL!$C$8,"")</f>
        <v/>
      </c>
      <c r="DH750" s="90" t="str">
        <f>if(RBL!$C$7=DH$2,RBL!$C$8,"")</f>
        <v/>
      </c>
      <c r="DI750" s="90" t="str">
        <f>if(RBL!$C$7=DI$2,RBL!$C$8,"")</f>
        <v/>
      </c>
      <c r="DJ750" s="90" t="str">
        <f>if(RBL!$C$7=DJ$2,RBL!$C$8,"")</f>
        <v/>
      </c>
      <c r="DK750" s="90" t="str">
        <f>if(RBL!$C$7=DK$2,RBL!$C$8,"")</f>
        <v/>
      </c>
      <c r="DL750" s="90" t="str">
        <f>if(RBL!$C$7=DL$2,RBL!$C$8,"")</f>
        <v/>
      </c>
      <c r="DM750" s="90" t="str">
        <f>if(RBL!$C$7=DM$2,RBL!$C$8,"")</f>
        <v/>
      </c>
      <c r="DN750" s="90" t="str">
        <f>if(RBL!$C$7=DN$2,RBL!$C$8,"")</f>
        <v/>
      </c>
      <c r="DO750" s="90" t="str">
        <f>if(RBL!$C$7=DO$2,RBL!$C$8,"")</f>
        <v/>
      </c>
      <c r="DP750" s="90" t="str">
        <f>if(RBL!$C$7=DP$2,RBL!$C$8,"")</f>
        <v/>
      </c>
      <c r="DQ750" s="90" t="str">
        <f>if(RBL!$C$7=DQ$2,RBL!$C$8,"")</f>
        <v/>
      </c>
      <c r="DR750" s="90" t="str">
        <f>if(RBL!$C$7=DR$2,RBL!$C$8,"")</f>
        <v/>
      </c>
      <c r="DS750" s="90" t="str">
        <f>if(RBL!$C$7=DS$2,RBL!$C$8,"")</f>
        <v/>
      </c>
      <c r="DT750" s="90" t="str">
        <f>if(RBL!$C$7=DT$2,RBL!$C$8,"")</f>
        <v/>
      </c>
      <c r="DU750" s="90" t="str">
        <f>if(RBL!$C$7=DU$2,RBL!$C$8,"")</f>
        <v/>
      </c>
      <c r="DV750" s="90" t="str">
        <f>if(RBL!$C$7=DV$2,RBL!$C$8,"")</f>
        <v/>
      </c>
      <c r="DW750" s="90" t="str">
        <f>if(RBL!$C$7=DW$2,RBL!$C$8,"")</f>
        <v/>
      </c>
      <c r="DX750" s="90" t="str">
        <f>if(RBL!$C$7=DX$2,RBL!$C$8,"")</f>
        <v/>
      </c>
      <c r="DY750" s="90" t="str">
        <f>if(RBL!$C$7=DY$2,RBL!$C$8,"")</f>
        <v/>
      </c>
      <c r="DZ750" s="90" t="str">
        <f>if(RBL!$C$7=DZ$2,RBL!$C$8,"")</f>
        <v/>
      </c>
    </row>
    <row r="751">
      <c r="A751" s="89"/>
      <c r="B751" s="150"/>
      <c r="C751" s="224">
        <f>E751*C752</f>
        <v>300000</v>
      </c>
      <c r="D751" s="89"/>
      <c r="E751" s="224">
        <f>RBL!C$8</f>
        <v>100000</v>
      </c>
      <c r="F751" s="89"/>
      <c r="G751" s="128" t="str">
        <f>RBL!$G$3</f>
        <v>Base Scenario</v>
      </c>
      <c r="H751" s="89"/>
      <c r="I751" s="150" t="s">
        <v>382</v>
      </c>
      <c r="J751" s="89"/>
      <c r="K751" s="237">
        <f t="shared" ref="K751:DZ751" si="602">if($G751=$B$4,K$99,if($G751=$B$5,K$118,if($G751=$B$6,K$137,"-")))</f>
        <v>0</v>
      </c>
      <c r="L751" s="237">
        <f t="shared" si="602"/>
        <v>0</v>
      </c>
      <c r="M751" s="237">
        <f t="shared" si="602"/>
        <v>0</v>
      </c>
      <c r="N751" s="237">
        <f t="shared" si="602"/>
        <v>10000</v>
      </c>
      <c r="O751" s="237">
        <f t="shared" si="602"/>
        <v>16000</v>
      </c>
      <c r="P751" s="237">
        <f t="shared" si="602"/>
        <v>21600</v>
      </c>
      <c r="Q751" s="237">
        <f t="shared" si="602"/>
        <v>27160</v>
      </c>
      <c r="R751" s="237">
        <f t="shared" si="602"/>
        <v>32716</v>
      </c>
      <c r="S751" s="237">
        <f t="shared" si="602"/>
        <v>38271.6</v>
      </c>
      <c r="T751" s="237">
        <f t="shared" si="602"/>
        <v>43827.16</v>
      </c>
      <c r="U751" s="237">
        <f t="shared" si="602"/>
        <v>49382.716</v>
      </c>
      <c r="V751" s="237">
        <f t="shared" si="602"/>
        <v>54938.2716</v>
      </c>
      <c r="W751" s="237">
        <f t="shared" si="602"/>
        <v>54724.59639</v>
      </c>
      <c r="X751" s="237">
        <f t="shared" si="602"/>
        <v>53933.9981</v>
      </c>
      <c r="Y751" s="237">
        <f t="shared" si="602"/>
        <v>53085.7075</v>
      </c>
      <c r="Z751" s="237">
        <f t="shared" si="602"/>
        <v>52231.64767</v>
      </c>
      <c r="AA751" s="237">
        <f t="shared" si="602"/>
        <v>51377.01092</v>
      </c>
      <c r="AB751" s="237">
        <f t="shared" si="602"/>
        <v>50522.31648</v>
      </c>
      <c r="AC751" s="237">
        <f t="shared" si="602"/>
        <v>49667.61626</v>
      </c>
      <c r="AD751" s="237">
        <f t="shared" si="602"/>
        <v>48812.91547</v>
      </c>
      <c r="AE751" s="237">
        <f t="shared" si="602"/>
        <v>47958.21462</v>
      </c>
      <c r="AF751" s="237">
        <f t="shared" si="602"/>
        <v>47103.51377</v>
      </c>
      <c r="AG751" s="237">
        <f t="shared" si="602"/>
        <v>46248.81292</v>
      </c>
      <c r="AH751" s="237">
        <f t="shared" si="602"/>
        <v>45394.11206</v>
      </c>
      <c r="AI751" s="237">
        <f t="shared" si="602"/>
        <v>51497.99109</v>
      </c>
      <c r="AJ751" s="237">
        <f t="shared" si="602"/>
        <v>58297.7281</v>
      </c>
      <c r="AK751" s="237">
        <f t="shared" si="602"/>
        <v>65167.05092</v>
      </c>
      <c r="AL751" s="237">
        <f t="shared" si="602"/>
        <v>72043.33231</v>
      </c>
      <c r="AM751" s="237">
        <f t="shared" si="602"/>
        <v>78920.30956</v>
      </c>
      <c r="AN751" s="237">
        <f t="shared" si="602"/>
        <v>85797.3564</v>
      </c>
      <c r="AO751" s="237">
        <f t="shared" si="602"/>
        <v>92674.4102</v>
      </c>
      <c r="AP751" s="237">
        <f t="shared" si="602"/>
        <v>99551.46469</v>
      </c>
      <c r="AQ751" s="237">
        <f t="shared" si="602"/>
        <v>106428.5192</v>
      </c>
      <c r="AR751" s="237">
        <f t="shared" si="602"/>
        <v>113305.5738</v>
      </c>
      <c r="AS751" s="237">
        <f t="shared" si="602"/>
        <v>120182.6284</v>
      </c>
      <c r="AT751" s="237">
        <f t="shared" si="602"/>
        <v>127059.683</v>
      </c>
      <c r="AU751" s="237">
        <f t="shared" si="602"/>
        <v>129987.1699</v>
      </c>
      <c r="AV751" s="237">
        <f t="shared" si="602"/>
        <v>132519.7002</v>
      </c>
      <c r="AW751" s="237">
        <f t="shared" si="602"/>
        <v>135012.7347</v>
      </c>
      <c r="AX751" s="237">
        <f t="shared" si="602"/>
        <v>137501.8197</v>
      </c>
      <c r="AY751" s="237">
        <f t="shared" si="602"/>
        <v>139990.5097</v>
      </c>
      <c r="AZ751" s="237">
        <f t="shared" si="602"/>
        <v>142479.1602</v>
      </c>
      <c r="BA751" s="237">
        <f t="shared" si="602"/>
        <v>144967.8068</v>
      </c>
      <c r="BB751" s="237">
        <f t="shared" si="602"/>
        <v>147456.453</v>
      </c>
      <c r="BC751" s="237">
        <f t="shared" si="602"/>
        <v>149945.0991</v>
      </c>
      <c r="BD751" s="237">
        <f t="shared" si="602"/>
        <v>152433.7452</v>
      </c>
      <c r="BE751" s="237">
        <f t="shared" si="602"/>
        <v>154922.3914</v>
      </c>
      <c r="BF751" s="237">
        <f t="shared" si="602"/>
        <v>157411.0375</v>
      </c>
      <c r="BG751" s="237">
        <f t="shared" si="602"/>
        <v>167727.7793</v>
      </c>
      <c r="BH751" s="237">
        <f t="shared" si="602"/>
        <v>178827.3306</v>
      </c>
      <c r="BI751" s="237">
        <f t="shared" si="602"/>
        <v>190005.163</v>
      </c>
      <c r="BJ751" s="237">
        <f t="shared" si="602"/>
        <v>201190.8234</v>
      </c>
      <c r="BK751" s="237">
        <f t="shared" si="602"/>
        <v>212377.2666</v>
      </c>
      <c r="BL751" s="237">
        <f t="shared" si="602"/>
        <v>223563.7881</v>
      </c>
      <c r="BM751" s="237">
        <f t="shared" si="602"/>
        <v>234750.3174</v>
      </c>
      <c r="BN751" s="237">
        <f t="shared" si="602"/>
        <v>245936.8475</v>
      </c>
      <c r="BO751" s="237">
        <f t="shared" si="602"/>
        <v>257123.3777</v>
      </c>
      <c r="BP751" s="237">
        <f t="shared" si="602"/>
        <v>268309.9079</v>
      </c>
      <c r="BQ751" s="237">
        <f t="shared" si="602"/>
        <v>279496.4381</v>
      </c>
      <c r="BR751" s="237">
        <f t="shared" si="602"/>
        <v>290682.9683</v>
      </c>
      <c r="BS751" s="237">
        <f t="shared" si="602"/>
        <v>302423.5714</v>
      </c>
      <c r="BT751" s="237">
        <f t="shared" si="602"/>
        <v>314219.5818</v>
      </c>
      <c r="BU751" s="237">
        <f t="shared" si="602"/>
        <v>326021.1329</v>
      </c>
      <c r="BV751" s="237">
        <f t="shared" si="602"/>
        <v>337823.2381</v>
      </c>
      <c r="BW751" s="237">
        <f t="shared" si="602"/>
        <v>349625.3987</v>
      </c>
      <c r="BX751" s="237">
        <f t="shared" si="602"/>
        <v>361427.5648</v>
      </c>
      <c r="BY751" s="237">
        <f t="shared" si="602"/>
        <v>373229.7315</v>
      </c>
      <c r="BZ751" s="237">
        <f t="shared" si="602"/>
        <v>385031.8983</v>
      </c>
      <c r="CA751" s="237">
        <f t="shared" si="602"/>
        <v>396834.065</v>
      </c>
      <c r="CB751" s="237">
        <f t="shared" si="602"/>
        <v>408636.2318</v>
      </c>
      <c r="CC751" s="237">
        <f t="shared" si="602"/>
        <v>420438.3986</v>
      </c>
      <c r="CD751" s="237">
        <f t="shared" si="602"/>
        <v>432240.5653</v>
      </c>
      <c r="CE751" s="237">
        <f t="shared" si="602"/>
        <v>455058.455</v>
      </c>
      <c r="CF751" s="237">
        <f t="shared" si="602"/>
        <v>478977.917</v>
      </c>
      <c r="CG751" s="237">
        <f t="shared" si="602"/>
        <v>503007.5362</v>
      </c>
      <c r="CH751" s="237">
        <f t="shared" si="602"/>
        <v>527048.1711</v>
      </c>
      <c r="CI751" s="237">
        <f t="shared" si="602"/>
        <v>551089.9076</v>
      </c>
      <c r="CJ751" s="237">
        <f t="shared" si="602"/>
        <v>575131.7543</v>
      </c>
      <c r="CK751" s="237">
        <f t="shared" si="602"/>
        <v>599173.6119</v>
      </c>
      <c r="CL751" s="237">
        <f t="shared" si="602"/>
        <v>623215.4707</v>
      </c>
      <c r="CM751" s="237">
        <f t="shared" si="602"/>
        <v>647257.3296</v>
      </c>
      <c r="CN751" s="237">
        <f t="shared" si="602"/>
        <v>671299.1885</v>
      </c>
      <c r="CO751" s="237">
        <f t="shared" si="602"/>
        <v>695341.0474</v>
      </c>
      <c r="CP751" s="237">
        <f t="shared" si="602"/>
        <v>719382.9063</v>
      </c>
      <c r="CQ751" s="237">
        <f t="shared" si="602"/>
        <v>752479.055</v>
      </c>
      <c r="CR751" s="237">
        <f t="shared" si="602"/>
        <v>786480.6327</v>
      </c>
      <c r="CS751" s="237">
        <f t="shared" si="602"/>
        <v>820572.7533</v>
      </c>
      <c r="CT751" s="237">
        <f t="shared" si="602"/>
        <v>854673.9282</v>
      </c>
      <c r="CU751" s="237">
        <f t="shared" si="602"/>
        <v>888776.0086</v>
      </c>
      <c r="CV751" s="237">
        <f t="shared" si="602"/>
        <v>922878.1794</v>
      </c>
      <c r="CW751" s="237">
        <f t="shared" si="602"/>
        <v>956980.3594</v>
      </c>
      <c r="CX751" s="237">
        <f t="shared" si="602"/>
        <v>991082.5402</v>
      </c>
      <c r="CY751" s="237">
        <f t="shared" si="602"/>
        <v>1025184.721</v>
      </c>
      <c r="CZ751" s="237">
        <f t="shared" si="602"/>
        <v>1059286.902</v>
      </c>
      <c r="DA751" s="237">
        <f t="shared" si="602"/>
        <v>1093389.083</v>
      </c>
      <c r="DB751" s="237">
        <f t="shared" si="602"/>
        <v>1127491.264</v>
      </c>
      <c r="DC751" s="237">
        <f t="shared" si="602"/>
        <v>1183332.581</v>
      </c>
      <c r="DD751" s="237">
        <f t="shared" si="602"/>
        <v>1241347.811</v>
      </c>
      <c r="DE751" s="237">
        <f t="shared" si="602"/>
        <v>1299580.432</v>
      </c>
      <c r="DF751" s="237">
        <f t="shared" si="602"/>
        <v>1357834.793</v>
      </c>
      <c r="DG751" s="237">
        <f t="shared" si="602"/>
        <v>1416091.328</v>
      </c>
      <c r="DH751" s="237">
        <f t="shared" si="602"/>
        <v>1474348.079</v>
      </c>
      <c r="DI751" s="237">
        <f t="shared" si="602"/>
        <v>1532604.853</v>
      </c>
      <c r="DJ751" s="237">
        <f t="shared" si="602"/>
        <v>1590861.629</v>
      </c>
      <c r="DK751" s="237">
        <f t="shared" si="602"/>
        <v>1649118.405</v>
      </c>
      <c r="DL751" s="237">
        <f t="shared" si="602"/>
        <v>1707375.181</v>
      </c>
      <c r="DM751" s="237">
        <f t="shared" si="602"/>
        <v>1765631.957</v>
      </c>
      <c r="DN751" s="237">
        <f t="shared" si="602"/>
        <v>1823888.734</v>
      </c>
      <c r="DO751" s="237">
        <f t="shared" si="602"/>
        <v>1910791.589</v>
      </c>
      <c r="DP751" s="237">
        <f t="shared" si="602"/>
        <v>2000559.052</v>
      </c>
      <c r="DQ751" s="237">
        <f t="shared" si="602"/>
        <v>2090612.977</v>
      </c>
      <c r="DR751" s="237">
        <f t="shared" si="602"/>
        <v>2180695.547</v>
      </c>
      <c r="DS751" s="237">
        <f t="shared" si="602"/>
        <v>2270780.982</v>
      </c>
      <c r="DT751" s="237">
        <f t="shared" si="602"/>
        <v>2360866.703</v>
      </c>
      <c r="DU751" s="237">
        <f t="shared" si="602"/>
        <v>2450952.453</v>
      </c>
      <c r="DV751" s="237">
        <f t="shared" si="602"/>
        <v>2541038.206</v>
      </c>
      <c r="DW751" s="237">
        <f t="shared" si="602"/>
        <v>2631123.959</v>
      </c>
      <c r="DX751" s="237">
        <f t="shared" si="602"/>
        <v>2721209.712</v>
      </c>
      <c r="DY751" s="237">
        <f t="shared" si="602"/>
        <v>2811295.465</v>
      </c>
      <c r="DZ751" s="237">
        <f t="shared" si="602"/>
        <v>2901381.218</v>
      </c>
    </row>
    <row r="752">
      <c r="A752" s="89"/>
      <c r="C752" s="277">
        <f>RBL!C$9</f>
        <v>3</v>
      </c>
      <c r="D752" s="150"/>
      <c r="E752" s="89">
        <f>RBL!C$7</f>
        <v>1</v>
      </c>
      <c r="F752" s="146">
        <f>RBL!C$11</f>
        <v>1</v>
      </c>
      <c r="G752" s="129">
        <f>RBL!C$10</f>
        <v>0.035</v>
      </c>
      <c r="H752" s="89"/>
      <c r="I752" s="150" t="s">
        <v>189</v>
      </c>
      <c r="J752" s="89"/>
      <c r="K752" s="90">
        <f>if(K2&lt;($E752+$F752),0,$G752*K751)</f>
        <v>0</v>
      </c>
      <c r="L752" s="90">
        <f t="shared" ref="L752:DZ752" si="603">if(L2&lt;($E752+$F752),0,if(L2&gt;$F753,0,if(L2=$F753,$C751-sum($K752:K752),if((sum($K752:K752)+($G752*L751))&lt;=$C751,$G752*L751,$C751-sum($K752:K752)))))</f>
        <v>0</v>
      </c>
      <c r="M752" s="90">
        <f t="shared" si="603"/>
        <v>0</v>
      </c>
      <c r="N752" s="90">
        <f t="shared" si="603"/>
        <v>350</v>
      </c>
      <c r="O752" s="90">
        <f t="shared" si="603"/>
        <v>560</v>
      </c>
      <c r="P752" s="90">
        <f t="shared" si="603"/>
        <v>756</v>
      </c>
      <c r="Q752" s="90">
        <f t="shared" si="603"/>
        <v>950.6</v>
      </c>
      <c r="R752" s="90">
        <f t="shared" si="603"/>
        <v>1145.06</v>
      </c>
      <c r="S752" s="90">
        <f t="shared" si="603"/>
        <v>1339.506</v>
      </c>
      <c r="T752" s="90">
        <f t="shared" si="603"/>
        <v>1533.9506</v>
      </c>
      <c r="U752" s="90">
        <f t="shared" si="603"/>
        <v>1728.39506</v>
      </c>
      <c r="V752" s="90">
        <f t="shared" si="603"/>
        <v>1922.839506</v>
      </c>
      <c r="W752" s="90">
        <f t="shared" si="603"/>
        <v>1915.360874</v>
      </c>
      <c r="X752" s="90">
        <f t="shared" si="603"/>
        <v>1887.689934</v>
      </c>
      <c r="Y752" s="90">
        <f t="shared" si="603"/>
        <v>1857.999763</v>
      </c>
      <c r="Z752" s="90">
        <f t="shared" si="603"/>
        <v>1828.107669</v>
      </c>
      <c r="AA752" s="90">
        <f t="shared" si="603"/>
        <v>1798.195382</v>
      </c>
      <c r="AB752" s="90">
        <f t="shared" si="603"/>
        <v>1768.281077</v>
      </c>
      <c r="AC752" s="90">
        <f t="shared" si="603"/>
        <v>1738.366569</v>
      </c>
      <c r="AD752" s="90">
        <f t="shared" si="603"/>
        <v>1708.452042</v>
      </c>
      <c r="AE752" s="90">
        <f t="shared" si="603"/>
        <v>1678.537512</v>
      </c>
      <c r="AF752" s="90">
        <f t="shared" si="603"/>
        <v>1648.622982</v>
      </c>
      <c r="AG752" s="90">
        <f t="shared" si="603"/>
        <v>1618.708452</v>
      </c>
      <c r="AH752" s="90">
        <f t="shared" si="603"/>
        <v>1588.793922</v>
      </c>
      <c r="AI752" s="90">
        <f t="shared" si="603"/>
        <v>1802.429688</v>
      </c>
      <c r="AJ752" s="90">
        <f t="shared" si="603"/>
        <v>2040.420484</v>
      </c>
      <c r="AK752" s="90">
        <f t="shared" si="603"/>
        <v>2280.846782</v>
      </c>
      <c r="AL752" s="90">
        <f t="shared" si="603"/>
        <v>2521.516631</v>
      </c>
      <c r="AM752" s="90">
        <f t="shared" si="603"/>
        <v>2762.210835</v>
      </c>
      <c r="AN752" s="90">
        <f t="shared" si="603"/>
        <v>3002.907474</v>
      </c>
      <c r="AO752" s="90">
        <f t="shared" si="603"/>
        <v>3243.604357</v>
      </c>
      <c r="AP752" s="90">
        <f t="shared" si="603"/>
        <v>3484.301264</v>
      </c>
      <c r="AQ752" s="90">
        <f t="shared" si="603"/>
        <v>3724.998174</v>
      </c>
      <c r="AR752" s="90">
        <f t="shared" si="603"/>
        <v>3965.695084</v>
      </c>
      <c r="AS752" s="90">
        <f t="shared" si="603"/>
        <v>4206.391994</v>
      </c>
      <c r="AT752" s="90">
        <f t="shared" si="603"/>
        <v>4447.088903</v>
      </c>
      <c r="AU752" s="90">
        <f t="shared" si="603"/>
        <v>4549.550948</v>
      </c>
      <c r="AV752" s="90">
        <f t="shared" si="603"/>
        <v>4638.189505</v>
      </c>
      <c r="AW752" s="90">
        <f t="shared" si="603"/>
        <v>4725.445714</v>
      </c>
      <c r="AX752" s="90">
        <f t="shared" si="603"/>
        <v>4812.563688</v>
      </c>
      <c r="AY752" s="90">
        <f t="shared" si="603"/>
        <v>4899.667839</v>
      </c>
      <c r="AZ752" s="90">
        <f t="shared" si="603"/>
        <v>4986.770607</v>
      </c>
      <c r="BA752" s="90">
        <f t="shared" si="603"/>
        <v>5073.873237</v>
      </c>
      <c r="BB752" s="90">
        <f t="shared" si="603"/>
        <v>5160.975854</v>
      </c>
      <c r="BC752" s="90">
        <f t="shared" si="603"/>
        <v>5248.078468</v>
      </c>
      <c r="BD752" s="90">
        <f t="shared" si="603"/>
        <v>5335.181083</v>
      </c>
      <c r="BE752" s="90">
        <f t="shared" si="603"/>
        <v>5422.283698</v>
      </c>
      <c r="BF752" s="90">
        <f t="shared" si="603"/>
        <v>5509.386312</v>
      </c>
      <c r="BG752" s="90">
        <f t="shared" si="603"/>
        <v>5870.472275</v>
      </c>
      <c r="BH752" s="90">
        <f t="shared" si="603"/>
        <v>6258.956572</v>
      </c>
      <c r="BI752" s="90">
        <f t="shared" si="603"/>
        <v>6650.180703</v>
      </c>
      <c r="BJ752" s="90">
        <f t="shared" si="603"/>
        <v>7041.678818</v>
      </c>
      <c r="BK752" s="90">
        <f t="shared" si="603"/>
        <v>7433.20433</v>
      </c>
      <c r="BL752" s="90">
        <f t="shared" si="603"/>
        <v>7824.732582</v>
      </c>
      <c r="BM752" s="90">
        <f t="shared" si="603"/>
        <v>8216.261109</v>
      </c>
      <c r="BN752" s="90">
        <f t="shared" si="603"/>
        <v>8607.789663</v>
      </c>
      <c r="BO752" s="90">
        <f t="shared" si="603"/>
        <v>8999.318219</v>
      </c>
      <c r="BP752" s="90">
        <f t="shared" si="603"/>
        <v>9390.846776</v>
      </c>
      <c r="BQ752" s="90">
        <f t="shared" si="603"/>
        <v>9782.375333</v>
      </c>
      <c r="BR752" s="90">
        <f t="shared" si="603"/>
        <v>84756.33765</v>
      </c>
      <c r="BS752" s="90">
        <f t="shared" si="603"/>
        <v>0</v>
      </c>
      <c r="BT752" s="90">
        <f t="shared" si="603"/>
        <v>0</v>
      </c>
      <c r="BU752" s="90">
        <f t="shared" si="603"/>
        <v>0</v>
      </c>
      <c r="BV752" s="90">
        <f t="shared" si="603"/>
        <v>0</v>
      </c>
      <c r="BW752" s="90">
        <f t="shared" si="603"/>
        <v>0</v>
      </c>
      <c r="BX752" s="90">
        <f t="shared" si="603"/>
        <v>0</v>
      </c>
      <c r="BY752" s="90">
        <f t="shared" si="603"/>
        <v>0</v>
      </c>
      <c r="BZ752" s="90">
        <f t="shared" si="603"/>
        <v>0</v>
      </c>
      <c r="CA752" s="90">
        <f t="shared" si="603"/>
        <v>0</v>
      </c>
      <c r="CB752" s="90">
        <f t="shared" si="603"/>
        <v>0</v>
      </c>
      <c r="CC752" s="90">
        <f t="shared" si="603"/>
        <v>0</v>
      </c>
      <c r="CD752" s="90">
        <f t="shared" si="603"/>
        <v>0</v>
      </c>
      <c r="CE752" s="90">
        <f t="shared" si="603"/>
        <v>0</v>
      </c>
      <c r="CF752" s="90">
        <f t="shared" si="603"/>
        <v>0</v>
      </c>
      <c r="CG752" s="90">
        <f t="shared" si="603"/>
        <v>0</v>
      </c>
      <c r="CH752" s="90">
        <f t="shared" si="603"/>
        <v>0</v>
      </c>
      <c r="CI752" s="90">
        <f t="shared" si="603"/>
        <v>0</v>
      </c>
      <c r="CJ752" s="90">
        <f t="shared" si="603"/>
        <v>0</v>
      </c>
      <c r="CK752" s="90">
        <f t="shared" si="603"/>
        <v>0</v>
      </c>
      <c r="CL752" s="90">
        <f t="shared" si="603"/>
        <v>0</v>
      </c>
      <c r="CM752" s="90">
        <f t="shared" si="603"/>
        <v>0</v>
      </c>
      <c r="CN752" s="90">
        <f t="shared" si="603"/>
        <v>0</v>
      </c>
      <c r="CO752" s="90">
        <f t="shared" si="603"/>
        <v>0</v>
      </c>
      <c r="CP752" s="90">
        <f t="shared" si="603"/>
        <v>0</v>
      </c>
      <c r="CQ752" s="90">
        <f t="shared" si="603"/>
        <v>0</v>
      </c>
      <c r="CR752" s="90">
        <f t="shared" si="603"/>
        <v>0</v>
      </c>
      <c r="CS752" s="90">
        <f t="shared" si="603"/>
        <v>0</v>
      </c>
      <c r="CT752" s="90">
        <f t="shared" si="603"/>
        <v>0</v>
      </c>
      <c r="CU752" s="90">
        <f t="shared" si="603"/>
        <v>0</v>
      </c>
      <c r="CV752" s="90">
        <f t="shared" si="603"/>
        <v>0</v>
      </c>
      <c r="CW752" s="90">
        <f t="shared" si="603"/>
        <v>0</v>
      </c>
      <c r="CX752" s="90">
        <f t="shared" si="603"/>
        <v>0</v>
      </c>
      <c r="CY752" s="90">
        <f t="shared" si="603"/>
        <v>0</v>
      </c>
      <c r="CZ752" s="90">
        <f t="shared" si="603"/>
        <v>0</v>
      </c>
      <c r="DA752" s="90">
        <f t="shared" si="603"/>
        <v>0</v>
      </c>
      <c r="DB752" s="90">
        <f t="shared" si="603"/>
        <v>0</v>
      </c>
      <c r="DC752" s="90">
        <f t="shared" si="603"/>
        <v>0</v>
      </c>
      <c r="DD752" s="90">
        <f t="shared" si="603"/>
        <v>0</v>
      </c>
      <c r="DE752" s="90">
        <f t="shared" si="603"/>
        <v>0</v>
      </c>
      <c r="DF752" s="90">
        <f t="shared" si="603"/>
        <v>0</v>
      </c>
      <c r="DG752" s="90">
        <f t="shared" si="603"/>
        <v>0</v>
      </c>
      <c r="DH752" s="90">
        <f t="shared" si="603"/>
        <v>0</v>
      </c>
      <c r="DI752" s="90">
        <f t="shared" si="603"/>
        <v>0</v>
      </c>
      <c r="DJ752" s="90">
        <f t="shared" si="603"/>
        <v>0</v>
      </c>
      <c r="DK752" s="90">
        <f t="shared" si="603"/>
        <v>0</v>
      </c>
      <c r="DL752" s="90">
        <f t="shared" si="603"/>
        <v>0</v>
      </c>
      <c r="DM752" s="90">
        <f t="shared" si="603"/>
        <v>0</v>
      </c>
      <c r="DN752" s="90">
        <f t="shared" si="603"/>
        <v>0</v>
      </c>
      <c r="DO752" s="90">
        <f t="shared" si="603"/>
        <v>0</v>
      </c>
      <c r="DP752" s="90">
        <f t="shared" si="603"/>
        <v>0</v>
      </c>
      <c r="DQ752" s="90">
        <f t="shared" si="603"/>
        <v>0</v>
      </c>
      <c r="DR752" s="90">
        <f t="shared" si="603"/>
        <v>0</v>
      </c>
      <c r="DS752" s="90">
        <f t="shared" si="603"/>
        <v>0</v>
      </c>
      <c r="DT752" s="90">
        <f t="shared" si="603"/>
        <v>0</v>
      </c>
      <c r="DU752" s="90">
        <f t="shared" si="603"/>
        <v>0</v>
      </c>
      <c r="DV752" s="90">
        <f t="shared" si="603"/>
        <v>0</v>
      </c>
      <c r="DW752" s="90">
        <f t="shared" si="603"/>
        <v>0</v>
      </c>
      <c r="DX752" s="90">
        <f t="shared" si="603"/>
        <v>0</v>
      </c>
      <c r="DY752" s="90">
        <f t="shared" si="603"/>
        <v>0</v>
      </c>
      <c r="DZ752" s="90">
        <f t="shared" si="603"/>
        <v>0</v>
      </c>
    </row>
    <row r="753">
      <c r="A753" s="89"/>
      <c r="B753" s="89"/>
      <c r="C753" s="89"/>
      <c r="D753" s="89"/>
      <c r="E753" s="89"/>
      <c r="F753" s="146">
        <f>RBL!C$12</f>
        <v>60</v>
      </c>
      <c r="G753" s="89"/>
      <c r="H753" s="89"/>
      <c r="I753" s="196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  <c r="BK753" s="89"/>
      <c r="BL753" s="89"/>
      <c r="BM753" s="89"/>
      <c r="BN753" s="89"/>
      <c r="BO753" s="89"/>
      <c r="BP753" s="89"/>
      <c r="BQ753" s="89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89"/>
      <c r="CW753" s="89"/>
      <c r="CX753" s="89"/>
      <c r="CY753" s="89"/>
      <c r="CZ753" s="89"/>
      <c r="DA753" s="89"/>
      <c r="DB753" s="89"/>
      <c r="DC753" s="89"/>
      <c r="DD753" s="89"/>
      <c r="DE753" s="89"/>
      <c r="DF753" s="89"/>
      <c r="DG753" s="89"/>
      <c r="DH753" s="89"/>
      <c r="DI753" s="89"/>
      <c r="DJ753" s="89"/>
      <c r="DK753" s="89"/>
      <c r="DL753" s="89"/>
      <c r="DM753" s="89"/>
      <c r="DN753" s="89"/>
      <c r="DO753" s="89"/>
      <c r="DP753" s="89"/>
      <c r="DQ753" s="89"/>
      <c r="DR753" s="89"/>
      <c r="DS753" s="89"/>
      <c r="DT753" s="89"/>
      <c r="DU753" s="89"/>
      <c r="DV753" s="89"/>
      <c r="DW753" s="89"/>
      <c r="DX753" s="89"/>
      <c r="DY753" s="89"/>
      <c r="DZ753" s="89"/>
    </row>
    <row r="755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3" t="s">
        <v>111</v>
      </c>
      <c r="L755" s="83" t="s">
        <v>112</v>
      </c>
      <c r="M755" s="83" t="s">
        <v>113</v>
      </c>
      <c r="N755" s="83" t="s">
        <v>114</v>
      </c>
      <c r="O755" s="83" t="s">
        <v>115</v>
      </c>
      <c r="P755" s="83" t="s">
        <v>116</v>
      </c>
      <c r="Q755" s="83" t="s">
        <v>117</v>
      </c>
      <c r="R755" s="83" t="s">
        <v>118</v>
      </c>
      <c r="S755" s="83" t="s">
        <v>119</v>
      </c>
      <c r="T755" s="83" t="s">
        <v>120</v>
      </c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89"/>
      <c r="BM755" s="89"/>
      <c r="BN755" s="89"/>
      <c r="BO755" s="89"/>
      <c r="BP755" s="89"/>
      <c r="BQ755" s="89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89"/>
      <c r="CW755" s="89"/>
      <c r="CX755" s="89"/>
      <c r="CY755" s="89"/>
      <c r="CZ755" s="89"/>
      <c r="DA755" s="89"/>
      <c r="DB755" s="89"/>
      <c r="DC755" s="89"/>
      <c r="DD755" s="89"/>
      <c r="DE755" s="89"/>
      <c r="DF755" s="89"/>
      <c r="DG755" s="89"/>
      <c r="DH755" s="89"/>
      <c r="DI755" s="89"/>
      <c r="DJ755" s="89"/>
      <c r="DK755" s="89"/>
      <c r="DL755" s="89"/>
      <c r="DM755" s="89"/>
      <c r="DN755" s="89"/>
      <c r="DO755" s="89"/>
      <c r="DP755" s="89"/>
      <c r="DQ755" s="89"/>
      <c r="DR755" s="89"/>
      <c r="DS755" s="89"/>
      <c r="DT755" s="89"/>
      <c r="DU755" s="89"/>
      <c r="DV755" s="89"/>
      <c r="DW755" s="89"/>
      <c r="DX755" s="89"/>
      <c r="DY755" s="89"/>
      <c r="DZ755" s="89"/>
    </row>
    <row r="756">
      <c r="A756" s="89"/>
      <c r="B756" s="89"/>
      <c r="C756" s="89"/>
      <c r="D756" s="89"/>
      <c r="E756" s="107" t="s">
        <v>168</v>
      </c>
      <c r="F756" s="89"/>
      <c r="G756" s="89"/>
      <c r="H756" s="89"/>
      <c r="I756" s="196" t="s">
        <v>185</v>
      </c>
      <c r="J756" s="217" t="str">
        <f>J750</f>
        <v/>
      </c>
      <c r="K756" s="217">
        <f t="shared" ref="K756:T756" si="604">sumif($K$1:$DZ$1,K$153,$K750:$DZ750)</f>
        <v>100000</v>
      </c>
      <c r="L756" s="217">
        <f t="shared" si="604"/>
        <v>0</v>
      </c>
      <c r="M756" s="217">
        <f t="shared" si="604"/>
        <v>0</v>
      </c>
      <c r="N756" s="217">
        <f t="shared" si="604"/>
        <v>0</v>
      </c>
      <c r="O756" s="217">
        <f t="shared" si="604"/>
        <v>0</v>
      </c>
      <c r="P756" s="217">
        <f t="shared" si="604"/>
        <v>0</v>
      </c>
      <c r="Q756" s="217">
        <f t="shared" si="604"/>
        <v>0</v>
      </c>
      <c r="R756" s="217">
        <f t="shared" si="604"/>
        <v>0</v>
      </c>
      <c r="S756" s="217">
        <f t="shared" si="604"/>
        <v>0</v>
      </c>
      <c r="T756" s="217">
        <f t="shared" si="604"/>
        <v>0</v>
      </c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89"/>
      <c r="DB756" s="89"/>
      <c r="DC756" s="89"/>
      <c r="DD756" s="89"/>
      <c r="DE756" s="89"/>
      <c r="DF756" s="89"/>
      <c r="DG756" s="89"/>
      <c r="DH756" s="89"/>
      <c r="DI756" s="89"/>
      <c r="DJ756" s="89"/>
      <c r="DK756" s="89"/>
      <c r="DL756" s="89"/>
      <c r="DM756" s="89"/>
      <c r="DN756" s="89"/>
      <c r="DO756" s="89"/>
      <c r="DP756" s="89"/>
      <c r="DQ756" s="89"/>
      <c r="DR756" s="89"/>
      <c r="DS756" s="89"/>
      <c r="DT756" s="89"/>
      <c r="DU756" s="89"/>
      <c r="DV756" s="89"/>
      <c r="DW756" s="89"/>
      <c r="DX756" s="89"/>
      <c r="DY756" s="89"/>
      <c r="DZ756" s="89"/>
    </row>
    <row r="757">
      <c r="I757" s="238" t="s">
        <v>189</v>
      </c>
      <c r="K757" s="217">
        <f t="shared" ref="K757:T757" si="605">sumif($K$1:$DZ$1,K$153,$K752:$DZ752)</f>
        <v>10286.35117</v>
      </c>
      <c r="L757" s="217">
        <f t="shared" si="605"/>
        <v>21037.11618</v>
      </c>
      <c r="M757" s="217">
        <f t="shared" si="605"/>
        <v>37482.41167</v>
      </c>
      <c r="N757" s="217">
        <f t="shared" si="605"/>
        <v>60361.96695</v>
      </c>
      <c r="O757" s="217">
        <f t="shared" si="605"/>
        <v>170832.154</v>
      </c>
      <c r="P757" s="217">
        <f t="shared" si="605"/>
        <v>0</v>
      </c>
      <c r="Q757" s="217">
        <f t="shared" si="605"/>
        <v>0</v>
      </c>
      <c r="R757" s="217">
        <f t="shared" si="605"/>
        <v>0</v>
      </c>
      <c r="S757" s="217">
        <f t="shared" si="605"/>
        <v>0</v>
      </c>
      <c r="T757" s="217">
        <f t="shared" si="605"/>
        <v>0</v>
      </c>
    </row>
    <row r="760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  <c r="BK760" s="89"/>
      <c r="BL760" s="89"/>
      <c r="BM760" s="89"/>
      <c r="BN760" s="89"/>
      <c r="BO760" s="89"/>
      <c r="BP760" s="89"/>
      <c r="BQ760" s="89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89"/>
      <c r="CW760" s="89"/>
      <c r="CX760" s="89"/>
      <c r="CY760" s="89"/>
      <c r="CZ760" s="89"/>
      <c r="DA760" s="89"/>
      <c r="DB760" s="89"/>
      <c r="DC760" s="89"/>
      <c r="DD760" s="89"/>
      <c r="DE760" s="89"/>
      <c r="DF760" s="89"/>
      <c r="DG760" s="89"/>
      <c r="DH760" s="89"/>
      <c r="DI760" s="89"/>
      <c r="DJ760" s="89"/>
      <c r="DK760" s="89"/>
      <c r="DL760" s="89"/>
      <c r="DM760" s="89"/>
      <c r="DN760" s="89"/>
      <c r="DO760" s="89"/>
      <c r="DP760" s="89"/>
      <c r="DQ760" s="89"/>
      <c r="DR760" s="89"/>
      <c r="DS760" s="89"/>
      <c r="DT760" s="89"/>
      <c r="DU760" s="89"/>
      <c r="DV760" s="89"/>
      <c r="DW760" s="89"/>
      <c r="DX760" s="89"/>
      <c r="DY760" s="89"/>
      <c r="DZ760" s="89"/>
    </row>
    <row r="76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89"/>
      <c r="BM761" s="89"/>
      <c r="BN761" s="89"/>
      <c r="BO761" s="89"/>
      <c r="BP761" s="89"/>
      <c r="BQ761" s="89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89"/>
      <c r="CW761" s="89"/>
      <c r="CX761" s="89"/>
      <c r="CY761" s="89"/>
      <c r="CZ761" s="89"/>
      <c r="DA761" s="89"/>
      <c r="DB761" s="89"/>
      <c r="DC761" s="89"/>
      <c r="DD761" s="89"/>
      <c r="DE761" s="89"/>
      <c r="DF761" s="89"/>
      <c r="DG761" s="89"/>
      <c r="DH761" s="89"/>
      <c r="DI761" s="89"/>
      <c r="DJ761" s="89"/>
      <c r="DK761" s="89"/>
      <c r="DL761" s="89"/>
      <c r="DM761" s="89"/>
      <c r="DN761" s="89"/>
      <c r="DO761" s="89"/>
      <c r="DP761" s="89"/>
      <c r="DQ761" s="89"/>
      <c r="DR761" s="89"/>
      <c r="DS761" s="89"/>
      <c r="DT761" s="89"/>
      <c r="DU761" s="89"/>
      <c r="DV761" s="89"/>
      <c r="DW761" s="89"/>
      <c r="DX761" s="89"/>
      <c r="DY761" s="89"/>
      <c r="DZ761" s="89"/>
    </row>
    <row r="76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  <c r="BK762" s="89"/>
      <c r="BL762" s="89"/>
      <c r="BM762" s="89"/>
      <c r="BN762" s="89"/>
      <c r="BO762" s="89"/>
      <c r="BP762" s="89"/>
      <c r="BQ762" s="89"/>
      <c r="BR762" s="89"/>
      <c r="BS762" s="89"/>
      <c r="BT762" s="89"/>
      <c r="BU762" s="89"/>
      <c r="BV762" s="89"/>
      <c r="BW762" s="89"/>
      <c r="BX762" s="89"/>
      <c r="BY762" s="89"/>
      <c r="BZ762" s="89"/>
      <c r="CA762" s="89"/>
      <c r="CB762" s="89"/>
      <c r="CC762" s="89"/>
      <c r="CD762" s="89"/>
      <c r="CE762" s="89"/>
      <c r="CF762" s="89"/>
      <c r="CG762" s="89"/>
      <c r="CH762" s="89"/>
      <c r="CI762" s="89"/>
      <c r="CJ762" s="89"/>
      <c r="CK762" s="89"/>
      <c r="CL762" s="89"/>
      <c r="CM762" s="89"/>
      <c r="CN762" s="89"/>
      <c r="CO762" s="89"/>
      <c r="CP762" s="89"/>
      <c r="CQ762" s="89"/>
      <c r="CR762" s="89"/>
      <c r="CS762" s="89"/>
      <c r="CT762" s="89"/>
      <c r="CU762" s="89"/>
      <c r="CV762" s="89"/>
      <c r="CW762" s="89"/>
      <c r="CX762" s="89"/>
      <c r="CY762" s="89"/>
      <c r="CZ762" s="89"/>
      <c r="DA762" s="89"/>
      <c r="DB762" s="89"/>
      <c r="DC762" s="89"/>
      <c r="DD762" s="89"/>
      <c r="DE762" s="89"/>
      <c r="DF762" s="89"/>
      <c r="DG762" s="89"/>
      <c r="DH762" s="89"/>
      <c r="DI762" s="89"/>
      <c r="DJ762" s="89"/>
      <c r="DK762" s="89"/>
      <c r="DL762" s="89"/>
      <c r="DM762" s="89"/>
      <c r="DN762" s="89"/>
      <c r="DO762" s="89"/>
      <c r="DP762" s="89"/>
      <c r="DQ762" s="89"/>
      <c r="DR762" s="89"/>
      <c r="DS762" s="89"/>
      <c r="DT762" s="89"/>
      <c r="DU762" s="89"/>
      <c r="DV762" s="89"/>
      <c r="DW762" s="89"/>
      <c r="DX762" s="89"/>
      <c r="DY762" s="89"/>
      <c r="DZ762" s="89"/>
    </row>
    <row r="763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89"/>
      <c r="BM763" s="89"/>
      <c r="BN763" s="89"/>
      <c r="BO763" s="89"/>
      <c r="BP763" s="89"/>
      <c r="BQ763" s="89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89"/>
      <c r="CW763" s="89"/>
      <c r="CX763" s="89"/>
      <c r="CY763" s="89"/>
      <c r="CZ763" s="89"/>
      <c r="DA763" s="89"/>
      <c r="DB763" s="89"/>
      <c r="DC763" s="89"/>
      <c r="DD763" s="89"/>
      <c r="DE763" s="89"/>
      <c r="DF763" s="89"/>
      <c r="DG763" s="89"/>
      <c r="DH763" s="89"/>
      <c r="DI763" s="89"/>
      <c r="DJ763" s="89"/>
      <c r="DK763" s="89"/>
      <c r="DL763" s="89"/>
      <c r="DM763" s="89"/>
      <c r="DN763" s="89"/>
      <c r="DO763" s="89"/>
      <c r="DP763" s="89"/>
      <c r="DQ763" s="89"/>
      <c r="DR763" s="89"/>
      <c r="DS763" s="89"/>
      <c r="DT763" s="89"/>
      <c r="DU763" s="89"/>
      <c r="DV763" s="89"/>
      <c r="DW763" s="89"/>
      <c r="DX763" s="89"/>
      <c r="DY763" s="89"/>
      <c r="DZ763" s="89"/>
    </row>
    <row r="764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  <c r="BK764" s="89"/>
      <c r="BL764" s="89"/>
      <c r="BM764" s="89"/>
      <c r="BN764" s="89"/>
      <c r="BO764" s="89"/>
      <c r="BP764" s="89"/>
      <c r="BQ764" s="89"/>
      <c r="BR764" s="89"/>
      <c r="BS764" s="89"/>
      <c r="BT764" s="89"/>
      <c r="BU764" s="89"/>
      <c r="BV764" s="89"/>
      <c r="BW764" s="89"/>
      <c r="BX764" s="89"/>
      <c r="BY764" s="89"/>
      <c r="BZ764" s="89"/>
      <c r="CA764" s="89"/>
      <c r="CB764" s="89"/>
      <c r="CC764" s="89"/>
      <c r="CD764" s="89"/>
      <c r="CE764" s="89"/>
      <c r="CF764" s="89"/>
      <c r="CG764" s="89"/>
      <c r="CH764" s="89"/>
      <c r="CI764" s="89"/>
      <c r="CJ764" s="89"/>
      <c r="CK764" s="89"/>
      <c r="CL764" s="89"/>
      <c r="CM764" s="89"/>
      <c r="CN764" s="89"/>
      <c r="CO764" s="89"/>
      <c r="CP764" s="89"/>
      <c r="CQ764" s="89"/>
      <c r="CR764" s="89"/>
      <c r="CS764" s="89"/>
      <c r="CT764" s="89"/>
      <c r="CU764" s="89"/>
      <c r="CV764" s="89"/>
      <c r="CW764" s="89"/>
      <c r="CX764" s="89"/>
      <c r="CY764" s="89"/>
      <c r="CZ764" s="89"/>
      <c r="DA764" s="89"/>
      <c r="DB764" s="89"/>
      <c r="DC764" s="89"/>
      <c r="DD764" s="89"/>
      <c r="DE764" s="89"/>
      <c r="DF764" s="89"/>
      <c r="DG764" s="89"/>
      <c r="DH764" s="89"/>
      <c r="DI764" s="89"/>
      <c r="DJ764" s="89"/>
      <c r="DK764" s="89"/>
      <c r="DL764" s="89"/>
      <c r="DM764" s="89"/>
      <c r="DN764" s="89"/>
      <c r="DO764" s="89"/>
      <c r="DP764" s="89"/>
      <c r="DQ764" s="89"/>
      <c r="DR764" s="89"/>
      <c r="DS764" s="89"/>
      <c r="DT764" s="89"/>
      <c r="DU764" s="89"/>
      <c r="DV764" s="89"/>
      <c r="DW764" s="89"/>
      <c r="DX764" s="89"/>
      <c r="DY764" s="89"/>
      <c r="DZ764" s="89"/>
    </row>
    <row r="765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  <c r="BK765" s="89"/>
      <c r="BL765" s="89"/>
      <c r="BM765" s="89"/>
      <c r="BN765" s="89"/>
      <c r="BO765" s="89"/>
      <c r="BP765" s="89"/>
      <c r="BQ765" s="89"/>
      <c r="BR765" s="89"/>
      <c r="BS765" s="89"/>
      <c r="BT765" s="89"/>
      <c r="BU765" s="89"/>
      <c r="BV765" s="89"/>
      <c r="BW765" s="89"/>
      <c r="BX765" s="89"/>
      <c r="BY765" s="89"/>
      <c r="BZ765" s="89"/>
      <c r="CA765" s="89"/>
      <c r="CB765" s="89"/>
      <c r="CC765" s="89"/>
      <c r="CD765" s="89"/>
      <c r="CE765" s="89"/>
      <c r="CF765" s="89"/>
      <c r="CG765" s="89"/>
      <c r="CH765" s="89"/>
      <c r="CI765" s="89"/>
      <c r="CJ765" s="89"/>
      <c r="CK765" s="89"/>
      <c r="CL765" s="89"/>
      <c r="CM765" s="89"/>
      <c r="CN765" s="89"/>
      <c r="CO765" s="89"/>
      <c r="CP765" s="89"/>
      <c r="CQ765" s="89"/>
      <c r="CR765" s="89"/>
      <c r="CS765" s="89"/>
      <c r="CT765" s="89"/>
      <c r="CU765" s="89"/>
      <c r="CV765" s="89"/>
      <c r="CW765" s="89"/>
      <c r="CX765" s="89"/>
      <c r="CY765" s="89"/>
      <c r="CZ765" s="89"/>
      <c r="DA765" s="89"/>
      <c r="DB765" s="89"/>
      <c r="DC765" s="89"/>
      <c r="DD765" s="89"/>
      <c r="DE765" s="89"/>
      <c r="DF765" s="89"/>
      <c r="DG765" s="89"/>
      <c r="DH765" s="89"/>
      <c r="DI765" s="89"/>
      <c r="DJ765" s="89"/>
      <c r="DK765" s="89"/>
      <c r="DL765" s="89"/>
      <c r="DM765" s="89"/>
      <c r="DN765" s="89"/>
      <c r="DO765" s="89"/>
      <c r="DP765" s="89"/>
      <c r="DQ765" s="89"/>
      <c r="DR765" s="89"/>
      <c r="DS765" s="89"/>
      <c r="DT765" s="89"/>
      <c r="DU765" s="89"/>
      <c r="DV765" s="89"/>
      <c r="DW765" s="89"/>
      <c r="DX765" s="89"/>
      <c r="DY765" s="89"/>
      <c r="DZ765" s="89"/>
    </row>
    <row r="766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  <c r="BK766" s="89"/>
      <c r="BL766" s="89"/>
      <c r="BM766" s="89"/>
      <c r="BN766" s="89"/>
      <c r="BO766" s="89"/>
      <c r="BP766" s="89"/>
      <c r="BQ766" s="89"/>
      <c r="BR766" s="89"/>
      <c r="BS766" s="89"/>
      <c r="BT766" s="89"/>
      <c r="BU766" s="89"/>
      <c r="BV766" s="89"/>
      <c r="BW766" s="89"/>
      <c r="BX766" s="89"/>
      <c r="BY766" s="89"/>
      <c r="BZ766" s="89"/>
      <c r="CA766" s="89"/>
      <c r="CB766" s="89"/>
      <c r="CC766" s="89"/>
      <c r="CD766" s="89"/>
      <c r="CE766" s="89"/>
      <c r="CF766" s="89"/>
      <c r="CG766" s="89"/>
      <c r="CH766" s="89"/>
      <c r="CI766" s="89"/>
      <c r="CJ766" s="89"/>
      <c r="CK766" s="89"/>
      <c r="CL766" s="89"/>
      <c r="CM766" s="89"/>
      <c r="CN766" s="89"/>
      <c r="CO766" s="89"/>
      <c r="CP766" s="89"/>
      <c r="CQ766" s="89"/>
      <c r="CR766" s="89"/>
      <c r="CS766" s="89"/>
      <c r="CT766" s="89"/>
      <c r="CU766" s="89"/>
      <c r="CV766" s="89"/>
      <c r="CW766" s="89"/>
      <c r="CX766" s="89"/>
      <c r="CY766" s="89"/>
      <c r="CZ766" s="89"/>
      <c r="DA766" s="89"/>
      <c r="DB766" s="89"/>
      <c r="DC766" s="89"/>
      <c r="DD766" s="89"/>
      <c r="DE766" s="89"/>
      <c r="DF766" s="89"/>
      <c r="DG766" s="89"/>
      <c r="DH766" s="89"/>
      <c r="DI766" s="89"/>
      <c r="DJ766" s="89"/>
      <c r="DK766" s="89"/>
      <c r="DL766" s="89"/>
      <c r="DM766" s="89"/>
      <c r="DN766" s="89"/>
      <c r="DO766" s="89"/>
      <c r="DP766" s="89"/>
      <c r="DQ766" s="89"/>
      <c r="DR766" s="89"/>
      <c r="DS766" s="89"/>
      <c r="DT766" s="89"/>
      <c r="DU766" s="89"/>
      <c r="DV766" s="89"/>
      <c r="DW766" s="89"/>
      <c r="DX766" s="89"/>
      <c r="DY766" s="89"/>
      <c r="DZ766" s="89"/>
    </row>
    <row r="767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  <c r="BK767" s="89"/>
      <c r="BL767" s="89"/>
      <c r="BM767" s="89"/>
      <c r="BN767" s="89"/>
      <c r="BO767" s="89"/>
      <c r="BP767" s="89"/>
      <c r="BQ767" s="89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89"/>
      <c r="CW767" s="89"/>
      <c r="CX767" s="89"/>
      <c r="CY767" s="89"/>
      <c r="CZ767" s="89"/>
      <c r="DA767" s="89"/>
      <c r="DB767" s="89"/>
      <c r="DC767" s="89"/>
      <c r="DD767" s="89"/>
      <c r="DE767" s="89"/>
      <c r="DF767" s="89"/>
      <c r="DG767" s="89"/>
      <c r="DH767" s="89"/>
      <c r="DI767" s="89"/>
      <c r="DJ767" s="89"/>
      <c r="DK767" s="89"/>
      <c r="DL767" s="89"/>
      <c r="DM767" s="89"/>
      <c r="DN767" s="89"/>
      <c r="DO767" s="89"/>
      <c r="DP767" s="89"/>
      <c r="DQ767" s="89"/>
      <c r="DR767" s="89"/>
      <c r="DS767" s="89"/>
      <c r="DT767" s="89"/>
      <c r="DU767" s="89"/>
      <c r="DV767" s="89"/>
      <c r="DW767" s="89"/>
      <c r="DX767" s="89"/>
      <c r="DY767" s="89"/>
      <c r="DZ767" s="89"/>
    </row>
    <row r="768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  <c r="BM768" s="89"/>
      <c r="BN768" s="89"/>
      <c r="BO768" s="89"/>
      <c r="BP768" s="89"/>
      <c r="BQ768" s="89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89"/>
      <c r="CW768" s="89"/>
      <c r="CX768" s="89"/>
      <c r="CY768" s="89"/>
      <c r="CZ768" s="89"/>
      <c r="DA768" s="89"/>
      <c r="DB768" s="89"/>
      <c r="DC768" s="89"/>
      <c r="DD768" s="89"/>
      <c r="DE768" s="89"/>
      <c r="DF768" s="89"/>
      <c r="DG768" s="89"/>
      <c r="DH768" s="89"/>
      <c r="DI768" s="89"/>
      <c r="DJ768" s="89"/>
      <c r="DK768" s="89"/>
      <c r="DL768" s="89"/>
      <c r="DM768" s="89"/>
      <c r="DN768" s="89"/>
      <c r="DO768" s="89"/>
      <c r="DP768" s="89"/>
      <c r="DQ768" s="89"/>
      <c r="DR768" s="89"/>
      <c r="DS768" s="89"/>
      <c r="DT768" s="89"/>
      <c r="DU768" s="89"/>
      <c r="DV768" s="89"/>
      <c r="DW768" s="89"/>
      <c r="DX768" s="89"/>
      <c r="DY768" s="89"/>
      <c r="DZ768" s="89"/>
    </row>
    <row r="769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  <c r="BM769" s="89"/>
      <c r="BN769" s="89"/>
      <c r="BO769" s="89"/>
      <c r="BP769" s="89"/>
      <c r="BQ769" s="89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89"/>
      <c r="CW769" s="89"/>
      <c r="CX769" s="89"/>
      <c r="CY769" s="89"/>
      <c r="CZ769" s="89"/>
      <c r="DA769" s="89"/>
      <c r="DB769" s="89"/>
      <c r="DC769" s="89"/>
      <c r="DD769" s="89"/>
      <c r="DE769" s="89"/>
      <c r="DF769" s="89"/>
      <c r="DG769" s="89"/>
      <c r="DH769" s="89"/>
      <c r="DI769" s="89"/>
      <c r="DJ769" s="89"/>
      <c r="DK769" s="89"/>
      <c r="DL769" s="89"/>
      <c r="DM769" s="89"/>
      <c r="DN769" s="89"/>
      <c r="DO769" s="89"/>
      <c r="DP769" s="89"/>
      <c r="DQ769" s="89"/>
      <c r="DR769" s="89"/>
      <c r="DS769" s="89"/>
      <c r="DT769" s="89"/>
      <c r="DU769" s="89"/>
      <c r="DV769" s="89"/>
      <c r="DW769" s="89"/>
      <c r="DX769" s="89"/>
      <c r="DY769" s="89"/>
      <c r="DZ769" s="89"/>
    </row>
    <row r="770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89"/>
      <c r="DB770" s="89"/>
      <c r="DC770" s="89"/>
      <c r="DD770" s="89"/>
      <c r="DE770" s="89"/>
      <c r="DF770" s="89"/>
      <c r="DG770" s="89"/>
      <c r="DH770" s="89"/>
      <c r="DI770" s="89"/>
      <c r="DJ770" s="89"/>
      <c r="DK770" s="89"/>
      <c r="DL770" s="89"/>
      <c r="DM770" s="89"/>
      <c r="DN770" s="89"/>
      <c r="DO770" s="89"/>
      <c r="DP770" s="89"/>
      <c r="DQ770" s="89"/>
      <c r="DR770" s="89"/>
      <c r="DS770" s="89"/>
      <c r="DT770" s="89"/>
      <c r="DU770" s="89"/>
      <c r="DV770" s="89"/>
      <c r="DW770" s="89"/>
      <c r="DX770" s="89"/>
      <c r="DY770" s="89"/>
      <c r="DZ770" s="89"/>
    </row>
    <row r="77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  <c r="BK771" s="89"/>
      <c r="BL771" s="89"/>
      <c r="BM771" s="89"/>
      <c r="BN771" s="89"/>
      <c r="BO771" s="89"/>
      <c r="BP771" s="89"/>
      <c r="BQ771" s="89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89"/>
      <c r="CW771" s="89"/>
      <c r="CX771" s="89"/>
      <c r="CY771" s="89"/>
      <c r="CZ771" s="89"/>
      <c r="DA771" s="89"/>
      <c r="DB771" s="89"/>
      <c r="DC771" s="89"/>
      <c r="DD771" s="89"/>
      <c r="DE771" s="89"/>
      <c r="DF771" s="89"/>
      <c r="DG771" s="89"/>
      <c r="DH771" s="89"/>
      <c r="DI771" s="89"/>
      <c r="DJ771" s="89"/>
      <c r="DK771" s="89"/>
      <c r="DL771" s="89"/>
      <c r="DM771" s="89"/>
      <c r="DN771" s="89"/>
      <c r="DO771" s="89"/>
      <c r="DP771" s="89"/>
      <c r="DQ771" s="89"/>
      <c r="DR771" s="89"/>
      <c r="DS771" s="89"/>
      <c r="DT771" s="89"/>
      <c r="DU771" s="89"/>
      <c r="DV771" s="89"/>
      <c r="DW771" s="89"/>
      <c r="DX771" s="89"/>
      <c r="DY771" s="89"/>
      <c r="DZ771" s="89"/>
    </row>
    <row r="77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89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89"/>
      <c r="CW772" s="89"/>
      <c r="CX772" s="89"/>
      <c r="CY772" s="89"/>
      <c r="CZ772" s="89"/>
      <c r="DA772" s="89"/>
      <c r="DB772" s="89"/>
      <c r="DC772" s="89"/>
      <c r="DD772" s="89"/>
      <c r="DE772" s="89"/>
      <c r="DF772" s="89"/>
      <c r="DG772" s="89"/>
      <c r="DH772" s="89"/>
      <c r="DI772" s="89"/>
      <c r="DJ772" s="89"/>
      <c r="DK772" s="89"/>
      <c r="DL772" s="89"/>
      <c r="DM772" s="89"/>
      <c r="DN772" s="89"/>
      <c r="DO772" s="89"/>
      <c r="DP772" s="89"/>
      <c r="DQ772" s="89"/>
      <c r="DR772" s="89"/>
      <c r="DS772" s="89"/>
      <c r="DT772" s="89"/>
      <c r="DU772" s="89"/>
      <c r="DV772" s="89"/>
      <c r="DW772" s="89"/>
      <c r="DX772" s="89"/>
      <c r="DY772" s="89"/>
      <c r="DZ772" s="89"/>
    </row>
    <row r="773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89"/>
      <c r="BM773" s="89"/>
      <c r="BN773" s="89"/>
      <c r="BO773" s="89"/>
      <c r="BP773" s="89"/>
      <c r="BQ773" s="89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89"/>
      <c r="CW773" s="89"/>
      <c r="CX773" s="89"/>
      <c r="CY773" s="89"/>
      <c r="CZ773" s="89"/>
      <c r="DA773" s="89"/>
      <c r="DB773" s="89"/>
      <c r="DC773" s="89"/>
      <c r="DD773" s="89"/>
      <c r="DE773" s="89"/>
      <c r="DF773" s="89"/>
      <c r="DG773" s="89"/>
      <c r="DH773" s="89"/>
      <c r="DI773" s="89"/>
      <c r="DJ773" s="89"/>
      <c r="DK773" s="89"/>
      <c r="DL773" s="89"/>
      <c r="DM773" s="89"/>
      <c r="DN773" s="89"/>
      <c r="DO773" s="89"/>
      <c r="DP773" s="89"/>
      <c r="DQ773" s="89"/>
      <c r="DR773" s="89"/>
      <c r="DS773" s="89"/>
      <c r="DT773" s="89"/>
      <c r="DU773" s="89"/>
      <c r="DV773" s="89"/>
      <c r="DW773" s="89"/>
      <c r="DX773" s="89"/>
      <c r="DY773" s="89"/>
      <c r="DZ773" s="89"/>
    </row>
    <row r="774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89"/>
      <c r="BM774" s="89"/>
      <c r="BN774" s="89"/>
      <c r="BO774" s="89"/>
      <c r="BP774" s="89"/>
      <c r="BQ774" s="89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89"/>
      <c r="CW774" s="89"/>
      <c r="CX774" s="89"/>
      <c r="CY774" s="89"/>
      <c r="CZ774" s="89"/>
      <c r="DA774" s="89"/>
      <c r="DB774" s="89"/>
      <c r="DC774" s="89"/>
      <c r="DD774" s="89"/>
      <c r="DE774" s="89"/>
      <c r="DF774" s="89"/>
      <c r="DG774" s="89"/>
      <c r="DH774" s="89"/>
      <c r="DI774" s="89"/>
      <c r="DJ774" s="89"/>
      <c r="DK774" s="89"/>
      <c r="DL774" s="89"/>
      <c r="DM774" s="89"/>
      <c r="DN774" s="89"/>
      <c r="DO774" s="89"/>
      <c r="DP774" s="89"/>
      <c r="DQ774" s="89"/>
      <c r="DR774" s="89"/>
      <c r="DS774" s="89"/>
      <c r="DT774" s="89"/>
      <c r="DU774" s="89"/>
      <c r="DV774" s="89"/>
      <c r="DW774" s="89"/>
      <c r="DX774" s="89"/>
      <c r="DY774" s="89"/>
      <c r="DZ774" s="89"/>
    </row>
    <row r="775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89"/>
      <c r="DB775" s="89"/>
      <c r="DC775" s="89"/>
      <c r="DD775" s="89"/>
      <c r="DE775" s="89"/>
      <c r="DF775" s="89"/>
      <c r="DG775" s="89"/>
      <c r="DH775" s="89"/>
      <c r="DI775" s="89"/>
      <c r="DJ775" s="89"/>
      <c r="DK775" s="89"/>
      <c r="DL775" s="89"/>
      <c r="DM775" s="89"/>
      <c r="DN775" s="89"/>
      <c r="DO775" s="89"/>
      <c r="DP775" s="89"/>
      <c r="DQ775" s="89"/>
      <c r="DR775" s="89"/>
      <c r="DS775" s="89"/>
      <c r="DT775" s="89"/>
      <c r="DU775" s="89"/>
      <c r="DV775" s="89"/>
      <c r="DW775" s="89"/>
      <c r="DX775" s="89"/>
      <c r="DY775" s="89"/>
      <c r="DZ775" s="89"/>
    </row>
    <row r="776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  <c r="BK776" s="89"/>
      <c r="BL776" s="89"/>
      <c r="BM776" s="89"/>
      <c r="BN776" s="89"/>
      <c r="BO776" s="89"/>
      <c r="BP776" s="89"/>
      <c r="BQ776" s="89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89"/>
      <c r="CW776" s="89"/>
      <c r="CX776" s="89"/>
      <c r="CY776" s="89"/>
      <c r="CZ776" s="89"/>
      <c r="DA776" s="89"/>
      <c r="DB776" s="89"/>
      <c r="DC776" s="89"/>
      <c r="DD776" s="89"/>
      <c r="DE776" s="89"/>
      <c r="DF776" s="89"/>
      <c r="DG776" s="89"/>
      <c r="DH776" s="89"/>
      <c r="DI776" s="89"/>
      <c r="DJ776" s="89"/>
      <c r="DK776" s="89"/>
      <c r="DL776" s="89"/>
      <c r="DM776" s="89"/>
      <c r="DN776" s="89"/>
      <c r="DO776" s="89"/>
      <c r="DP776" s="89"/>
      <c r="DQ776" s="89"/>
      <c r="DR776" s="89"/>
      <c r="DS776" s="89"/>
      <c r="DT776" s="89"/>
      <c r="DU776" s="89"/>
      <c r="DV776" s="89"/>
      <c r="DW776" s="89"/>
      <c r="DX776" s="89"/>
      <c r="DY776" s="89"/>
      <c r="DZ776" s="89"/>
    </row>
    <row r="777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89"/>
      <c r="BM777" s="89"/>
      <c r="BN777" s="89"/>
      <c r="BO777" s="89"/>
      <c r="BP777" s="89"/>
      <c r="BQ777" s="89"/>
      <c r="BR777" s="89"/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/>
      <c r="CD777" s="89"/>
      <c r="CE777" s="89"/>
      <c r="CF777" s="89"/>
      <c r="CG777" s="89"/>
      <c r="CH777" s="89"/>
      <c r="CI777" s="89"/>
      <c r="CJ777" s="89"/>
      <c r="CK777" s="89"/>
      <c r="CL777" s="89"/>
      <c r="CM777" s="89"/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89"/>
      <c r="DB777" s="89"/>
      <c r="DC777" s="89"/>
      <c r="DD777" s="89"/>
      <c r="DE777" s="89"/>
      <c r="DF777" s="89"/>
      <c r="DG777" s="89"/>
      <c r="DH777" s="89"/>
      <c r="DI777" s="89"/>
      <c r="DJ777" s="89"/>
      <c r="DK777" s="89"/>
      <c r="DL777" s="89"/>
      <c r="DM777" s="89"/>
      <c r="DN777" s="89"/>
      <c r="DO777" s="89"/>
      <c r="DP777" s="89"/>
      <c r="DQ777" s="89"/>
      <c r="DR777" s="89"/>
      <c r="DS777" s="89"/>
      <c r="DT777" s="89"/>
      <c r="DU777" s="89"/>
      <c r="DV777" s="89"/>
      <c r="DW777" s="89"/>
      <c r="DX777" s="89"/>
      <c r="DY777" s="89"/>
      <c r="DZ777" s="89"/>
    </row>
    <row r="778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  <c r="BK778" s="89"/>
      <c r="BL778" s="89"/>
      <c r="BM778" s="89"/>
      <c r="BN778" s="89"/>
      <c r="BO778" s="89"/>
      <c r="BP778" s="89"/>
      <c r="BQ778" s="89"/>
      <c r="BR778" s="89"/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/>
      <c r="CD778" s="89"/>
      <c r="CE778" s="89"/>
      <c r="CF778" s="89"/>
      <c r="CG778" s="89"/>
      <c r="CH778" s="89"/>
      <c r="CI778" s="89"/>
      <c r="CJ778" s="89"/>
      <c r="CK778" s="89"/>
      <c r="CL778" s="89"/>
      <c r="CM778" s="89"/>
      <c r="CN778" s="89"/>
      <c r="CO778" s="89"/>
      <c r="CP778" s="89"/>
      <c r="CQ778" s="89"/>
      <c r="CR778" s="89"/>
      <c r="CS778" s="89"/>
      <c r="CT778" s="89"/>
      <c r="CU778" s="89"/>
      <c r="CV778" s="89"/>
      <c r="CW778" s="89"/>
      <c r="CX778" s="89"/>
      <c r="CY778" s="89"/>
      <c r="CZ778" s="89"/>
      <c r="DA778" s="89"/>
      <c r="DB778" s="89"/>
      <c r="DC778" s="89"/>
      <c r="DD778" s="89"/>
      <c r="DE778" s="89"/>
      <c r="DF778" s="89"/>
      <c r="DG778" s="89"/>
      <c r="DH778" s="89"/>
      <c r="DI778" s="89"/>
      <c r="DJ778" s="89"/>
      <c r="DK778" s="89"/>
      <c r="DL778" s="89"/>
      <c r="DM778" s="89"/>
      <c r="DN778" s="89"/>
      <c r="DO778" s="89"/>
      <c r="DP778" s="89"/>
      <c r="DQ778" s="89"/>
      <c r="DR778" s="89"/>
      <c r="DS778" s="89"/>
      <c r="DT778" s="89"/>
      <c r="DU778" s="89"/>
      <c r="DV778" s="89"/>
      <c r="DW778" s="89"/>
      <c r="DX778" s="89"/>
      <c r="DY778" s="89"/>
      <c r="DZ778" s="89"/>
    </row>
    <row r="779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  <c r="BK779" s="89"/>
      <c r="BL779" s="89"/>
      <c r="BM779" s="89"/>
      <c r="BN779" s="89"/>
      <c r="BO779" s="89"/>
      <c r="BP779" s="89"/>
      <c r="BQ779" s="89"/>
      <c r="BR779" s="89"/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/>
      <c r="CD779" s="89"/>
      <c r="CE779" s="89"/>
      <c r="CF779" s="89"/>
      <c r="CG779" s="89"/>
      <c r="CH779" s="89"/>
      <c r="CI779" s="89"/>
      <c r="CJ779" s="89"/>
      <c r="CK779" s="89"/>
      <c r="CL779" s="89"/>
      <c r="CM779" s="89"/>
      <c r="CN779" s="89"/>
      <c r="CO779" s="89"/>
      <c r="CP779" s="89"/>
      <c r="CQ779" s="89"/>
      <c r="CR779" s="89"/>
      <c r="CS779" s="89"/>
      <c r="CT779" s="89"/>
      <c r="CU779" s="89"/>
      <c r="CV779" s="89"/>
      <c r="CW779" s="89"/>
      <c r="CX779" s="89"/>
      <c r="CY779" s="89"/>
      <c r="CZ779" s="89"/>
      <c r="DA779" s="89"/>
      <c r="DB779" s="89"/>
      <c r="DC779" s="89"/>
      <c r="DD779" s="89"/>
      <c r="DE779" s="89"/>
      <c r="DF779" s="89"/>
      <c r="DG779" s="89"/>
      <c r="DH779" s="89"/>
      <c r="DI779" s="89"/>
      <c r="DJ779" s="89"/>
      <c r="DK779" s="89"/>
      <c r="DL779" s="89"/>
      <c r="DM779" s="89"/>
      <c r="DN779" s="89"/>
      <c r="DO779" s="89"/>
      <c r="DP779" s="89"/>
      <c r="DQ779" s="89"/>
      <c r="DR779" s="89"/>
      <c r="DS779" s="89"/>
      <c r="DT779" s="89"/>
      <c r="DU779" s="89"/>
      <c r="DV779" s="89"/>
      <c r="DW779" s="89"/>
      <c r="DX779" s="89"/>
      <c r="DY779" s="89"/>
      <c r="DZ779" s="89"/>
    </row>
    <row r="780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  <c r="BK780" s="89"/>
      <c r="BL780" s="89"/>
      <c r="BM780" s="89"/>
      <c r="BN780" s="89"/>
      <c r="BO780" s="89"/>
      <c r="BP780" s="89"/>
      <c r="BQ780" s="89"/>
      <c r="BR780" s="89"/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/>
      <c r="CD780" s="89"/>
      <c r="CE780" s="89"/>
      <c r="CF780" s="89"/>
      <c r="CG780" s="89"/>
      <c r="CH780" s="89"/>
      <c r="CI780" s="89"/>
      <c r="CJ780" s="89"/>
      <c r="CK780" s="89"/>
      <c r="CL780" s="89"/>
      <c r="CM780" s="89"/>
      <c r="CN780" s="89"/>
      <c r="CO780" s="89"/>
      <c r="CP780" s="89"/>
      <c r="CQ780" s="89"/>
      <c r="CR780" s="89"/>
      <c r="CS780" s="89"/>
      <c r="CT780" s="89"/>
      <c r="CU780" s="89"/>
      <c r="CV780" s="89"/>
      <c r="CW780" s="89"/>
      <c r="CX780" s="89"/>
      <c r="CY780" s="89"/>
      <c r="CZ780" s="89"/>
      <c r="DA780" s="89"/>
      <c r="DB780" s="89"/>
      <c r="DC780" s="89"/>
      <c r="DD780" s="89"/>
      <c r="DE780" s="89"/>
      <c r="DF780" s="89"/>
      <c r="DG780" s="89"/>
      <c r="DH780" s="89"/>
      <c r="DI780" s="89"/>
      <c r="DJ780" s="89"/>
      <c r="DK780" s="89"/>
      <c r="DL780" s="89"/>
      <c r="DM780" s="89"/>
      <c r="DN780" s="89"/>
      <c r="DO780" s="89"/>
      <c r="DP780" s="89"/>
      <c r="DQ780" s="89"/>
      <c r="DR780" s="89"/>
      <c r="DS780" s="89"/>
      <c r="DT780" s="89"/>
      <c r="DU780" s="89"/>
      <c r="DV780" s="89"/>
      <c r="DW780" s="89"/>
      <c r="DX780" s="89"/>
      <c r="DY780" s="89"/>
      <c r="DZ780" s="89"/>
    </row>
    <row r="78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89"/>
      <c r="BM781" s="89"/>
      <c r="BN781" s="89"/>
      <c r="BO781" s="89"/>
      <c r="BP781" s="89"/>
      <c r="BQ781" s="89"/>
      <c r="BR781" s="89"/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/>
      <c r="CD781" s="89"/>
      <c r="CE781" s="89"/>
      <c r="CF781" s="89"/>
      <c r="CG781" s="89"/>
      <c r="CH781" s="89"/>
      <c r="CI781" s="89"/>
      <c r="CJ781" s="89"/>
      <c r="CK781" s="89"/>
      <c r="CL781" s="89"/>
      <c r="CM781" s="89"/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89"/>
      <c r="DB781" s="89"/>
      <c r="DC781" s="89"/>
      <c r="DD781" s="89"/>
      <c r="DE781" s="89"/>
      <c r="DF781" s="89"/>
      <c r="DG781" s="89"/>
      <c r="DH781" s="89"/>
      <c r="DI781" s="89"/>
      <c r="DJ781" s="89"/>
      <c r="DK781" s="89"/>
      <c r="DL781" s="89"/>
      <c r="DM781" s="89"/>
      <c r="DN781" s="89"/>
      <c r="DO781" s="89"/>
      <c r="DP781" s="89"/>
      <c r="DQ781" s="89"/>
      <c r="DR781" s="89"/>
      <c r="DS781" s="89"/>
      <c r="DT781" s="89"/>
      <c r="DU781" s="89"/>
      <c r="DV781" s="89"/>
      <c r="DW781" s="89"/>
      <c r="DX781" s="89"/>
      <c r="DY781" s="89"/>
      <c r="DZ781" s="89"/>
    </row>
    <row r="78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89"/>
      <c r="BM782" s="89"/>
      <c r="BN782" s="89"/>
      <c r="BO782" s="89"/>
      <c r="BP782" s="89"/>
      <c r="BQ782" s="89"/>
      <c r="BR782" s="89"/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/>
      <c r="CD782" s="89"/>
      <c r="CE782" s="89"/>
      <c r="CF782" s="89"/>
      <c r="CG782" s="89"/>
      <c r="CH782" s="89"/>
      <c r="CI782" s="89"/>
      <c r="CJ782" s="89"/>
      <c r="CK782" s="89"/>
      <c r="CL782" s="89"/>
      <c r="CM782" s="89"/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89"/>
      <c r="DB782" s="89"/>
      <c r="DC782" s="89"/>
      <c r="DD782" s="89"/>
      <c r="DE782" s="89"/>
      <c r="DF782" s="89"/>
      <c r="DG782" s="89"/>
      <c r="DH782" s="89"/>
      <c r="DI782" s="89"/>
      <c r="DJ782" s="89"/>
      <c r="DK782" s="89"/>
      <c r="DL782" s="89"/>
      <c r="DM782" s="89"/>
      <c r="DN782" s="89"/>
      <c r="DO782" s="89"/>
      <c r="DP782" s="89"/>
      <c r="DQ782" s="89"/>
      <c r="DR782" s="89"/>
      <c r="DS782" s="89"/>
      <c r="DT782" s="89"/>
      <c r="DU782" s="89"/>
      <c r="DV782" s="89"/>
      <c r="DW782" s="89"/>
      <c r="DX782" s="89"/>
      <c r="DY782" s="89"/>
      <c r="DZ782" s="89"/>
    </row>
    <row r="783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  <c r="BK783" s="89"/>
      <c r="BL783" s="89"/>
      <c r="BM783" s="89"/>
      <c r="BN783" s="89"/>
      <c r="BO783" s="89"/>
      <c r="BP783" s="89"/>
      <c r="BQ783" s="89"/>
      <c r="BR783" s="89"/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/>
      <c r="CD783" s="89"/>
      <c r="CE783" s="89"/>
      <c r="CF783" s="89"/>
      <c r="CG783" s="89"/>
      <c r="CH783" s="89"/>
      <c r="CI783" s="89"/>
      <c r="CJ783" s="89"/>
      <c r="CK783" s="89"/>
      <c r="CL783" s="89"/>
      <c r="CM783" s="89"/>
      <c r="CN783" s="89"/>
      <c r="CO783" s="89"/>
      <c r="CP783" s="89"/>
      <c r="CQ783" s="89"/>
      <c r="CR783" s="89"/>
      <c r="CS783" s="89"/>
      <c r="CT783" s="89"/>
      <c r="CU783" s="89"/>
      <c r="CV783" s="89"/>
      <c r="CW783" s="89"/>
      <c r="CX783" s="89"/>
      <c r="CY783" s="89"/>
      <c r="CZ783" s="89"/>
      <c r="DA783" s="89"/>
      <c r="DB783" s="89"/>
      <c r="DC783" s="89"/>
      <c r="DD783" s="89"/>
      <c r="DE783" s="89"/>
      <c r="DF783" s="89"/>
      <c r="DG783" s="89"/>
      <c r="DH783" s="89"/>
      <c r="DI783" s="89"/>
      <c r="DJ783" s="89"/>
      <c r="DK783" s="89"/>
      <c r="DL783" s="89"/>
      <c r="DM783" s="89"/>
      <c r="DN783" s="89"/>
      <c r="DO783" s="89"/>
      <c r="DP783" s="89"/>
      <c r="DQ783" s="89"/>
      <c r="DR783" s="89"/>
      <c r="DS783" s="89"/>
      <c r="DT783" s="89"/>
      <c r="DU783" s="89"/>
      <c r="DV783" s="89"/>
      <c r="DW783" s="89"/>
      <c r="DX783" s="89"/>
      <c r="DY783" s="89"/>
      <c r="DZ783" s="89"/>
    </row>
    <row r="784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  <c r="BK784" s="89"/>
      <c r="BL784" s="89"/>
      <c r="BM784" s="89"/>
      <c r="BN784" s="89"/>
      <c r="BO784" s="89"/>
      <c r="BP784" s="89"/>
      <c r="BQ784" s="89"/>
      <c r="BR784" s="89"/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/>
      <c r="CD784" s="89"/>
      <c r="CE784" s="89"/>
      <c r="CF784" s="89"/>
      <c r="CG784" s="89"/>
      <c r="CH784" s="89"/>
      <c r="CI784" s="89"/>
      <c r="CJ784" s="89"/>
      <c r="CK784" s="89"/>
      <c r="CL784" s="89"/>
      <c r="CM784" s="89"/>
      <c r="CN784" s="89"/>
      <c r="CO784" s="89"/>
      <c r="CP784" s="89"/>
      <c r="CQ784" s="89"/>
      <c r="CR784" s="89"/>
      <c r="CS784" s="89"/>
      <c r="CT784" s="89"/>
      <c r="CU784" s="89"/>
      <c r="CV784" s="89"/>
      <c r="CW784" s="89"/>
      <c r="CX784" s="89"/>
      <c r="CY784" s="89"/>
      <c r="CZ784" s="89"/>
      <c r="DA784" s="89"/>
      <c r="DB784" s="89"/>
      <c r="DC784" s="89"/>
      <c r="DD784" s="89"/>
      <c r="DE784" s="89"/>
      <c r="DF784" s="89"/>
      <c r="DG784" s="89"/>
      <c r="DH784" s="89"/>
      <c r="DI784" s="89"/>
      <c r="DJ784" s="89"/>
      <c r="DK784" s="89"/>
      <c r="DL784" s="89"/>
      <c r="DM784" s="89"/>
      <c r="DN784" s="89"/>
      <c r="DO784" s="89"/>
      <c r="DP784" s="89"/>
      <c r="DQ784" s="89"/>
      <c r="DR784" s="89"/>
      <c r="DS784" s="89"/>
      <c r="DT784" s="89"/>
      <c r="DU784" s="89"/>
      <c r="DV784" s="89"/>
      <c r="DW784" s="89"/>
      <c r="DX784" s="89"/>
      <c r="DY784" s="89"/>
      <c r="DZ784" s="89"/>
    </row>
    <row r="785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  <c r="BK785" s="89"/>
      <c r="BL785" s="89"/>
      <c r="BM785" s="89"/>
      <c r="BN785" s="89"/>
      <c r="BO785" s="89"/>
      <c r="BP785" s="89"/>
      <c r="BQ785" s="89"/>
      <c r="BR785" s="89"/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/>
      <c r="CD785" s="89"/>
      <c r="CE785" s="89"/>
      <c r="CF785" s="89"/>
      <c r="CG785" s="89"/>
      <c r="CH785" s="89"/>
      <c r="CI785" s="89"/>
      <c r="CJ785" s="89"/>
      <c r="CK785" s="89"/>
      <c r="CL785" s="89"/>
      <c r="CM785" s="89"/>
      <c r="CN785" s="89"/>
      <c r="CO785" s="89"/>
      <c r="CP785" s="89"/>
      <c r="CQ785" s="89"/>
      <c r="CR785" s="89"/>
      <c r="CS785" s="89"/>
      <c r="CT785" s="89"/>
      <c r="CU785" s="89"/>
      <c r="CV785" s="89"/>
      <c r="CW785" s="89"/>
      <c r="CX785" s="89"/>
      <c r="CY785" s="89"/>
      <c r="CZ785" s="89"/>
      <c r="DA785" s="89"/>
      <c r="DB785" s="89"/>
      <c r="DC785" s="89"/>
      <c r="DD785" s="89"/>
      <c r="DE785" s="89"/>
      <c r="DF785" s="89"/>
      <c r="DG785" s="89"/>
      <c r="DH785" s="89"/>
      <c r="DI785" s="89"/>
      <c r="DJ785" s="89"/>
      <c r="DK785" s="89"/>
      <c r="DL785" s="89"/>
      <c r="DM785" s="89"/>
      <c r="DN785" s="89"/>
      <c r="DO785" s="89"/>
      <c r="DP785" s="89"/>
      <c r="DQ785" s="89"/>
      <c r="DR785" s="89"/>
      <c r="DS785" s="89"/>
      <c r="DT785" s="89"/>
      <c r="DU785" s="89"/>
      <c r="DV785" s="89"/>
      <c r="DW785" s="89"/>
      <c r="DX785" s="89"/>
      <c r="DY785" s="89"/>
      <c r="DZ785" s="89"/>
    </row>
    <row r="786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89"/>
      <c r="BM786" s="89"/>
      <c r="BN786" s="89"/>
      <c r="BO786" s="89"/>
      <c r="BP786" s="89"/>
      <c r="BQ786" s="89"/>
      <c r="BR786" s="89"/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/>
      <c r="CD786" s="89"/>
      <c r="CE786" s="89"/>
      <c r="CF786" s="89"/>
      <c r="CG786" s="89"/>
      <c r="CH786" s="89"/>
      <c r="CI786" s="89"/>
      <c r="CJ786" s="89"/>
      <c r="CK786" s="89"/>
      <c r="CL786" s="89"/>
      <c r="CM786" s="89"/>
      <c r="CN786" s="89"/>
      <c r="CO786" s="89"/>
      <c r="CP786" s="89"/>
      <c r="CQ786" s="89"/>
      <c r="CR786" s="89"/>
      <c r="CS786" s="89"/>
      <c r="CT786" s="89"/>
      <c r="CU786" s="89"/>
      <c r="CV786" s="89"/>
      <c r="CW786" s="89"/>
      <c r="CX786" s="89"/>
      <c r="CY786" s="89"/>
      <c r="CZ786" s="89"/>
      <c r="DA786" s="89"/>
      <c r="DB786" s="89"/>
      <c r="DC786" s="89"/>
      <c r="DD786" s="89"/>
      <c r="DE786" s="89"/>
      <c r="DF786" s="89"/>
      <c r="DG786" s="89"/>
      <c r="DH786" s="89"/>
      <c r="DI786" s="89"/>
      <c r="DJ786" s="89"/>
      <c r="DK786" s="89"/>
      <c r="DL786" s="89"/>
      <c r="DM786" s="89"/>
      <c r="DN786" s="89"/>
      <c r="DO786" s="89"/>
      <c r="DP786" s="89"/>
      <c r="DQ786" s="89"/>
      <c r="DR786" s="89"/>
      <c r="DS786" s="89"/>
      <c r="DT786" s="89"/>
      <c r="DU786" s="89"/>
      <c r="DV786" s="89"/>
      <c r="DW786" s="89"/>
      <c r="DX786" s="89"/>
      <c r="DY786" s="89"/>
      <c r="DZ786" s="89"/>
    </row>
    <row r="787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  <c r="BK787" s="89"/>
      <c r="BL787" s="89"/>
      <c r="BM787" s="89"/>
      <c r="BN787" s="89"/>
      <c r="BO787" s="89"/>
      <c r="BP787" s="89"/>
      <c r="BQ787" s="89"/>
      <c r="BR787" s="89"/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/>
      <c r="CD787" s="89"/>
      <c r="CE787" s="89"/>
      <c r="CF787" s="89"/>
      <c r="CG787" s="89"/>
      <c r="CH787" s="89"/>
      <c r="CI787" s="89"/>
      <c r="CJ787" s="89"/>
      <c r="CK787" s="89"/>
      <c r="CL787" s="89"/>
      <c r="CM787" s="89"/>
      <c r="CN787" s="89"/>
      <c r="CO787" s="89"/>
      <c r="CP787" s="89"/>
      <c r="CQ787" s="89"/>
      <c r="CR787" s="89"/>
      <c r="CS787" s="89"/>
      <c r="CT787" s="89"/>
      <c r="CU787" s="89"/>
      <c r="CV787" s="89"/>
      <c r="CW787" s="89"/>
      <c r="CX787" s="89"/>
      <c r="CY787" s="89"/>
      <c r="CZ787" s="89"/>
      <c r="DA787" s="89"/>
      <c r="DB787" s="89"/>
      <c r="DC787" s="89"/>
      <c r="DD787" s="89"/>
      <c r="DE787" s="89"/>
      <c r="DF787" s="89"/>
      <c r="DG787" s="89"/>
      <c r="DH787" s="89"/>
      <c r="DI787" s="89"/>
      <c r="DJ787" s="89"/>
      <c r="DK787" s="89"/>
      <c r="DL787" s="89"/>
      <c r="DM787" s="89"/>
      <c r="DN787" s="89"/>
      <c r="DO787" s="89"/>
      <c r="DP787" s="89"/>
      <c r="DQ787" s="89"/>
      <c r="DR787" s="89"/>
      <c r="DS787" s="89"/>
      <c r="DT787" s="89"/>
      <c r="DU787" s="89"/>
      <c r="DV787" s="89"/>
      <c r="DW787" s="89"/>
      <c r="DX787" s="89"/>
      <c r="DY787" s="89"/>
      <c r="DZ787" s="89"/>
    </row>
    <row r="788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  <c r="BK788" s="89"/>
      <c r="BL788" s="89"/>
      <c r="BM788" s="89"/>
      <c r="BN788" s="89"/>
      <c r="BO788" s="89"/>
      <c r="BP788" s="89"/>
      <c r="BQ788" s="89"/>
      <c r="BR788" s="89"/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/>
      <c r="CD788" s="89"/>
      <c r="CE788" s="89"/>
      <c r="CF788" s="89"/>
      <c r="CG788" s="89"/>
      <c r="CH788" s="89"/>
      <c r="CI788" s="89"/>
      <c r="CJ788" s="89"/>
      <c r="CK788" s="89"/>
      <c r="CL788" s="89"/>
      <c r="CM788" s="89"/>
      <c r="CN788" s="89"/>
      <c r="CO788" s="89"/>
      <c r="CP788" s="89"/>
      <c r="CQ788" s="89"/>
      <c r="CR788" s="89"/>
      <c r="CS788" s="89"/>
      <c r="CT788" s="89"/>
      <c r="CU788" s="89"/>
      <c r="CV788" s="89"/>
      <c r="CW788" s="89"/>
      <c r="CX788" s="89"/>
      <c r="CY788" s="89"/>
      <c r="CZ788" s="89"/>
      <c r="DA788" s="89"/>
      <c r="DB788" s="89"/>
      <c r="DC788" s="89"/>
      <c r="DD788" s="89"/>
      <c r="DE788" s="89"/>
      <c r="DF788" s="89"/>
      <c r="DG788" s="89"/>
      <c r="DH788" s="89"/>
      <c r="DI788" s="89"/>
      <c r="DJ788" s="89"/>
      <c r="DK788" s="89"/>
      <c r="DL788" s="89"/>
      <c r="DM788" s="89"/>
      <c r="DN788" s="89"/>
      <c r="DO788" s="89"/>
      <c r="DP788" s="89"/>
      <c r="DQ788" s="89"/>
      <c r="DR788" s="89"/>
      <c r="DS788" s="89"/>
      <c r="DT788" s="89"/>
      <c r="DU788" s="89"/>
      <c r="DV788" s="89"/>
      <c r="DW788" s="89"/>
      <c r="DX788" s="89"/>
      <c r="DY788" s="89"/>
      <c r="DZ788" s="89"/>
    </row>
    <row r="789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  <c r="BK789" s="89"/>
      <c r="BL789" s="89"/>
      <c r="BM789" s="89"/>
      <c r="BN789" s="89"/>
      <c r="BO789" s="89"/>
      <c r="BP789" s="89"/>
      <c r="BQ789" s="89"/>
      <c r="BR789" s="89"/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/>
      <c r="CD789" s="89"/>
      <c r="CE789" s="89"/>
      <c r="CF789" s="89"/>
      <c r="CG789" s="89"/>
      <c r="CH789" s="89"/>
      <c r="CI789" s="89"/>
      <c r="CJ789" s="89"/>
      <c r="CK789" s="89"/>
      <c r="CL789" s="89"/>
      <c r="CM789" s="89"/>
      <c r="CN789" s="89"/>
      <c r="CO789" s="89"/>
      <c r="CP789" s="89"/>
      <c r="CQ789" s="89"/>
      <c r="CR789" s="89"/>
      <c r="CS789" s="89"/>
      <c r="CT789" s="89"/>
      <c r="CU789" s="89"/>
      <c r="CV789" s="89"/>
      <c r="CW789" s="89"/>
      <c r="CX789" s="89"/>
      <c r="CY789" s="89"/>
      <c r="CZ789" s="89"/>
      <c r="DA789" s="89"/>
      <c r="DB789" s="89"/>
      <c r="DC789" s="89"/>
      <c r="DD789" s="89"/>
      <c r="DE789" s="89"/>
      <c r="DF789" s="89"/>
      <c r="DG789" s="89"/>
      <c r="DH789" s="89"/>
      <c r="DI789" s="89"/>
      <c r="DJ789" s="89"/>
      <c r="DK789" s="89"/>
      <c r="DL789" s="89"/>
      <c r="DM789" s="89"/>
      <c r="DN789" s="89"/>
      <c r="DO789" s="89"/>
      <c r="DP789" s="89"/>
      <c r="DQ789" s="89"/>
      <c r="DR789" s="89"/>
      <c r="DS789" s="89"/>
      <c r="DT789" s="89"/>
      <c r="DU789" s="89"/>
      <c r="DV789" s="89"/>
      <c r="DW789" s="89"/>
      <c r="DX789" s="89"/>
      <c r="DY789" s="89"/>
      <c r="DZ789" s="89"/>
    </row>
    <row r="790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  <c r="BK790" s="89"/>
      <c r="BL790" s="89"/>
      <c r="BM790" s="89"/>
      <c r="BN790" s="89"/>
      <c r="BO790" s="89"/>
      <c r="BP790" s="89"/>
      <c r="BQ790" s="89"/>
      <c r="BR790" s="89"/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/>
      <c r="CD790" s="89"/>
      <c r="CE790" s="89"/>
      <c r="CF790" s="89"/>
      <c r="CG790" s="89"/>
      <c r="CH790" s="89"/>
      <c r="CI790" s="89"/>
      <c r="CJ790" s="89"/>
      <c r="CK790" s="89"/>
      <c r="CL790" s="89"/>
      <c r="CM790" s="89"/>
      <c r="CN790" s="89"/>
      <c r="CO790" s="89"/>
      <c r="CP790" s="89"/>
      <c r="CQ790" s="89"/>
      <c r="CR790" s="89"/>
      <c r="CS790" s="89"/>
      <c r="CT790" s="89"/>
      <c r="CU790" s="89"/>
      <c r="CV790" s="89"/>
      <c r="CW790" s="89"/>
      <c r="CX790" s="89"/>
      <c r="CY790" s="89"/>
      <c r="CZ790" s="89"/>
      <c r="DA790" s="89"/>
      <c r="DB790" s="89"/>
      <c r="DC790" s="89"/>
      <c r="DD790" s="89"/>
      <c r="DE790" s="89"/>
      <c r="DF790" s="89"/>
      <c r="DG790" s="89"/>
      <c r="DH790" s="89"/>
      <c r="DI790" s="89"/>
      <c r="DJ790" s="89"/>
      <c r="DK790" s="89"/>
      <c r="DL790" s="89"/>
      <c r="DM790" s="89"/>
      <c r="DN790" s="89"/>
      <c r="DO790" s="89"/>
      <c r="DP790" s="89"/>
      <c r="DQ790" s="89"/>
      <c r="DR790" s="89"/>
      <c r="DS790" s="89"/>
      <c r="DT790" s="89"/>
      <c r="DU790" s="89"/>
      <c r="DV790" s="89"/>
      <c r="DW790" s="89"/>
      <c r="DX790" s="89"/>
      <c r="DY790" s="89"/>
      <c r="DZ790" s="89"/>
    </row>
    <row r="79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  <c r="BK791" s="89"/>
      <c r="BL791" s="89"/>
      <c r="BM791" s="89"/>
      <c r="BN791" s="89"/>
      <c r="BO791" s="89"/>
      <c r="BP791" s="89"/>
      <c r="BQ791" s="89"/>
      <c r="BR791" s="89"/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/>
      <c r="CD791" s="89"/>
      <c r="CE791" s="89"/>
      <c r="CF791" s="89"/>
      <c r="CG791" s="89"/>
      <c r="CH791" s="89"/>
      <c r="CI791" s="89"/>
      <c r="CJ791" s="89"/>
      <c r="CK791" s="89"/>
      <c r="CL791" s="89"/>
      <c r="CM791" s="89"/>
      <c r="CN791" s="89"/>
      <c r="CO791" s="89"/>
      <c r="CP791" s="89"/>
      <c r="CQ791" s="89"/>
      <c r="CR791" s="89"/>
      <c r="CS791" s="89"/>
      <c r="CT791" s="89"/>
      <c r="CU791" s="89"/>
      <c r="CV791" s="89"/>
      <c r="CW791" s="89"/>
      <c r="CX791" s="89"/>
      <c r="CY791" s="89"/>
      <c r="CZ791" s="89"/>
      <c r="DA791" s="89"/>
      <c r="DB791" s="89"/>
      <c r="DC791" s="89"/>
      <c r="DD791" s="89"/>
      <c r="DE791" s="89"/>
      <c r="DF791" s="89"/>
      <c r="DG791" s="89"/>
      <c r="DH791" s="89"/>
      <c r="DI791" s="89"/>
      <c r="DJ791" s="89"/>
      <c r="DK791" s="89"/>
      <c r="DL791" s="89"/>
      <c r="DM791" s="89"/>
      <c r="DN791" s="89"/>
      <c r="DO791" s="89"/>
      <c r="DP791" s="89"/>
      <c r="DQ791" s="89"/>
      <c r="DR791" s="89"/>
      <c r="DS791" s="89"/>
      <c r="DT791" s="89"/>
      <c r="DU791" s="89"/>
      <c r="DV791" s="89"/>
      <c r="DW791" s="89"/>
      <c r="DX791" s="89"/>
      <c r="DY791" s="89"/>
      <c r="DZ791" s="89"/>
    </row>
    <row r="79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  <c r="BK792" s="89"/>
      <c r="BL792" s="89"/>
      <c r="BM792" s="89"/>
      <c r="BN792" s="89"/>
      <c r="BO792" s="89"/>
      <c r="BP792" s="89"/>
      <c r="BQ792" s="89"/>
      <c r="BR792" s="89"/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/>
      <c r="CD792" s="89"/>
      <c r="CE792" s="89"/>
      <c r="CF792" s="89"/>
      <c r="CG792" s="89"/>
      <c r="CH792" s="89"/>
      <c r="CI792" s="89"/>
      <c r="CJ792" s="89"/>
      <c r="CK792" s="89"/>
      <c r="CL792" s="89"/>
      <c r="CM792" s="89"/>
      <c r="CN792" s="89"/>
      <c r="CO792" s="89"/>
      <c r="CP792" s="89"/>
      <c r="CQ792" s="89"/>
      <c r="CR792" s="89"/>
      <c r="CS792" s="89"/>
      <c r="CT792" s="89"/>
      <c r="CU792" s="89"/>
      <c r="CV792" s="89"/>
      <c r="CW792" s="89"/>
      <c r="CX792" s="89"/>
      <c r="CY792" s="89"/>
      <c r="CZ792" s="89"/>
      <c r="DA792" s="89"/>
      <c r="DB792" s="89"/>
      <c r="DC792" s="89"/>
      <c r="DD792" s="89"/>
      <c r="DE792" s="89"/>
      <c r="DF792" s="89"/>
      <c r="DG792" s="89"/>
      <c r="DH792" s="89"/>
      <c r="DI792" s="89"/>
      <c r="DJ792" s="89"/>
      <c r="DK792" s="89"/>
      <c r="DL792" s="89"/>
      <c r="DM792" s="89"/>
      <c r="DN792" s="89"/>
      <c r="DO792" s="89"/>
      <c r="DP792" s="89"/>
      <c r="DQ792" s="89"/>
      <c r="DR792" s="89"/>
      <c r="DS792" s="89"/>
      <c r="DT792" s="89"/>
      <c r="DU792" s="89"/>
      <c r="DV792" s="89"/>
      <c r="DW792" s="89"/>
      <c r="DX792" s="89"/>
      <c r="DY792" s="89"/>
      <c r="DZ792" s="89"/>
    </row>
    <row r="793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89"/>
      <c r="BM793" s="89"/>
      <c r="BN793" s="89"/>
      <c r="BO793" s="89"/>
      <c r="BP793" s="89"/>
      <c r="BQ793" s="89"/>
      <c r="BR793" s="89"/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/>
      <c r="CD793" s="89"/>
      <c r="CE793" s="89"/>
      <c r="CF793" s="89"/>
      <c r="CG793" s="89"/>
      <c r="CH793" s="89"/>
      <c r="CI793" s="89"/>
      <c r="CJ793" s="89"/>
      <c r="CK793" s="89"/>
      <c r="CL793" s="89"/>
      <c r="CM793" s="89"/>
      <c r="CN793" s="89"/>
      <c r="CO793" s="89"/>
      <c r="CP793" s="89"/>
      <c r="CQ793" s="89"/>
      <c r="CR793" s="89"/>
      <c r="CS793" s="89"/>
      <c r="CT793" s="89"/>
      <c r="CU793" s="89"/>
      <c r="CV793" s="89"/>
      <c r="CW793" s="89"/>
      <c r="CX793" s="89"/>
      <c r="CY793" s="89"/>
      <c r="CZ793" s="89"/>
      <c r="DA793" s="89"/>
      <c r="DB793" s="89"/>
      <c r="DC793" s="89"/>
      <c r="DD793" s="89"/>
      <c r="DE793" s="89"/>
      <c r="DF793" s="89"/>
      <c r="DG793" s="89"/>
      <c r="DH793" s="89"/>
      <c r="DI793" s="89"/>
      <c r="DJ793" s="89"/>
      <c r="DK793" s="89"/>
      <c r="DL793" s="89"/>
      <c r="DM793" s="89"/>
      <c r="DN793" s="89"/>
      <c r="DO793" s="89"/>
      <c r="DP793" s="89"/>
      <c r="DQ793" s="89"/>
      <c r="DR793" s="89"/>
      <c r="DS793" s="89"/>
      <c r="DT793" s="89"/>
      <c r="DU793" s="89"/>
      <c r="DV793" s="89"/>
      <c r="DW793" s="89"/>
      <c r="DX793" s="89"/>
      <c r="DY793" s="89"/>
      <c r="DZ793" s="89"/>
    </row>
    <row r="794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89"/>
      <c r="BM794" s="89"/>
      <c r="BN794" s="89"/>
      <c r="BO794" s="89"/>
      <c r="BP794" s="89"/>
      <c r="BQ794" s="89"/>
      <c r="BR794" s="89"/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/>
      <c r="CD794" s="89"/>
      <c r="CE794" s="89"/>
      <c r="CF794" s="89"/>
      <c r="CG794" s="89"/>
      <c r="CH794" s="89"/>
      <c r="CI794" s="89"/>
      <c r="CJ794" s="89"/>
      <c r="CK794" s="89"/>
      <c r="CL794" s="89"/>
      <c r="CM794" s="89"/>
      <c r="CN794" s="89"/>
      <c r="CO794" s="89"/>
      <c r="CP794" s="89"/>
      <c r="CQ794" s="89"/>
      <c r="CR794" s="89"/>
      <c r="CS794" s="89"/>
      <c r="CT794" s="89"/>
      <c r="CU794" s="89"/>
      <c r="CV794" s="89"/>
      <c r="CW794" s="89"/>
      <c r="CX794" s="89"/>
      <c r="CY794" s="89"/>
      <c r="CZ794" s="89"/>
      <c r="DA794" s="89"/>
      <c r="DB794" s="89"/>
      <c r="DC794" s="89"/>
      <c r="DD794" s="89"/>
      <c r="DE794" s="89"/>
      <c r="DF794" s="89"/>
      <c r="DG794" s="89"/>
      <c r="DH794" s="89"/>
      <c r="DI794" s="89"/>
      <c r="DJ794" s="89"/>
      <c r="DK794" s="89"/>
      <c r="DL794" s="89"/>
      <c r="DM794" s="89"/>
      <c r="DN794" s="89"/>
      <c r="DO794" s="89"/>
      <c r="DP794" s="89"/>
      <c r="DQ794" s="89"/>
      <c r="DR794" s="89"/>
      <c r="DS794" s="89"/>
      <c r="DT794" s="89"/>
      <c r="DU794" s="89"/>
      <c r="DV794" s="89"/>
      <c r="DW794" s="89"/>
      <c r="DX794" s="89"/>
      <c r="DY794" s="89"/>
      <c r="DZ794" s="89"/>
    </row>
    <row r="795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89"/>
      <c r="BM795" s="89"/>
      <c r="BN795" s="89"/>
      <c r="BO795" s="89"/>
      <c r="BP795" s="89"/>
      <c r="BQ795" s="89"/>
      <c r="BR795" s="89"/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/>
      <c r="CD795" s="89"/>
      <c r="CE795" s="89"/>
      <c r="CF795" s="89"/>
      <c r="CG795" s="89"/>
      <c r="CH795" s="89"/>
      <c r="CI795" s="89"/>
      <c r="CJ795" s="89"/>
      <c r="CK795" s="89"/>
      <c r="CL795" s="89"/>
      <c r="CM795" s="89"/>
      <c r="CN795" s="89"/>
      <c r="CO795" s="89"/>
      <c r="CP795" s="89"/>
      <c r="CQ795" s="89"/>
      <c r="CR795" s="89"/>
      <c r="CS795" s="89"/>
      <c r="CT795" s="89"/>
      <c r="CU795" s="89"/>
      <c r="CV795" s="89"/>
      <c r="CW795" s="89"/>
      <c r="CX795" s="89"/>
      <c r="CY795" s="89"/>
      <c r="CZ795" s="89"/>
      <c r="DA795" s="89"/>
      <c r="DB795" s="89"/>
      <c r="DC795" s="89"/>
      <c r="DD795" s="89"/>
      <c r="DE795" s="89"/>
      <c r="DF795" s="89"/>
      <c r="DG795" s="89"/>
      <c r="DH795" s="89"/>
      <c r="DI795" s="89"/>
      <c r="DJ795" s="89"/>
      <c r="DK795" s="89"/>
      <c r="DL795" s="89"/>
      <c r="DM795" s="89"/>
      <c r="DN795" s="89"/>
      <c r="DO795" s="89"/>
      <c r="DP795" s="89"/>
      <c r="DQ795" s="89"/>
      <c r="DR795" s="89"/>
      <c r="DS795" s="89"/>
      <c r="DT795" s="89"/>
      <c r="DU795" s="89"/>
      <c r="DV795" s="89"/>
      <c r="DW795" s="89"/>
      <c r="DX795" s="89"/>
      <c r="DY795" s="89"/>
      <c r="DZ795" s="89"/>
    </row>
    <row r="796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89"/>
      <c r="BM796" s="89"/>
      <c r="BN796" s="89"/>
      <c r="BO796" s="89"/>
      <c r="BP796" s="89"/>
      <c r="BQ796" s="89"/>
      <c r="BR796" s="89"/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/>
      <c r="CD796" s="89"/>
      <c r="CE796" s="89"/>
      <c r="CF796" s="89"/>
      <c r="CG796" s="89"/>
      <c r="CH796" s="89"/>
      <c r="CI796" s="89"/>
      <c r="CJ796" s="89"/>
      <c r="CK796" s="89"/>
      <c r="CL796" s="89"/>
      <c r="CM796" s="89"/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/>
      <c r="CY796" s="89"/>
      <c r="CZ796" s="89"/>
      <c r="DA796" s="89"/>
      <c r="DB796" s="89"/>
      <c r="DC796" s="89"/>
      <c r="DD796" s="89"/>
      <c r="DE796" s="89"/>
      <c r="DF796" s="89"/>
      <c r="DG796" s="89"/>
      <c r="DH796" s="89"/>
      <c r="DI796" s="89"/>
      <c r="DJ796" s="89"/>
      <c r="DK796" s="89"/>
      <c r="DL796" s="89"/>
      <c r="DM796" s="89"/>
      <c r="DN796" s="89"/>
      <c r="DO796" s="89"/>
      <c r="DP796" s="89"/>
      <c r="DQ796" s="89"/>
      <c r="DR796" s="89"/>
      <c r="DS796" s="89"/>
      <c r="DT796" s="89"/>
      <c r="DU796" s="89"/>
      <c r="DV796" s="89"/>
      <c r="DW796" s="89"/>
      <c r="DX796" s="89"/>
      <c r="DY796" s="89"/>
      <c r="DZ796" s="89"/>
    </row>
    <row r="797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89"/>
      <c r="BM797" s="89"/>
      <c r="BN797" s="89"/>
      <c r="BO797" s="89"/>
      <c r="BP797" s="89"/>
      <c r="BQ797" s="89"/>
      <c r="BR797" s="89"/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/>
      <c r="CD797" s="89"/>
      <c r="CE797" s="89"/>
      <c r="CF797" s="89"/>
      <c r="CG797" s="89"/>
      <c r="CH797" s="89"/>
      <c r="CI797" s="89"/>
      <c r="CJ797" s="89"/>
      <c r="CK797" s="89"/>
      <c r="CL797" s="89"/>
      <c r="CM797" s="89"/>
      <c r="CN797" s="89"/>
      <c r="CO797" s="89"/>
      <c r="CP797" s="89"/>
      <c r="CQ797" s="89"/>
      <c r="CR797" s="89"/>
      <c r="CS797" s="89"/>
      <c r="CT797" s="89"/>
      <c r="CU797" s="89"/>
      <c r="CV797" s="89"/>
      <c r="CW797" s="89"/>
      <c r="CX797" s="89"/>
      <c r="CY797" s="89"/>
      <c r="CZ797" s="89"/>
      <c r="DA797" s="89"/>
      <c r="DB797" s="89"/>
      <c r="DC797" s="89"/>
      <c r="DD797" s="89"/>
      <c r="DE797" s="89"/>
      <c r="DF797" s="89"/>
      <c r="DG797" s="89"/>
      <c r="DH797" s="89"/>
      <c r="DI797" s="89"/>
      <c r="DJ797" s="89"/>
      <c r="DK797" s="89"/>
      <c r="DL797" s="89"/>
      <c r="DM797" s="89"/>
      <c r="DN797" s="89"/>
      <c r="DO797" s="89"/>
      <c r="DP797" s="89"/>
      <c r="DQ797" s="89"/>
      <c r="DR797" s="89"/>
      <c r="DS797" s="89"/>
      <c r="DT797" s="89"/>
      <c r="DU797" s="89"/>
      <c r="DV797" s="89"/>
      <c r="DW797" s="89"/>
      <c r="DX797" s="89"/>
      <c r="DY797" s="89"/>
      <c r="DZ797" s="89"/>
    </row>
    <row r="798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89"/>
      <c r="BM798" s="89"/>
      <c r="BN798" s="89"/>
      <c r="BO798" s="89"/>
      <c r="BP798" s="89"/>
      <c r="BQ798" s="89"/>
      <c r="BR798" s="89"/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/>
      <c r="CD798" s="89"/>
      <c r="CE798" s="89"/>
      <c r="CF798" s="89"/>
      <c r="CG798" s="89"/>
      <c r="CH798" s="89"/>
      <c r="CI798" s="89"/>
      <c r="CJ798" s="89"/>
      <c r="CK798" s="89"/>
      <c r="CL798" s="89"/>
      <c r="CM798" s="89"/>
      <c r="CN798" s="89"/>
      <c r="CO798" s="89"/>
      <c r="CP798" s="89"/>
      <c r="CQ798" s="89"/>
      <c r="CR798" s="89"/>
      <c r="CS798" s="89"/>
      <c r="CT798" s="89"/>
      <c r="CU798" s="89"/>
      <c r="CV798" s="89"/>
      <c r="CW798" s="89"/>
      <c r="CX798" s="89"/>
      <c r="CY798" s="89"/>
      <c r="CZ798" s="89"/>
      <c r="DA798" s="89"/>
      <c r="DB798" s="89"/>
      <c r="DC798" s="89"/>
      <c r="DD798" s="89"/>
      <c r="DE798" s="89"/>
      <c r="DF798" s="89"/>
      <c r="DG798" s="89"/>
      <c r="DH798" s="89"/>
      <c r="DI798" s="89"/>
      <c r="DJ798" s="89"/>
      <c r="DK798" s="89"/>
      <c r="DL798" s="89"/>
      <c r="DM798" s="89"/>
      <c r="DN798" s="89"/>
      <c r="DO798" s="89"/>
      <c r="DP798" s="89"/>
      <c r="DQ798" s="89"/>
      <c r="DR798" s="89"/>
      <c r="DS798" s="89"/>
      <c r="DT798" s="89"/>
      <c r="DU798" s="89"/>
      <c r="DV798" s="89"/>
      <c r="DW798" s="89"/>
      <c r="DX798" s="89"/>
      <c r="DY798" s="89"/>
      <c r="DZ798" s="89"/>
    </row>
    <row r="799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89"/>
      <c r="BM799" s="89"/>
      <c r="BN799" s="89"/>
      <c r="BO799" s="89"/>
      <c r="BP799" s="89"/>
      <c r="BQ799" s="89"/>
      <c r="BR799" s="89"/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  <c r="CM799" s="89"/>
      <c r="CN799" s="89"/>
      <c r="CO799" s="89"/>
      <c r="CP799" s="89"/>
      <c r="CQ799" s="89"/>
      <c r="CR799" s="89"/>
      <c r="CS799" s="89"/>
      <c r="CT799" s="89"/>
      <c r="CU799" s="89"/>
      <c r="CV799" s="89"/>
      <c r="CW799" s="89"/>
      <c r="CX799" s="89"/>
      <c r="CY799" s="89"/>
      <c r="CZ799" s="89"/>
      <c r="DA799" s="89"/>
      <c r="DB799" s="89"/>
      <c r="DC799" s="89"/>
      <c r="DD799" s="89"/>
      <c r="DE799" s="89"/>
      <c r="DF799" s="89"/>
      <c r="DG799" s="89"/>
      <c r="DH799" s="89"/>
      <c r="DI799" s="89"/>
      <c r="DJ799" s="89"/>
      <c r="DK799" s="89"/>
      <c r="DL799" s="89"/>
      <c r="DM799" s="89"/>
      <c r="DN799" s="89"/>
      <c r="DO799" s="89"/>
      <c r="DP799" s="89"/>
      <c r="DQ799" s="89"/>
      <c r="DR799" s="89"/>
      <c r="DS799" s="89"/>
      <c r="DT799" s="89"/>
      <c r="DU799" s="89"/>
      <c r="DV799" s="89"/>
      <c r="DW799" s="89"/>
      <c r="DX799" s="89"/>
      <c r="DY799" s="89"/>
      <c r="DZ799" s="89"/>
    </row>
    <row r="800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89"/>
      <c r="BM800" s="89"/>
      <c r="BN800" s="89"/>
      <c r="BO800" s="89"/>
      <c r="BP800" s="89"/>
      <c r="BQ800" s="89"/>
      <c r="BR800" s="89"/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/>
      <c r="CD800" s="89"/>
      <c r="CE800" s="89"/>
      <c r="CF800" s="89"/>
      <c r="CG800" s="89"/>
      <c r="CH800" s="89"/>
      <c r="CI800" s="89"/>
      <c r="CJ800" s="89"/>
      <c r="CK800" s="89"/>
      <c r="CL800" s="89"/>
      <c r="CM800" s="89"/>
      <c r="CN800" s="89"/>
      <c r="CO800" s="89"/>
      <c r="CP800" s="89"/>
      <c r="CQ800" s="89"/>
      <c r="CR800" s="89"/>
      <c r="CS800" s="89"/>
      <c r="CT800" s="89"/>
      <c r="CU800" s="89"/>
      <c r="CV800" s="89"/>
      <c r="CW800" s="89"/>
      <c r="CX800" s="89"/>
      <c r="CY800" s="89"/>
      <c r="CZ800" s="89"/>
      <c r="DA800" s="89"/>
      <c r="DB800" s="89"/>
      <c r="DC800" s="89"/>
      <c r="DD800" s="89"/>
      <c r="DE800" s="89"/>
      <c r="DF800" s="89"/>
      <c r="DG800" s="89"/>
      <c r="DH800" s="89"/>
      <c r="DI800" s="89"/>
      <c r="DJ800" s="89"/>
      <c r="DK800" s="89"/>
      <c r="DL800" s="89"/>
      <c r="DM800" s="89"/>
      <c r="DN800" s="89"/>
      <c r="DO800" s="89"/>
      <c r="DP800" s="89"/>
      <c r="DQ800" s="89"/>
      <c r="DR800" s="89"/>
      <c r="DS800" s="89"/>
      <c r="DT800" s="89"/>
      <c r="DU800" s="89"/>
      <c r="DV800" s="89"/>
      <c r="DW800" s="89"/>
      <c r="DX800" s="89"/>
      <c r="DY800" s="89"/>
      <c r="DZ800" s="89"/>
    </row>
    <row r="80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89"/>
      <c r="BM801" s="89"/>
      <c r="BN801" s="89"/>
      <c r="BO801" s="89"/>
      <c r="BP801" s="89"/>
      <c r="BQ801" s="89"/>
      <c r="BR801" s="89"/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/>
      <c r="CD801" s="89"/>
      <c r="CE801" s="89"/>
      <c r="CF801" s="89"/>
      <c r="CG801" s="89"/>
      <c r="CH801" s="89"/>
      <c r="CI801" s="89"/>
      <c r="CJ801" s="89"/>
      <c r="CK801" s="89"/>
      <c r="CL801" s="89"/>
      <c r="CM801" s="89"/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/>
      <c r="CY801" s="89"/>
      <c r="CZ801" s="89"/>
      <c r="DA801" s="89"/>
      <c r="DB801" s="89"/>
      <c r="DC801" s="89"/>
      <c r="DD801" s="89"/>
      <c r="DE801" s="89"/>
      <c r="DF801" s="89"/>
      <c r="DG801" s="89"/>
      <c r="DH801" s="89"/>
      <c r="DI801" s="89"/>
      <c r="DJ801" s="89"/>
      <c r="DK801" s="89"/>
      <c r="DL801" s="89"/>
      <c r="DM801" s="89"/>
      <c r="DN801" s="89"/>
      <c r="DO801" s="89"/>
      <c r="DP801" s="89"/>
      <c r="DQ801" s="89"/>
      <c r="DR801" s="89"/>
      <c r="DS801" s="89"/>
      <c r="DT801" s="89"/>
      <c r="DU801" s="89"/>
      <c r="DV801" s="89"/>
      <c r="DW801" s="89"/>
      <c r="DX801" s="89"/>
      <c r="DY801" s="89"/>
      <c r="DZ801" s="89"/>
    </row>
    <row r="80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89"/>
      <c r="BM802" s="89"/>
      <c r="BN802" s="89"/>
      <c r="BO802" s="89"/>
      <c r="BP802" s="89"/>
      <c r="BQ802" s="89"/>
      <c r="BR802" s="89"/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/>
      <c r="CD802" s="89"/>
      <c r="CE802" s="89"/>
      <c r="CF802" s="89"/>
      <c r="CG802" s="89"/>
      <c r="CH802" s="89"/>
      <c r="CI802" s="89"/>
      <c r="CJ802" s="89"/>
      <c r="CK802" s="89"/>
      <c r="CL802" s="89"/>
      <c r="CM802" s="89"/>
      <c r="CN802" s="89"/>
      <c r="CO802" s="89"/>
      <c r="CP802" s="89"/>
      <c r="CQ802" s="89"/>
      <c r="CR802" s="89"/>
      <c r="CS802" s="89"/>
      <c r="CT802" s="89"/>
      <c r="CU802" s="89"/>
      <c r="CV802" s="89"/>
      <c r="CW802" s="89"/>
      <c r="CX802" s="89"/>
      <c r="CY802" s="89"/>
      <c r="CZ802" s="89"/>
      <c r="DA802" s="89"/>
      <c r="DB802" s="89"/>
      <c r="DC802" s="89"/>
      <c r="DD802" s="89"/>
      <c r="DE802" s="89"/>
      <c r="DF802" s="89"/>
      <c r="DG802" s="89"/>
      <c r="DH802" s="89"/>
      <c r="DI802" s="89"/>
      <c r="DJ802" s="89"/>
      <c r="DK802" s="89"/>
      <c r="DL802" s="89"/>
      <c r="DM802" s="89"/>
      <c r="DN802" s="89"/>
      <c r="DO802" s="89"/>
      <c r="DP802" s="89"/>
      <c r="DQ802" s="89"/>
      <c r="DR802" s="89"/>
      <c r="DS802" s="89"/>
      <c r="DT802" s="89"/>
      <c r="DU802" s="89"/>
      <c r="DV802" s="89"/>
      <c r="DW802" s="89"/>
      <c r="DX802" s="89"/>
      <c r="DY802" s="89"/>
      <c r="DZ802" s="89"/>
    </row>
    <row r="803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89"/>
      <c r="BM803" s="89"/>
      <c r="BN803" s="89"/>
      <c r="BO803" s="89"/>
      <c r="BP803" s="89"/>
      <c r="BQ803" s="89"/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/>
      <c r="CC803" s="89"/>
      <c r="CD803" s="89"/>
      <c r="CE803" s="89"/>
      <c r="CF803" s="89"/>
      <c r="CG803" s="89"/>
      <c r="CH803" s="89"/>
      <c r="CI803" s="89"/>
      <c r="CJ803" s="89"/>
      <c r="CK803" s="89"/>
      <c r="CL803" s="89"/>
      <c r="CM803" s="89"/>
      <c r="CN803" s="89"/>
      <c r="CO803" s="89"/>
      <c r="CP803" s="89"/>
      <c r="CQ803" s="89"/>
      <c r="CR803" s="89"/>
      <c r="CS803" s="89"/>
      <c r="CT803" s="89"/>
      <c r="CU803" s="89"/>
      <c r="CV803" s="89"/>
      <c r="CW803" s="89"/>
      <c r="CX803" s="89"/>
      <c r="CY803" s="89"/>
      <c r="CZ803" s="89"/>
      <c r="DA803" s="89"/>
      <c r="DB803" s="89"/>
      <c r="DC803" s="89"/>
      <c r="DD803" s="89"/>
      <c r="DE803" s="89"/>
      <c r="DF803" s="89"/>
      <c r="DG803" s="89"/>
      <c r="DH803" s="89"/>
      <c r="DI803" s="89"/>
      <c r="DJ803" s="89"/>
      <c r="DK803" s="89"/>
      <c r="DL803" s="89"/>
      <c r="DM803" s="89"/>
      <c r="DN803" s="89"/>
      <c r="DO803" s="89"/>
      <c r="DP803" s="89"/>
      <c r="DQ803" s="89"/>
      <c r="DR803" s="89"/>
      <c r="DS803" s="89"/>
      <c r="DT803" s="89"/>
      <c r="DU803" s="89"/>
      <c r="DV803" s="89"/>
      <c r="DW803" s="89"/>
      <c r="DX803" s="89"/>
      <c r="DY803" s="89"/>
      <c r="DZ803" s="89"/>
    </row>
    <row r="804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89"/>
      <c r="BM804" s="89"/>
      <c r="BN804" s="89"/>
      <c r="BO804" s="89"/>
      <c r="BP804" s="89"/>
      <c r="BQ804" s="89"/>
      <c r="BR804" s="89"/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/>
      <c r="CD804" s="89"/>
      <c r="CE804" s="89"/>
      <c r="CF804" s="89"/>
      <c r="CG804" s="89"/>
      <c r="CH804" s="89"/>
      <c r="CI804" s="89"/>
      <c r="CJ804" s="89"/>
      <c r="CK804" s="89"/>
      <c r="CL804" s="89"/>
      <c r="CM804" s="89"/>
      <c r="CN804" s="89"/>
      <c r="CO804" s="89"/>
      <c r="CP804" s="89"/>
      <c r="CQ804" s="89"/>
      <c r="CR804" s="89"/>
      <c r="CS804" s="89"/>
      <c r="CT804" s="89"/>
      <c r="CU804" s="89"/>
      <c r="CV804" s="89"/>
      <c r="CW804" s="89"/>
      <c r="CX804" s="89"/>
      <c r="CY804" s="89"/>
      <c r="CZ804" s="89"/>
      <c r="DA804" s="89"/>
      <c r="DB804" s="89"/>
      <c r="DC804" s="89"/>
      <c r="DD804" s="89"/>
      <c r="DE804" s="89"/>
      <c r="DF804" s="89"/>
      <c r="DG804" s="89"/>
      <c r="DH804" s="89"/>
      <c r="DI804" s="89"/>
      <c r="DJ804" s="89"/>
      <c r="DK804" s="89"/>
      <c r="DL804" s="89"/>
      <c r="DM804" s="89"/>
      <c r="DN804" s="89"/>
      <c r="DO804" s="89"/>
      <c r="DP804" s="89"/>
      <c r="DQ804" s="89"/>
      <c r="DR804" s="89"/>
      <c r="DS804" s="89"/>
      <c r="DT804" s="89"/>
      <c r="DU804" s="89"/>
      <c r="DV804" s="89"/>
      <c r="DW804" s="89"/>
      <c r="DX804" s="89"/>
      <c r="DY804" s="89"/>
      <c r="DZ804" s="89"/>
    </row>
    <row r="805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89"/>
      <c r="BM805" s="89"/>
      <c r="BN805" s="89"/>
      <c r="BO805" s="89"/>
      <c r="BP805" s="89"/>
      <c r="BQ805" s="89"/>
      <c r="BR805" s="89"/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/>
      <c r="CD805" s="89"/>
      <c r="CE805" s="89"/>
      <c r="CF805" s="89"/>
      <c r="CG805" s="89"/>
      <c r="CH805" s="89"/>
      <c r="CI805" s="89"/>
      <c r="CJ805" s="89"/>
      <c r="CK805" s="89"/>
      <c r="CL805" s="89"/>
      <c r="CM805" s="89"/>
      <c r="CN805" s="89"/>
      <c r="CO805" s="89"/>
      <c r="CP805" s="89"/>
      <c r="CQ805" s="89"/>
      <c r="CR805" s="89"/>
      <c r="CS805" s="89"/>
      <c r="CT805" s="89"/>
      <c r="CU805" s="89"/>
      <c r="CV805" s="89"/>
      <c r="CW805" s="89"/>
      <c r="CX805" s="89"/>
      <c r="CY805" s="89"/>
      <c r="CZ805" s="89"/>
      <c r="DA805" s="89"/>
      <c r="DB805" s="89"/>
      <c r="DC805" s="89"/>
      <c r="DD805" s="89"/>
      <c r="DE805" s="89"/>
      <c r="DF805" s="89"/>
      <c r="DG805" s="89"/>
      <c r="DH805" s="89"/>
      <c r="DI805" s="89"/>
      <c r="DJ805" s="89"/>
      <c r="DK805" s="89"/>
      <c r="DL805" s="89"/>
      <c r="DM805" s="89"/>
      <c r="DN805" s="89"/>
      <c r="DO805" s="89"/>
      <c r="DP805" s="89"/>
      <c r="DQ805" s="89"/>
      <c r="DR805" s="89"/>
      <c r="DS805" s="89"/>
      <c r="DT805" s="89"/>
      <c r="DU805" s="89"/>
      <c r="DV805" s="89"/>
      <c r="DW805" s="89"/>
      <c r="DX805" s="89"/>
      <c r="DY805" s="89"/>
      <c r="DZ805" s="89"/>
    </row>
    <row r="806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89"/>
      <c r="BM806" s="89"/>
      <c r="BN806" s="89"/>
      <c r="BO806" s="89"/>
      <c r="BP806" s="89"/>
      <c r="BQ806" s="89"/>
      <c r="BR806" s="89"/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/>
      <c r="CD806" s="89"/>
      <c r="CE806" s="89"/>
      <c r="CF806" s="89"/>
      <c r="CG806" s="89"/>
      <c r="CH806" s="89"/>
      <c r="CI806" s="89"/>
      <c r="CJ806" s="89"/>
      <c r="CK806" s="89"/>
      <c r="CL806" s="89"/>
      <c r="CM806" s="89"/>
      <c r="CN806" s="89"/>
      <c r="CO806" s="89"/>
      <c r="CP806" s="89"/>
      <c r="CQ806" s="89"/>
      <c r="CR806" s="89"/>
      <c r="CS806" s="89"/>
      <c r="CT806" s="89"/>
      <c r="CU806" s="89"/>
      <c r="CV806" s="89"/>
      <c r="CW806" s="89"/>
      <c r="CX806" s="89"/>
      <c r="CY806" s="89"/>
      <c r="CZ806" s="89"/>
      <c r="DA806" s="89"/>
      <c r="DB806" s="89"/>
      <c r="DC806" s="89"/>
      <c r="DD806" s="89"/>
      <c r="DE806" s="89"/>
      <c r="DF806" s="89"/>
      <c r="DG806" s="89"/>
      <c r="DH806" s="89"/>
      <c r="DI806" s="89"/>
      <c r="DJ806" s="89"/>
      <c r="DK806" s="89"/>
      <c r="DL806" s="89"/>
      <c r="DM806" s="89"/>
      <c r="DN806" s="89"/>
      <c r="DO806" s="89"/>
      <c r="DP806" s="89"/>
      <c r="DQ806" s="89"/>
      <c r="DR806" s="89"/>
      <c r="DS806" s="89"/>
      <c r="DT806" s="89"/>
      <c r="DU806" s="89"/>
      <c r="DV806" s="89"/>
      <c r="DW806" s="89"/>
      <c r="DX806" s="89"/>
      <c r="DY806" s="89"/>
      <c r="DZ806" s="89"/>
    </row>
    <row r="807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89"/>
      <c r="BM807" s="89"/>
      <c r="BN807" s="89"/>
      <c r="BO807" s="89"/>
      <c r="BP807" s="89"/>
      <c r="BQ807" s="89"/>
      <c r="BR807" s="89"/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/>
      <c r="CD807" s="89"/>
      <c r="CE807" s="89"/>
      <c r="CF807" s="89"/>
      <c r="CG807" s="89"/>
      <c r="CH807" s="89"/>
      <c r="CI807" s="89"/>
      <c r="CJ807" s="89"/>
      <c r="CK807" s="89"/>
      <c r="CL807" s="89"/>
      <c r="CM807" s="89"/>
      <c r="CN807" s="89"/>
      <c r="CO807" s="89"/>
      <c r="CP807" s="89"/>
      <c r="CQ807" s="89"/>
      <c r="CR807" s="89"/>
      <c r="CS807" s="89"/>
      <c r="CT807" s="89"/>
      <c r="CU807" s="89"/>
      <c r="CV807" s="89"/>
      <c r="CW807" s="89"/>
      <c r="CX807" s="89"/>
      <c r="CY807" s="89"/>
      <c r="CZ807" s="89"/>
      <c r="DA807" s="89"/>
      <c r="DB807" s="89"/>
      <c r="DC807" s="89"/>
      <c r="DD807" s="89"/>
      <c r="DE807" s="89"/>
      <c r="DF807" s="89"/>
      <c r="DG807" s="89"/>
      <c r="DH807" s="89"/>
      <c r="DI807" s="89"/>
      <c r="DJ807" s="89"/>
      <c r="DK807" s="89"/>
      <c r="DL807" s="89"/>
      <c r="DM807" s="89"/>
      <c r="DN807" s="89"/>
      <c r="DO807" s="89"/>
      <c r="DP807" s="89"/>
      <c r="DQ807" s="89"/>
      <c r="DR807" s="89"/>
      <c r="DS807" s="89"/>
      <c r="DT807" s="89"/>
      <c r="DU807" s="89"/>
      <c r="DV807" s="89"/>
      <c r="DW807" s="89"/>
      <c r="DX807" s="89"/>
      <c r="DY807" s="89"/>
      <c r="DZ807" s="89"/>
    </row>
    <row r="808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89"/>
      <c r="BM808" s="89"/>
      <c r="BN808" s="89"/>
      <c r="BO808" s="89"/>
      <c r="BP808" s="89"/>
      <c r="BQ808" s="89"/>
      <c r="BR808" s="89"/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/>
      <c r="CD808" s="89"/>
      <c r="CE808" s="89"/>
      <c r="CF808" s="89"/>
      <c r="CG808" s="89"/>
      <c r="CH808" s="89"/>
      <c r="CI808" s="89"/>
      <c r="CJ808" s="89"/>
      <c r="CK808" s="89"/>
      <c r="CL808" s="89"/>
      <c r="CM808" s="89"/>
      <c r="CN808" s="89"/>
      <c r="CO808" s="89"/>
      <c r="CP808" s="89"/>
      <c r="CQ808" s="89"/>
      <c r="CR808" s="89"/>
      <c r="CS808" s="89"/>
      <c r="CT808" s="89"/>
      <c r="CU808" s="89"/>
      <c r="CV808" s="89"/>
      <c r="CW808" s="89"/>
      <c r="CX808" s="89"/>
      <c r="CY808" s="89"/>
      <c r="CZ808" s="89"/>
      <c r="DA808" s="89"/>
      <c r="DB808" s="89"/>
      <c r="DC808" s="89"/>
      <c r="DD808" s="89"/>
      <c r="DE808" s="89"/>
      <c r="DF808" s="89"/>
      <c r="DG808" s="89"/>
      <c r="DH808" s="89"/>
      <c r="DI808" s="89"/>
      <c r="DJ808" s="89"/>
      <c r="DK808" s="89"/>
      <c r="DL808" s="89"/>
      <c r="DM808" s="89"/>
      <c r="DN808" s="89"/>
      <c r="DO808" s="89"/>
      <c r="DP808" s="89"/>
      <c r="DQ808" s="89"/>
      <c r="DR808" s="89"/>
      <c r="DS808" s="89"/>
      <c r="DT808" s="89"/>
      <c r="DU808" s="89"/>
      <c r="DV808" s="89"/>
      <c r="DW808" s="89"/>
      <c r="DX808" s="89"/>
      <c r="DY808" s="89"/>
      <c r="DZ808" s="89"/>
    </row>
    <row r="809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89"/>
      <c r="BM809" s="89"/>
      <c r="BN809" s="89"/>
      <c r="BO809" s="89"/>
      <c r="BP809" s="89"/>
      <c r="BQ809" s="89"/>
      <c r="BR809" s="89"/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89"/>
      <c r="CW809" s="89"/>
      <c r="CX809" s="89"/>
      <c r="CY809" s="89"/>
      <c r="CZ809" s="89"/>
      <c r="DA809" s="89"/>
      <c r="DB809" s="89"/>
      <c r="DC809" s="89"/>
      <c r="DD809" s="89"/>
      <c r="DE809" s="89"/>
      <c r="DF809" s="89"/>
      <c r="DG809" s="89"/>
      <c r="DH809" s="89"/>
      <c r="DI809" s="89"/>
      <c r="DJ809" s="89"/>
      <c r="DK809" s="89"/>
      <c r="DL809" s="89"/>
      <c r="DM809" s="89"/>
      <c r="DN809" s="89"/>
      <c r="DO809" s="89"/>
      <c r="DP809" s="89"/>
      <c r="DQ809" s="89"/>
      <c r="DR809" s="89"/>
      <c r="DS809" s="89"/>
      <c r="DT809" s="89"/>
      <c r="DU809" s="89"/>
      <c r="DV809" s="89"/>
      <c r="DW809" s="89"/>
      <c r="DX809" s="89"/>
      <c r="DY809" s="89"/>
      <c r="DZ809" s="89"/>
    </row>
    <row r="810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89"/>
      <c r="BM810" s="89"/>
      <c r="BN810" s="89"/>
      <c r="BO810" s="89"/>
      <c r="BP810" s="89"/>
      <c r="BQ810" s="89"/>
      <c r="BR810" s="89"/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/>
      <c r="CD810" s="89"/>
      <c r="CE810" s="89"/>
      <c r="CF810" s="89"/>
      <c r="CG810" s="89"/>
      <c r="CH810" s="89"/>
      <c r="CI810" s="89"/>
      <c r="CJ810" s="89"/>
      <c r="CK810" s="89"/>
      <c r="CL810" s="89"/>
      <c r="CM810" s="89"/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89"/>
      <c r="DB810" s="89"/>
      <c r="DC810" s="89"/>
      <c r="DD810" s="89"/>
      <c r="DE810" s="89"/>
      <c r="DF810" s="89"/>
      <c r="DG810" s="89"/>
      <c r="DH810" s="89"/>
      <c r="DI810" s="89"/>
      <c r="DJ810" s="89"/>
      <c r="DK810" s="89"/>
      <c r="DL810" s="89"/>
      <c r="DM810" s="89"/>
      <c r="DN810" s="89"/>
      <c r="DO810" s="89"/>
      <c r="DP810" s="89"/>
      <c r="DQ810" s="89"/>
      <c r="DR810" s="89"/>
      <c r="DS810" s="89"/>
      <c r="DT810" s="89"/>
      <c r="DU810" s="89"/>
      <c r="DV810" s="89"/>
      <c r="DW810" s="89"/>
      <c r="DX810" s="89"/>
      <c r="DY810" s="89"/>
      <c r="DZ810" s="89"/>
    </row>
    <row r="81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89"/>
      <c r="BM811" s="89"/>
      <c r="BN811" s="89"/>
      <c r="BO811" s="89"/>
      <c r="BP811" s="89"/>
      <c r="BQ811" s="89"/>
      <c r="BR811" s="89"/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/>
      <c r="CD811" s="89"/>
      <c r="CE811" s="89"/>
      <c r="CF811" s="89"/>
      <c r="CG811" s="89"/>
      <c r="CH811" s="89"/>
      <c r="CI811" s="89"/>
      <c r="CJ811" s="89"/>
      <c r="CK811" s="89"/>
      <c r="CL811" s="89"/>
      <c r="CM811" s="89"/>
      <c r="CN811" s="89"/>
      <c r="CO811" s="89"/>
      <c r="CP811" s="89"/>
      <c r="CQ811" s="89"/>
      <c r="CR811" s="89"/>
      <c r="CS811" s="89"/>
      <c r="CT811" s="89"/>
      <c r="CU811" s="89"/>
      <c r="CV811" s="89"/>
      <c r="CW811" s="89"/>
      <c r="CX811" s="89"/>
      <c r="CY811" s="89"/>
      <c r="CZ811" s="89"/>
      <c r="DA811" s="89"/>
      <c r="DB811" s="89"/>
      <c r="DC811" s="89"/>
      <c r="DD811" s="89"/>
      <c r="DE811" s="89"/>
      <c r="DF811" s="89"/>
      <c r="DG811" s="89"/>
      <c r="DH811" s="89"/>
      <c r="DI811" s="89"/>
      <c r="DJ811" s="89"/>
      <c r="DK811" s="89"/>
      <c r="DL811" s="89"/>
      <c r="DM811" s="89"/>
      <c r="DN811" s="89"/>
      <c r="DO811" s="89"/>
      <c r="DP811" s="89"/>
      <c r="DQ811" s="89"/>
      <c r="DR811" s="89"/>
      <c r="DS811" s="89"/>
      <c r="DT811" s="89"/>
      <c r="DU811" s="89"/>
      <c r="DV811" s="89"/>
      <c r="DW811" s="89"/>
      <c r="DX811" s="89"/>
      <c r="DY811" s="89"/>
      <c r="DZ811" s="89"/>
    </row>
    <row r="81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89"/>
      <c r="BM812" s="89"/>
      <c r="BN812" s="89"/>
      <c r="BO812" s="89"/>
      <c r="BP812" s="89"/>
      <c r="BQ812" s="89"/>
      <c r="BR812" s="89"/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/>
      <c r="CD812" s="89"/>
      <c r="CE812" s="89"/>
      <c r="CF812" s="89"/>
      <c r="CG812" s="89"/>
      <c r="CH812" s="89"/>
      <c r="CI812" s="89"/>
      <c r="CJ812" s="89"/>
      <c r="CK812" s="89"/>
      <c r="CL812" s="89"/>
      <c r="CM812" s="89"/>
      <c r="CN812" s="89"/>
      <c r="CO812" s="89"/>
      <c r="CP812" s="89"/>
      <c r="CQ812" s="89"/>
      <c r="CR812" s="89"/>
      <c r="CS812" s="89"/>
      <c r="CT812" s="89"/>
      <c r="CU812" s="89"/>
      <c r="CV812" s="89"/>
      <c r="CW812" s="89"/>
      <c r="CX812" s="89"/>
      <c r="CY812" s="89"/>
      <c r="CZ812" s="89"/>
      <c r="DA812" s="89"/>
      <c r="DB812" s="89"/>
      <c r="DC812" s="89"/>
      <c r="DD812" s="89"/>
      <c r="DE812" s="89"/>
      <c r="DF812" s="89"/>
      <c r="DG812" s="89"/>
      <c r="DH812" s="89"/>
      <c r="DI812" s="89"/>
      <c r="DJ812" s="89"/>
      <c r="DK812" s="89"/>
      <c r="DL812" s="89"/>
      <c r="DM812" s="89"/>
      <c r="DN812" s="89"/>
      <c r="DO812" s="89"/>
      <c r="DP812" s="89"/>
      <c r="DQ812" s="89"/>
      <c r="DR812" s="89"/>
      <c r="DS812" s="89"/>
      <c r="DT812" s="89"/>
      <c r="DU812" s="89"/>
      <c r="DV812" s="89"/>
      <c r="DW812" s="89"/>
      <c r="DX812" s="89"/>
      <c r="DY812" s="89"/>
      <c r="DZ812" s="89"/>
    </row>
    <row r="813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89"/>
      <c r="BM813" s="89"/>
      <c r="BN813" s="89"/>
      <c r="BO813" s="89"/>
      <c r="BP813" s="89"/>
      <c r="BQ813" s="89"/>
      <c r="BR813" s="89"/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89"/>
      <c r="CM813" s="89"/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89"/>
      <c r="DB813" s="89"/>
      <c r="DC813" s="89"/>
      <c r="DD813" s="89"/>
      <c r="DE813" s="89"/>
      <c r="DF813" s="89"/>
      <c r="DG813" s="89"/>
      <c r="DH813" s="89"/>
      <c r="DI813" s="89"/>
      <c r="DJ813" s="89"/>
      <c r="DK813" s="89"/>
      <c r="DL813" s="89"/>
      <c r="DM813" s="89"/>
      <c r="DN813" s="89"/>
      <c r="DO813" s="89"/>
      <c r="DP813" s="89"/>
      <c r="DQ813" s="89"/>
      <c r="DR813" s="89"/>
      <c r="DS813" s="89"/>
      <c r="DT813" s="89"/>
      <c r="DU813" s="89"/>
      <c r="DV813" s="89"/>
      <c r="DW813" s="89"/>
      <c r="DX813" s="89"/>
      <c r="DY813" s="89"/>
      <c r="DZ813" s="89"/>
    </row>
    <row r="814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89"/>
      <c r="BM814" s="89"/>
      <c r="BN814" s="89"/>
      <c r="BO814" s="89"/>
      <c r="BP814" s="89"/>
      <c r="BQ814" s="89"/>
      <c r="BR814" s="89"/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/>
      <c r="CD814" s="89"/>
      <c r="CE814" s="89"/>
      <c r="CF814" s="89"/>
      <c r="CG814" s="89"/>
      <c r="CH814" s="89"/>
      <c r="CI814" s="89"/>
      <c r="CJ814" s="89"/>
      <c r="CK814" s="89"/>
      <c r="CL814" s="89"/>
      <c r="CM814" s="89"/>
      <c r="CN814" s="89"/>
      <c r="CO814" s="89"/>
      <c r="CP814" s="89"/>
      <c r="CQ814" s="89"/>
      <c r="CR814" s="89"/>
      <c r="CS814" s="89"/>
      <c r="CT814" s="89"/>
      <c r="CU814" s="89"/>
      <c r="CV814" s="89"/>
      <c r="CW814" s="89"/>
      <c r="CX814" s="89"/>
      <c r="CY814" s="89"/>
      <c r="CZ814" s="89"/>
      <c r="DA814" s="89"/>
      <c r="DB814" s="89"/>
      <c r="DC814" s="89"/>
      <c r="DD814" s="89"/>
      <c r="DE814" s="89"/>
      <c r="DF814" s="89"/>
      <c r="DG814" s="89"/>
      <c r="DH814" s="89"/>
      <c r="DI814" s="89"/>
      <c r="DJ814" s="89"/>
      <c r="DK814" s="89"/>
      <c r="DL814" s="89"/>
      <c r="DM814" s="89"/>
      <c r="DN814" s="89"/>
      <c r="DO814" s="89"/>
      <c r="DP814" s="89"/>
      <c r="DQ814" s="89"/>
      <c r="DR814" s="89"/>
      <c r="DS814" s="89"/>
      <c r="DT814" s="89"/>
      <c r="DU814" s="89"/>
      <c r="DV814" s="89"/>
      <c r="DW814" s="89"/>
      <c r="DX814" s="89"/>
      <c r="DY814" s="89"/>
      <c r="DZ814" s="89"/>
    </row>
    <row r="815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89"/>
      <c r="BM815" s="89"/>
      <c r="BN815" s="89"/>
      <c r="BO815" s="89"/>
      <c r="BP815" s="89"/>
      <c r="BQ815" s="89"/>
      <c r="BR815" s="89"/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/>
      <c r="CD815" s="89"/>
      <c r="CE815" s="89"/>
      <c r="CF815" s="89"/>
      <c r="CG815" s="89"/>
      <c r="CH815" s="89"/>
      <c r="CI815" s="89"/>
      <c r="CJ815" s="89"/>
      <c r="CK815" s="89"/>
      <c r="CL815" s="89"/>
      <c r="CM815" s="89"/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89"/>
      <c r="DB815" s="89"/>
      <c r="DC815" s="89"/>
      <c r="DD815" s="89"/>
      <c r="DE815" s="89"/>
      <c r="DF815" s="89"/>
      <c r="DG815" s="89"/>
      <c r="DH815" s="89"/>
      <c r="DI815" s="89"/>
      <c r="DJ815" s="89"/>
      <c r="DK815" s="89"/>
      <c r="DL815" s="89"/>
      <c r="DM815" s="89"/>
      <c r="DN815" s="89"/>
      <c r="DO815" s="89"/>
      <c r="DP815" s="89"/>
      <c r="DQ815" s="89"/>
      <c r="DR815" s="89"/>
      <c r="DS815" s="89"/>
      <c r="DT815" s="89"/>
      <c r="DU815" s="89"/>
      <c r="DV815" s="89"/>
      <c r="DW815" s="89"/>
      <c r="DX815" s="89"/>
      <c r="DY815" s="89"/>
      <c r="DZ815" s="89"/>
    </row>
    <row r="816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89"/>
      <c r="BM816" s="89"/>
      <c r="BN816" s="89"/>
      <c r="BO816" s="89"/>
      <c r="BP816" s="89"/>
      <c r="BQ816" s="89"/>
      <c r="BR816" s="89"/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/>
      <c r="CD816" s="89"/>
      <c r="CE816" s="89"/>
      <c r="CF816" s="89"/>
      <c r="CG816" s="89"/>
      <c r="CH816" s="89"/>
      <c r="CI816" s="89"/>
      <c r="CJ816" s="89"/>
      <c r="CK816" s="89"/>
      <c r="CL816" s="89"/>
      <c r="CM816" s="89"/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89"/>
      <c r="DB816" s="89"/>
      <c r="DC816" s="89"/>
      <c r="DD816" s="89"/>
      <c r="DE816" s="89"/>
      <c r="DF816" s="89"/>
      <c r="DG816" s="89"/>
      <c r="DH816" s="89"/>
      <c r="DI816" s="89"/>
      <c r="DJ816" s="89"/>
      <c r="DK816" s="89"/>
      <c r="DL816" s="89"/>
      <c r="DM816" s="89"/>
      <c r="DN816" s="89"/>
      <c r="DO816" s="89"/>
      <c r="DP816" s="89"/>
      <c r="DQ816" s="89"/>
      <c r="DR816" s="89"/>
      <c r="DS816" s="89"/>
      <c r="DT816" s="89"/>
      <c r="DU816" s="89"/>
      <c r="DV816" s="89"/>
      <c r="DW816" s="89"/>
      <c r="DX816" s="89"/>
      <c r="DY816" s="89"/>
      <c r="DZ816" s="89"/>
    </row>
    <row r="817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89"/>
      <c r="BM817" s="89"/>
      <c r="BN817" s="89"/>
      <c r="BO817" s="89"/>
      <c r="BP817" s="89"/>
      <c r="BQ817" s="89"/>
      <c r="BR817" s="89"/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/>
      <c r="CD817" s="89"/>
      <c r="CE817" s="89"/>
      <c r="CF817" s="89"/>
      <c r="CG817" s="89"/>
      <c r="CH817" s="89"/>
      <c r="CI817" s="89"/>
      <c r="CJ817" s="89"/>
      <c r="CK817" s="89"/>
      <c r="CL817" s="89"/>
      <c r="CM817" s="89"/>
      <c r="CN817" s="89"/>
      <c r="CO817" s="89"/>
      <c r="CP817" s="89"/>
      <c r="CQ817" s="89"/>
      <c r="CR817" s="89"/>
      <c r="CS817" s="89"/>
      <c r="CT817" s="89"/>
      <c r="CU817" s="89"/>
      <c r="CV817" s="89"/>
      <c r="CW817" s="89"/>
      <c r="CX817" s="89"/>
      <c r="CY817" s="89"/>
      <c r="CZ817" s="89"/>
      <c r="DA817" s="89"/>
      <c r="DB817" s="89"/>
      <c r="DC817" s="89"/>
      <c r="DD817" s="89"/>
      <c r="DE817" s="89"/>
      <c r="DF817" s="89"/>
      <c r="DG817" s="89"/>
      <c r="DH817" s="89"/>
      <c r="DI817" s="89"/>
      <c r="DJ817" s="89"/>
      <c r="DK817" s="89"/>
      <c r="DL817" s="89"/>
      <c r="DM817" s="89"/>
      <c r="DN817" s="89"/>
      <c r="DO817" s="89"/>
      <c r="DP817" s="89"/>
      <c r="DQ817" s="89"/>
      <c r="DR817" s="89"/>
      <c r="DS817" s="89"/>
      <c r="DT817" s="89"/>
      <c r="DU817" s="89"/>
      <c r="DV817" s="89"/>
      <c r="DW817" s="89"/>
      <c r="DX817" s="89"/>
      <c r="DY817" s="89"/>
      <c r="DZ817" s="89"/>
    </row>
    <row r="818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89"/>
      <c r="CL818" s="89"/>
      <c r="CM818" s="89"/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89"/>
      <c r="DB818" s="89"/>
      <c r="DC818" s="89"/>
      <c r="DD818" s="89"/>
      <c r="DE818" s="89"/>
      <c r="DF818" s="89"/>
      <c r="DG818" s="89"/>
      <c r="DH818" s="89"/>
      <c r="DI818" s="89"/>
      <c r="DJ818" s="89"/>
      <c r="DK818" s="89"/>
      <c r="DL818" s="89"/>
      <c r="DM818" s="89"/>
      <c r="DN818" s="89"/>
      <c r="DO818" s="89"/>
      <c r="DP818" s="89"/>
      <c r="DQ818" s="89"/>
      <c r="DR818" s="89"/>
      <c r="DS818" s="89"/>
      <c r="DT818" s="89"/>
      <c r="DU818" s="89"/>
      <c r="DV818" s="89"/>
      <c r="DW818" s="89"/>
      <c r="DX818" s="89"/>
      <c r="DY818" s="89"/>
      <c r="DZ818" s="89"/>
    </row>
    <row r="819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89"/>
      <c r="BM819" s="89"/>
      <c r="BN819" s="89"/>
      <c r="BO819" s="89"/>
      <c r="BP819" s="89"/>
      <c r="BQ819" s="89"/>
      <c r="BR819" s="89"/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/>
      <c r="CD819" s="89"/>
      <c r="CE819" s="89"/>
      <c r="CF819" s="89"/>
      <c r="CG819" s="89"/>
      <c r="CH819" s="89"/>
      <c r="CI819" s="89"/>
      <c r="CJ819" s="89"/>
      <c r="CK819" s="89"/>
      <c r="CL819" s="89"/>
      <c r="CM819" s="89"/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89"/>
      <c r="DB819" s="89"/>
      <c r="DC819" s="89"/>
      <c r="DD819" s="89"/>
      <c r="DE819" s="89"/>
      <c r="DF819" s="89"/>
      <c r="DG819" s="89"/>
      <c r="DH819" s="89"/>
      <c r="DI819" s="89"/>
      <c r="DJ819" s="89"/>
      <c r="DK819" s="89"/>
      <c r="DL819" s="89"/>
      <c r="DM819" s="89"/>
      <c r="DN819" s="89"/>
      <c r="DO819" s="89"/>
      <c r="DP819" s="89"/>
      <c r="DQ819" s="89"/>
      <c r="DR819" s="89"/>
      <c r="DS819" s="89"/>
      <c r="DT819" s="89"/>
      <c r="DU819" s="89"/>
      <c r="DV819" s="89"/>
      <c r="DW819" s="89"/>
      <c r="DX819" s="89"/>
      <c r="DY819" s="89"/>
      <c r="DZ819" s="89"/>
    </row>
    <row r="820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89"/>
      <c r="BM820" s="89"/>
      <c r="BN820" s="89"/>
      <c r="BO820" s="89"/>
      <c r="BP820" s="89"/>
      <c r="BQ820" s="89"/>
      <c r="BR820" s="89"/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/>
      <c r="CD820" s="89"/>
      <c r="CE820" s="89"/>
      <c r="CF820" s="89"/>
      <c r="CG820" s="89"/>
      <c r="CH820" s="89"/>
      <c r="CI820" s="89"/>
      <c r="CJ820" s="89"/>
      <c r="CK820" s="89"/>
      <c r="CL820" s="89"/>
      <c r="CM820" s="89"/>
      <c r="CN820" s="89"/>
      <c r="CO820" s="89"/>
      <c r="CP820" s="89"/>
      <c r="CQ820" s="89"/>
      <c r="CR820" s="89"/>
      <c r="CS820" s="89"/>
      <c r="CT820" s="89"/>
      <c r="CU820" s="89"/>
      <c r="CV820" s="89"/>
      <c r="CW820" s="89"/>
      <c r="CX820" s="89"/>
      <c r="CY820" s="89"/>
      <c r="CZ820" s="89"/>
      <c r="DA820" s="89"/>
      <c r="DB820" s="89"/>
      <c r="DC820" s="89"/>
      <c r="DD820" s="89"/>
      <c r="DE820" s="89"/>
      <c r="DF820" s="89"/>
      <c r="DG820" s="89"/>
      <c r="DH820" s="89"/>
      <c r="DI820" s="89"/>
      <c r="DJ820" s="89"/>
      <c r="DK820" s="89"/>
      <c r="DL820" s="89"/>
      <c r="DM820" s="89"/>
      <c r="DN820" s="89"/>
      <c r="DO820" s="89"/>
      <c r="DP820" s="89"/>
      <c r="DQ820" s="89"/>
      <c r="DR820" s="89"/>
      <c r="DS820" s="89"/>
      <c r="DT820" s="89"/>
      <c r="DU820" s="89"/>
      <c r="DV820" s="89"/>
      <c r="DW820" s="89"/>
      <c r="DX820" s="89"/>
      <c r="DY820" s="89"/>
      <c r="DZ820" s="89"/>
    </row>
    <row r="82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  <c r="BM821" s="89"/>
      <c r="BN821" s="89"/>
      <c r="BO821" s="89"/>
      <c r="BP821" s="89"/>
      <c r="BQ821" s="89"/>
      <c r="BR821" s="89"/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/>
      <c r="CD821" s="89"/>
      <c r="CE821" s="89"/>
      <c r="CF821" s="89"/>
      <c r="CG821" s="89"/>
      <c r="CH821" s="89"/>
      <c r="CI821" s="89"/>
      <c r="CJ821" s="89"/>
      <c r="CK821" s="89"/>
      <c r="CL821" s="89"/>
      <c r="CM821" s="89"/>
      <c r="CN821" s="89"/>
      <c r="CO821" s="89"/>
      <c r="CP821" s="89"/>
      <c r="CQ821" s="89"/>
      <c r="CR821" s="89"/>
      <c r="CS821" s="89"/>
      <c r="CT821" s="89"/>
      <c r="CU821" s="89"/>
      <c r="CV821" s="89"/>
      <c r="CW821" s="89"/>
      <c r="CX821" s="89"/>
      <c r="CY821" s="89"/>
      <c r="CZ821" s="89"/>
      <c r="DA821" s="89"/>
      <c r="DB821" s="89"/>
      <c r="DC821" s="89"/>
      <c r="DD821" s="89"/>
      <c r="DE821" s="89"/>
      <c r="DF821" s="89"/>
      <c r="DG821" s="89"/>
      <c r="DH821" s="89"/>
      <c r="DI821" s="89"/>
      <c r="DJ821" s="89"/>
      <c r="DK821" s="89"/>
      <c r="DL821" s="89"/>
      <c r="DM821" s="89"/>
      <c r="DN821" s="89"/>
      <c r="DO821" s="89"/>
      <c r="DP821" s="89"/>
      <c r="DQ821" s="89"/>
      <c r="DR821" s="89"/>
      <c r="DS821" s="89"/>
      <c r="DT821" s="89"/>
      <c r="DU821" s="89"/>
      <c r="DV821" s="89"/>
      <c r="DW821" s="89"/>
      <c r="DX821" s="89"/>
      <c r="DY821" s="89"/>
      <c r="DZ821" s="89"/>
    </row>
    <row r="82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89"/>
      <c r="BM822" s="89"/>
      <c r="BN822" s="89"/>
      <c r="BO822" s="89"/>
      <c r="BP822" s="89"/>
      <c r="BQ822" s="89"/>
      <c r="BR822" s="89"/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/>
      <c r="CD822" s="89"/>
      <c r="CE822" s="89"/>
      <c r="CF822" s="89"/>
      <c r="CG822" s="89"/>
      <c r="CH822" s="89"/>
      <c r="CI822" s="89"/>
      <c r="CJ822" s="89"/>
      <c r="CK822" s="89"/>
      <c r="CL822" s="89"/>
      <c r="CM822" s="89"/>
      <c r="CN822" s="89"/>
      <c r="CO822" s="89"/>
      <c r="CP822" s="89"/>
      <c r="CQ822" s="89"/>
      <c r="CR822" s="89"/>
      <c r="CS822" s="89"/>
      <c r="CT822" s="89"/>
      <c r="CU822" s="89"/>
      <c r="CV822" s="89"/>
      <c r="CW822" s="89"/>
      <c r="CX822" s="89"/>
      <c r="CY822" s="89"/>
      <c r="CZ822" s="89"/>
      <c r="DA822" s="89"/>
      <c r="DB822" s="89"/>
      <c r="DC822" s="89"/>
      <c r="DD822" s="89"/>
      <c r="DE822" s="89"/>
      <c r="DF822" s="89"/>
      <c r="DG822" s="89"/>
      <c r="DH822" s="89"/>
      <c r="DI822" s="89"/>
      <c r="DJ822" s="89"/>
      <c r="DK822" s="89"/>
      <c r="DL822" s="89"/>
      <c r="DM822" s="89"/>
      <c r="DN822" s="89"/>
      <c r="DO822" s="89"/>
      <c r="DP822" s="89"/>
      <c r="DQ822" s="89"/>
      <c r="DR822" s="89"/>
      <c r="DS822" s="89"/>
      <c r="DT822" s="89"/>
      <c r="DU822" s="89"/>
      <c r="DV822" s="89"/>
      <c r="DW822" s="89"/>
      <c r="DX822" s="89"/>
      <c r="DY822" s="89"/>
      <c r="DZ822" s="89"/>
    </row>
    <row r="823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89"/>
      <c r="BM823" s="89"/>
      <c r="BN823" s="89"/>
      <c r="BO823" s="89"/>
      <c r="BP823" s="89"/>
      <c r="BQ823" s="89"/>
      <c r="BR823" s="89"/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/>
      <c r="CD823" s="89"/>
      <c r="CE823" s="89"/>
      <c r="CF823" s="89"/>
      <c r="CG823" s="89"/>
      <c r="CH823" s="89"/>
      <c r="CI823" s="89"/>
      <c r="CJ823" s="89"/>
      <c r="CK823" s="89"/>
      <c r="CL823" s="89"/>
      <c r="CM823" s="89"/>
      <c r="CN823" s="89"/>
      <c r="CO823" s="89"/>
      <c r="CP823" s="89"/>
      <c r="CQ823" s="89"/>
      <c r="CR823" s="89"/>
      <c r="CS823" s="89"/>
      <c r="CT823" s="89"/>
      <c r="CU823" s="89"/>
      <c r="CV823" s="89"/>
      <c r="CW823" s="89"/>
      <c r="CX823" s="89"/>
      <c r="CY823" s="89"/>
      <c r="CZ823" s="89"/>
      <c r="DA823" s="89"/>
      <c r="DB823" s="89"/>
      <c r="DC823" s="89"/>
      <c r="DD823" s="89"/>
      <c r="DE823" s="89"/>
      <c r="DF823" s="89"/>
      <c r="DG823" s="89"/>
      <c r="DH823" s="89"/>
      <c r="DI823" s="89"/>
      <c r="DJ823" s="89"/>
      <c r="DK823" s="89"/>
      <c r="DL823" s="89"/>
      <c r="DM823" s="89"/>
      <c r="DN823" s="89"/>
      <c r="DO823" s="89"/>
      <c r="DP823" s="89"/>
      <c r="DQ823" s="89"/>
      <c r="DR823" s="89"/>
      <c r="DS823" s="89"/>
      <c r="DT823" s="89"/>
      <c r="DU823" s="89"/>
      <c r="DV823" s="89"/>
      <c r="DW823" s="89"/>
      <c r="DX823" s="89"/>
      <c r="DY823" s="89"/>
      <c r="DZ823" s="89"/>
    </row>
    <row r="824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89"/>
      <c r="BM824" s="89"/>
      <c r="BN824" s="89"/>
      <c r="BO824" s="89"/>
      <c r="BP824" s="89"/>
      <c r="BQ824" s="89"/>
      <c r="BR824" s="89"/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/>
      <c r="CD824" s="89"/>
      <c r="CE824" s="89"/>
      <c r="CF824" s="89"/>
      <c r="CG824" s="89"/>
      <c r="CH824" s="89"/>
      <c r="CI824" s="89"/>
      <c r="CJ824" s="89"/>
      <c r="CK824" s="89"/>
      <c r="CL824" s="89"/>
      <c r="CM824" s="89"/>
      <c r="CN824" s="89"/>
      <c r="CO824" s="89"/>
      <c r="CP824" s="89"/>
      <c r="CQ824" s="89"/>
      <c r="CR824" s="89"/>
      <c r="CS824" s="89"/>
      <c r="CT824" s="89"/>
      <c r="CU824" s="89"/>
      <c r="CV824" s="89"/>
      <c r="CW824" s="89"/>
      <c r="CX824" s="89"/>
      <c r="CY824" s="89"/>
      <c r="CZ824" s="89"/>
      <c r="DA824" s="89"/>
      <c r="DB824" s="89"/>
      <c r="DC824" s="89"/>
      <c r="DD824" s="89"/>
      <c r="DE824" s="89"/>
      <c r="DF824" s="89"/>
      <c r="DG824" s="89"/>
      <c r="DH824" s="89"/>
      <c r="DI824" s="89"/>
      <c r="DJ824" s="89"/>
      <c r="DK824" s="89"/>
      <c r="DL824" s="89"/>
      <c r="DM824" s="89"/>
      <c r="DN824" s="89"/>
      <c r="DO824" s="89"/>
      <c r="DP824" s="89"/>
      <c r="DQ824" s="89"/>
      <c r="DR824" s="89"/>
      <c r="DS824" s="89"/>
      <c r="DT824" s="89"/>
      <c r="DU824" s="89"/>
      <c r="DV824" s="89"/>
      <c r="DW824" s="89"/>
      <c r="DX824" s="89"/>
      <c r="DY824" s="89"/>
      <c r="DZ824" s="89"/>
    </row>
    <row r="825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89"/>
      <c r="BM825" s="89"/>
      <c r="BN825" s="89"/>
      <c r="BO825" s="89"/>
      <c r="BP825" s="89"/>
      <c r="BQ825" s="89"/>
      <c r="BR825" s="89"/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/>
      <c r="CD825" s="89"/>
      <c r="CE825" s="89"/>
      <c r="CF825" s="89"/>
      <c r="CG825" s="89"/>
      <c r="CH825" s="89"/>
      <c r="CI825" s="89"/>
      <c r="CJ825" s="89"/>
      <c r="CK825" s="89"/>
      <c r="CL825" s="89"/>
      <c r="CM825" s="89"/>
      <c r="CN825" s="89"/>
      <c r="CO825" s="89"/>
      <c r="CP825" s="89"/>
      <c r="CQ825" s="89"/>
      <c r="CR825" s="89"/>
      <c r="CS825" s="89"/>
      <c r="CT825" s="89"/>
      <c r="CU825" s="89"/>
      <c r="CV825" s="89"/>
      <c r="CW825" s="89"/>
      <c r="CX825" s="89"/>
      <c r="CY825" s="89"/>
      <c r="CZ825" s="89"/>
      <c r="DA825" s="89"/>
      <c r="DB825" s="89"/>
      <c r="DC825" s="89"/>
      <c r="DD825" s="89"/>
      <c r="DE825" s="89"/>
      <c r="DF825" s="89"/>
      <c r="DG825" s="89"/>
      <c r="DH825" s="89"/>
      <c r="DI825" s="89"/>
      <c r="DJ825" s="89"/>
      <c r="DK825" s="89"/>
      <c r="DL825" s="89"/>
      <c r="DM825" s="89"/>
      <c r="DN825" s="89"/>
      <c r="DO825" s="89"/>
      <c r="DP825" s="89"/>
      <c r="DQ825" s="89"/>
      <c r="DR825" s="89"/>
      <c r="DS825" s="89"/>
      <c r="DT825" s="89"/>
      <c r="DU825" s="89"/>
      <c r="DV825" s="89"/>
      <c r="DW825" s="89"/>
      <c r="DX825" s="89"/>
      <c r="DY825" s="89"/>
      <c r="DZ825" s="89"/>
    </row>
    <row r="826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89"/>
      <c r="BM826" s="89"/>
      <c r="BN826" s="89"/>
      <c r="BO826" s="89"/>
      <c r="BP826" s="89"/>
      <c r="BQ826" s="89"/>
      <c r="BR826" s="89"/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/>
      <c r="CD826" s="89"/>
      <c r="CE826" s="89"/>
      <c r="CF826" s="89"/>
      <c r="CG826" s="89"/>
      <c r="CH826" s="89"/>
      <c r="CI826" s="89"/>
      <c r="CJ826" s="89"/>
      <c r="CK826" s="89"/>
      <c r="CL826" s="89"/>
      <c r="CM826" s="89"/>
      <c r="CN826" s="89"/>
      <c r="CO826" s="89"/>
      <c r="CP826" s="89"/>
      <c r="CQ826" s="89"/>
      <c r="CR826" s="89"/>
      <c r="CS826" s="89"/>
      <c r="CT826" s="89"/>
      <c r="CU826" s="89"/>
      <c r="CV826" s="89"/>
      <c r="CW826" s="89"/>
      <c r="CX826" s="89"/>
      <c r="CY826" s="89"/>
      <c r="CZ826" s="89"/>
      <c r="DA826" s="89"/>
      <c r="DB826" s="89"/>
      <c r="DC826" s="89"/>
      <c r="DD826" s="89"/>
      <c r="DE826" s="89"/>
      <c r="DF826" s="89"/>
      <c r="DG826" s="89"/>
      <c r="DH826" s="89"/>
      <c r="DI826" s="89"/>
      <c r="DJ826" s="89"/>
      <c r="DK826" s="89"/>
      <c r="DL826" s="89"/>
      <c r="DM826" s="89"/>
      <c r="DN826" s="89"/>
      <c r="DO826" s="89"/>
      <c r="DP826" s="89"/>
      <c r="DQ826" s="89"/>
      <c r="DR826" s="89"/>
      <c r="DS826" s="89"/>
      <c r="DT826" s="89"/>
      <c r="DU826" s="89"/>
      <c r="DV826" s="89"/>
      <c r="DW826" s="89"/>
      <c r="DX826" s="89"/>
      <c r="DY826" s="89"/>
      <c r="DZ826" s="89"/>
    </row>
    <row r="827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89"/>
      <c r="BM827" s="89"/>
      <c r="BN827" s="89"/>
      <c r="BO827" s="89"/>
      <c r="BP827" s="89"/>
      <c r="BQ827" s="89"/>
      <c r="BR827" s="89"/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/>
      <c r="CD827" s="89"/>
      <c r="CE827" s="89"/>
      <c r="CF827" s="89"/>
      <c r="CG827" s="89"/>
      <c r="CH827" s="89"/>
      <c r="CI827" s="89"/>
      <c r="CJ827" s="89"/>
      <c r="CK827" s="89"/>
      <c r="CL827" s="89"/>
      <c r="CM827" s="89"/>
      <c r="CN827" s="89"/>
      <c r="CO827" s="89"/>
      <c r="CP827" s="89"/>
      <c r="CQ827" s="89"/>
      <c r="CR827" s="89"/>
      <c r="CS827" s="89"/>
      <c r="CT827" s="89"/>
      <c r="CU827" s="89"/>
      <c r="CV827" s="89"/>
      <c r="CW827" s="89"/>
      <c r="CX827" s="89"/>
      <c r="CY827" s="89"/>
      <c r="CZ827" s="89"/>
      <c r="DA827" s="89"/>
      <c r="DB827" s="89"/>
      <c r="DC827" s="89"/>
      <c r="DD827" s="89"/>
      <c r="DE827" s="89"/>
      <c r="DF827" s="89"/>
      <c r="DG827" s="89"/>
      <c r="DH827" s="89"/>
      <c r="DI827" s="89"/>
      <c r="DJ827" s="89"/>
      <c r="DK827" s="89"/>
      <c r="DL827" s="89"/>
      <c r="DM827" s="89"/>
      <c r="DN827" s="89"/>
      <c r="DO827" s="89"/>
      <c r="DP827" s="89"/>
      <c r="DQ827" s="89"/>
      <c r="DR827" s="89"/>
      <c r="DS827" s="89"/>
      <c r="DT827" s="89"/>
      <c r="DU827" s="89"/>
      <c r="DV827" s="89"/>
      <c r="DW827" s="89"/>
      <c r="DX827" s="89"/>
      <c r="DY827" s="89"/>
      <c r="DZ827" s="89"/>
    </row>
    <row r="828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89"/>
      <c r="BM828" s="89"/>
      <c r="BN828" s="89"/>
      <c r="BO828" s="89"/>
      <c r="BP828" s="89"/>
      <c r="BQ828" s="89"/>
      <c r="BR828" s="89"/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/>
      <c r="CD828" s="89"/>
      <c r="CE828" s="89"/>
      <c r="CF828" s="89"/>
      <c r="CG828" s="89"/>
      <c r="CH828" s="89"/>
      <c r="CI828" s="89"/>
      <c r="CJ828" s="89"/>
      <c r="CK828" s="89"/>
      <c r="CL828" s="89"/>
      <c r="CM828" s="89"/>
      <c r="CN828" s="89"/>
      <c r="CO828" s="89"/>
      <c r="CP828" s="89"/>
      <c r="CQ828" s="89"/>
      <c r="CR828" s="89"/>
      <c r="CS828" s="89"/>
      <c r="CT828" s="89"/>
      <c r="CU828" s="89"/>
      <c r="CV828" s="89"/>
      <c r="CW828" s="89"/>
      <c r="CX828" s="89"/>
      <c r="CY828" s="89"/>
      <c r="CZ828" s="89"/>
      <c r="DA828" s="89"/>
      <c r="DB828" s="89"/>
      <c r="DC828" s="89"/>
      <c r="DD828" s="89"/>
      <c r="DE828" s="89"/>
      <c r="DF828" s="89"/>
      <c r="DG828" s="89"/>
      <c r="DH828" s="89"/>
      <c r="DI828" s="89"/>
      <c r="DJ828" s="89"/>
      <c r="DK828" s="89"/>
      <c r="DL828" s="89"/>
      <c r="DM828" s="89"/>
      <c r="DN828" s="89"/>
      <c r="DO828" s="89"/>
      <c r="DP828" s="89"/>
      <c r="DQ828" s="89"/>
      <c r="DR828" s="89"/>
      <c r="DS828" s="89"/>
      <c r="DT828" s="89"/>
      <c r="DU828" s="89"/>
      <c r="DV828" s="89"/>
      <c r="DW828" s="89"/>
      <c r="DX828" s="89"/>
      <c r="DY828" s="89"/>
      <c r="DZ828" s="89"/>
    </row>
    <row r="829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89"/>
      <c r="CW829" s="89"/>
      <c r="CX829" s="89"/>
      <c r="CY829" s="89"/>
      <c r="CZ829" s="89"/>
      <c r="DA829" s="89"/>
      <c r="DB829" s="89"/>
      <c r="DC829" s="89"/>
      <c r="DD829" s="89"/>
      <c r="DE829" s="89"/>
      <c r="DF829" s="89"/>
      <c r="DG829" s="89"/>
      <c r="DH829" s="89"/>
      <c r="DI829" s="89"/>
      <c r="DJ829" s="89"/>
      <c r="DK829" s="89"/>
      <c r="DL829" s="89"/>
      <c r="DM829" s="89"/>
      <c r="DN829" s="89"/>
      <c r="DO829" s="89"/>
      <c r="DP829" s="89"/>
      <c r="DQ829" s="89"/>
      <c r="DR829" s="89"/>
      <c r="DS829" s="89"/>
      <c r="DT829" s="89"/>
      <c r="DU829" s="89"/>
      <c r="DV829" s="89"/>
      <c r="DW829" s="89"/>
      <c r="DX829" s="89"/>
      <c r="DY829" s="89"/>
      <c r="DZ829" s="89"/>
    </row>
    <row r="830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89"/>
      <c r="BM830" s="89"/>
      <c r="BN830" s="89"/>
      <c r="BO830" s="89"/>
      <c r="BP830" s="89"/>
      <c r="BQ830" s="89"/>
      <c r="BR830" s="89"/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/>
      <c r="CD830" s="89"/>
      <c r="CE830" s="89"/>
      <c r="CF830" s="89"/>
      <c r="CG830" s="89"/>
      <c r="CH830" s="89"/>
      <c r="CI830" s="89"/>
      <c r="CJ830" s="89"/>
      <c r="CK830" s="89"/>
      <c r="CL830" s="89"/>
      <c r="CM830" s="89"/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/>
      <c r="CY830" s="89"/>
      <c r="CZ830" s="89"/>
      <c r="DA830" s="89"/>
      <c r="DB830" s="89"/>
      <c r="DC830" s="89"/>
      <c r="DD830" s="89"/>
      <c r="DE830" s="89"/>
      <c r="DF830" s="89"/>
      <c r="DG830" s="89"/>
      <c r="DH830" s="89"/>
      <c r="DI830" s="89"/>
      <c r="DJ830" s="89"/>
      <c r="DK830" s="89"/>
      <c r="DL830" s="89"/>
      <c r="DM830" s="89"/>
      <c r="DN830" s="89"/>
      <c r="DO830" s="89"/>
      <c r="DP830" s="89"/>
      <c r="DQ830" s="89"/>
      <c r="DR830" s="89"/>
      <c r="DS830" s="89"/>
      <c r="DT830" s="89"/>
      <c r="DU830" s="89"/>
      <c r="DV830" s="89"/>
      <c r="DW830" s="89"/>
      <c r="DX830" s="89"/>
      <c r="DY830" s="89"/>
      <c r="DZ830" s="89"/>
    </row>
    <row r="83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89"/>
      <c r="BM831" s="89"/>
      <c r="BN831" s="89"/>
      <c r="BO831" s="89"/>
      <c r="BP831" s="89"/>
      <c r="BQ831" s="89"/>
      <c r="BR831" s="89"/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89"/>
      <c r="CH831" s="89"/>
      <c r="CI831" s="89"/>
      <c r="CJ831" s="89"/>
      <c r="CK831" s="89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89"/>
      <c r="CW831" s="89"/>
      <c r="CX831" s="89"/>
      <c r="CY831" s="89"/>
      <c r="CZ831" s="89"/>
      <c r="DA831" s="89"/>
      <c r="DB831" s="89"/>
      <c r="DC831" s="89"/>
      <c r="DD831" s="89"/>
      <c r="DE831" s="89"/>
      <c r="DF831" s="89"/>
      <c r="DG831" s="89"/>
      <c r="DH831" s="89"/>
      <c r="DI831" s="89"/>
      <c r="DJ831" s="89"/>
      <c r="DK831" s="89"/>
      <c r="DL831" s="89"/>
      <c r="DM831" s="89"/>
      <c r="DN831" s="89"/>
      <c r="DO831" s="89"/>
      <c r="DP831" s="89"/>
      <c r="DQ831" s="89"/>
      <c r="DR831" s="89"/>
      <c r="DS831" s="89"/>
      <c r="DT831" s="89"/>
      <c r="DU831" s="89"/>
      <c r="DV831" s="89"/>
      <c r="DW831" s="89"/>
      <c r="DX831" s="89"/>
      <c r="DY831" s="89"/>
      <c r="DZ831" s="89"/>
    </row>
    <row r="83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89"/>
      <c r="BM832" s="89"/>
      <c r="BN832" s="89"/>
      <c r="BO832" s="89"/>
      <c r="BP832" s="89"/>
      <c r="BQ832" s="89"/>
      <c r="BR832" s="89"/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/>
      <c r="CD832" s="89"/>
      <c r="CE832" s="89"/>
      <c r="CF832" s="89"/>
      <c r="CG832" s="89"/>
      <c r="CH832" s="89"/>
      <c r="CI832" s="89"/>
      <c r="CJ832" s="89"/>
      <c r="CK832" s="89"/>
      <c r="CL832" s="89"/>
      <c r="CM832" s="89"/>
      <c r="CN832" s="89"/>
      <c r="CO832" s="89"/>
      <c r="CP832" s="89"/>
      <c r="CQ832" s="89"/>
      <c r="CR832" s="89"/>
      <c r="CS832" s="89"/>
      <c r="CT832" s="89"/>
      <c r="CU832" s="89"/>
      <c r="CV832" s="89"/>
      <c r="CW832" s="89"/>
      <c r="CX832" s="89"/>
      <c r="CY832" s="89"/>
      <c r="CZ832" s="89"/>
      <c r="DA832" s="89"/>
      <c r="DB832" s="89"/>
      <c r="DC832" s="89"/>
      <c r="DD832" s="89"/>
      <c r="DE832" s="89"/>
      <c r="DF832" s="89"/>
      <c r="DG832" s="89"/>
      <c r="DH832" s="89"/>
      <c r="DI832" s="89"/>
      <c r="DJ832" s="89"/>
      <c r="DK832" s="89"/>
      <c r="DL832" s="89"/>
      <c r="DM832" s="89"/>
      <c r="DN832" s="89"/>
      <c r="DO832" s="89"/>
      <c r="DP832" s="89"/>
      <c r="DQ832" s="89"/>
      <c r="DR832" s="89"/>
      <c r="DS832" s="89"/>
      <c r="DT832" s="89"/>
      <c r="DU832" s="89"/>
      <c r="DV832" s="89"/>
      <c r="DW832" s="89"/>
      <c r="DX832" s="89"/>
      <c r="DY832" s="89"/>
      <c r="DZ832" s="89"/>
    </row>
    <row r="833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89"/>
      <c r="BM833" s="89"/>
      <c r="BN833" s="89"/>
      <c r="BO833" s="89"/>
      <c r="BP833" s="89"/>
      <c r="BQ833" s="89"/>
      <c r="BR833" s="89"/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/>
      <c r="CD833" s="89"/>
      <c r="CE833" s="89"/>
      <c r="CF833" s="89"/>
      <c r="CG833" s="89"/>
      <c r="CH833" s="89"/>
      <c r="CI833" s="89"/>
      <c r="CJ833" s="89"/>
      <c r="CK833" s="89"/>
      <c r="CL833" s="89"/>
      <c r="CM833" s="89"/>
      <c r="CN833" s="89"/>
      <c r="CO833" s="89"/>
      <c r="CP833" s="89"/>
      <c r="CQ833" s="89"/>
      <c r="CR833" s="89"/>
      <c r="CS833" s="89"/>
      <c r="CT833" s="89"/>
      <c r="CU833" s="89"/>
      <c r="CV833" s="89"/>
      <c r="CW833" s="89"/>
      <c r="CX833" s="89"/>
      <c r="CY833" s="89"/>
      <c r="CZ833" s="89"/>
      <c r="DA833" s="89"/>
      <c r="DB833" s="89"/>
      <c r="DC833" s="89"/>
      <c r="DD833" s="89"/>
      <c r="DE833" s="89"/>
      <c r="DF833" s="89"/>
      <c r="DG833" s="89"/>
      <c r="DH833" s="89"/>
      <c r="DI833" s="89"/>
      <c r="DJ833" s="89"/>
      <c r="DK833" s="89"/>
      <c r="DL833" s="89"/>
      <c r="DM833" s="89"/>
      <c r="DN833" s="89"/>
      <c r="DO833" s="89"/>
      <c r="DP833" s="89"/>
      <c r="DQ833" s="89"/>
      <c r="DR833" s="89"/>
      <c r="DS833" s="89"/>
      <c r="DT833" s="89"/>
      <c r="DU833" s="89"/>
      <c r="DV833" s="89"/>
      <c r="DW833" s="89"/>
      <c r="DX833" s="89"/>
      <c r="DY833" s="89"/>
      <c r="DZ833" s="89"/>
    </row>
    <row r="834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89"/>
      <c r="BM834" s="89"/>
      <c r="BN834" s="89"/>
      <c r="BO834" s="89"/>
      <c r="BP834" s="89"/>
      <c r="BQ834" s="89"/>
      <c r="BR834" s="89"/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/>
      <c r="CD834" s="89"/>
      <c r="CE834" s="89"/>
      <c r="CF834" s="89"/>
      <c r="CG834" s="89"/>
      <c r="CH834" s="89"/>
      <c r="CI834" s="89"/>
      <c r="CJ834" s="89"/>
      <c r="CK834" s="89"/>
      <c r="CL834" s="89"/>
      <c r="CM834" s="89"/>
      <c r="CN834" s="89"/>
      <c r="CO834" s="89"/>
      <c r="CP834" s="89"/>
      <c r="CQ834" s="89"/>
      <c r="CR834" s="89"/>
      <c r="CS834" s="89"/>
      <c r="CT834" s="89"/>
      <c r="CU834" s="89"/>
      <c r="CV834" s="89"/>
      <c r="CW834" s="89"/>
      <c r="CX834" s="89"/>
      <c r="CY834" s="89"/>
      <c r="CZ834" s="89"/>
      <c r="DA834" s="89"/>
      <c r="DB834" s="89"/>
      <c r="DC834" s="89"/>
      <c r="DD834" s="89"/>
      <c r="DE834" s="89"/>
      <c r="DF834" s="89"/>
      <c r="DG834" s="89"/>
      <c r="DH834" s="89"/>
      <c r="DI834" s="89"/>
      <c r="DJ834" s="89"/>
      <c r="DK834" s="89"/>
      <c r="DL834" s="89"/>
      <c r="DM834" s="89"/>
      <c r="DN834" s="89"/>
      <c r="DO834" s="89"/>
      <c r="DP834" s="89"/>
      <c r="DQ834" s="89"/>
      <c r="DR834" s="89"/>
      <c r="DS834" s="89"/>
      <c r="DT834" s="89"/>
      <c r="DU834" s="89"/>
      <c r="DV834" s="89"/>
      <c r="DW834" s="89"/>
      <c r="DX834" s="89"/>
      <c r="DY834" s="89"/>
      <c r="DZ834" s="89"/>
    </row>
    <row r="835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89"/>
      <c r="BM835" s="89"/>
      <c r="BN835" s="89"/>
      <c r="BO835" s="89"/>
      <c r="BP835" s="89"/>
      <c r="BQ835" s="89"/>
      <c r="BR835" s="89"/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/>
      <c r="CD835" s="89"/>
      <c r="CE835" s="89"/>
      <c r="CF835" s="89"/>
      <c r="CG835" s="89"/>
      <c r="CH835" s="89"/>
      <c r="CI835" s="89"/>
      <c r="CJ835" s="89"/>
      <c r="CK835" s="89"/>
      <c r="CL835" s="89"/>
      <c r="CM835" s="89"/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89"/>
      <c r="DB835" s="89"/>
      <c r="DC835" s="89"/>
      <c r="DD835" s="89"/>
      <c r="DE835" s="89"/>
      <c r="DF835" s="89"/>
      <c r="DG835" s="89"/>
      <c r="DH835" s="89"/>
      <c r="DI835" s="89"/>
      <c r="DJ835" s="89"/>
      <c r="DK835" s="89"/>
      <c r="DL835" s="89"/>
      <c r="DM835" s="89"/>
      <c r="DN835" s="89"/>
      <c r="DO835" s="89"/>
      <c r="DP835" s="89"/>
      <c r="DQ835" s="89"/>
      <c r="DR835" s="89"/>
      <c r="DS835" s="89"/>
      <c r="DT835" s="89"/>
      <c r="DU835" s="89"/>
      <c r="DV835" s="89"/>
      <c r="DW835" s="89"/>
      <c r="DX835" s="89"/>
      <c r="DY835" s="89"/>
      <c r="DZ835" s="89"/>
    </row>
    <row r="836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89"/>
      <c r="BM836" s="89"/>
      <c r="BN836" s="89"/>
      <c r="BO836" s="89"/>
      <c r="BP836" s="89"/>
      <c r="BQ836" s="89"/>
      <c r="BR836" s="89"/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/>
      <c r="CD836" s="89"/>
      <c r="CE836" s="89"/>
      <c r="CF836" s="89"/>
      <c r="CG836" s="89"/>
      <c r="CH836" s="89"/>
      <c r="CI836" s="89"/>
      <c r="CJ836" s="89"/>
      <c r="CK836" s="89"/>
      <c r="CL836" s="89"/>
      <c r="CM836" s="89"/>
      <c r="CN836" s="89"/>
      <c r="CO836" s="89"/>
      <c r="CP836" s="89"/>
      <c r="CQ836" s="89"/>
      <c r="CR836" s="89"/>
      <c r="CS836" s="89"/>
      <c r="CT836" s="89"/>
      <c r="CU836" s="89"/>
      <c r="CV836" s="89"/>
      <c r="CW836" s="89"/>
      <c r="CX836" s="89"/>
      <c r="CY836" s="89"/>
      <c r="CZ836" s="89"/>
      <c r="DA836" s="89"/>
      <c r="DB836" s="89"/>
      <c r="DC836" s="89"/>
      <c r="DD836" s="89"/>
      <c r="DE836" s="89"/>
      <c r="DF836" s="89"/>
      <c r="DG836" s="89"/>
      <c r="DH836" s="89"/>
      <c r="DI836" s="89"/>
      <c r="DJ836" s="89"/>
      <c r="DK836" s="89"/>
      <c r="DL836" s="89"/>
      <c r="DM836" s="89"/>
      <c r="DN836" s="89"/>
      <c r="DO836" s="89"/>
      <c r="DP836" s="89"/>
      <c r="DQ836" s="89"/>
      <c r="DR836" s="89"/>
      <c r="DS836" s="89"/>
      <c r="DT836" s="89"/>
      <c r="DU836" s="89"/>
      <c r="DV836" s="89"/>
      <c r="DW836" s="89"/>
      <c r="DX836" s="89"/>
      <c r="DY836" s="89"/>
      <c r="DZ836" s="89"/>
    </row>
    <row r="837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89"/>
      <c r="BM837" s="89"/>
      <c r="BN837" s="89"/>
      <c r="BO837" s="89"/>
      <c r="BP837" s="89"/>
      <c r="BQ837" s="89"/>
      <c r="BR837" s="89"/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/>
      <c r="CD837" s="89"/>
      <c r="CE837" s="89"/>
      <c r="CF837" s="89"/>
      <c r="CG837" s="89"/>
      <c r="CH837" s="89"/>
      <c r="CI837" s="89"/>
      <c r="CJ837" s="89"/>
      <c r="CK837" s="89"/>
      <c r="CL837" s="89"/>
      <c r="CM837" s="89"/>
      <c r="CN837" s="89"/>
      <c r="CO837" s="89"/>
      <c r="CP837" s="89"/>
      <c r="CQ837" s="89"/>
      <c r="CR837" s="89"/>
      <c r="CS837" s="89"/>
      <c r="CT837" s="89"/>
      <c r="CU837" s="89"/>
      <c r="CV837" s="89"/>
      <c r="CW837" s="89"/>
      <c r="CX837" s="89"/>
      <c r="CY837" s="89"/>
      <c r="CZ837" s="89"/>
      <c r="DA837" s="89"/>
      <c r="DB837" s="89"/>
      <c r="DC837" s="89"/>
      <c r="DD837" s="89"/>
      <c r="DE837" s="89"/>
      <c r="DF837" s="89"/>
      <c r="DG837" s="89"/>
      <c r="DH837" s="89"/>
      <c r="DI837" s="89"/>
      <c r="DJ837" s="89"/>
      <c r="DK837" s="89"/>
      <c r="DL837" s="89"/>
      <c r="DM837" s="89"/>
      <c r="DN837" s="89"/>
      <c r="DO837" s="89"/>
      <c r="DP837" s="89"/>
      <c r="DQ837" s="89"/>
      <c r="DR837" s="89"/>
      <c r="DS837" s="89"/>
      <c r="DT837" s="89"/>
      <c r="DU837" s="89"/>
      <c r="DV837" s="89"/>
      <c r="DW837" s="89"/>
      <c r="DX837" s="89"/>
      <c r="DY837" s="89"/>
      <c r="DZ837" s="89"/>
    </row>
    <row r="838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89"/>
      <c r="BM838" s="89"/>
      <c r="BN838" s="89"/>
      <c r="BO838" s="89"/>
      <c r="BP838" s="89"/>
      <c r="BQ838" s="89"/>
      <c r="BR838" s="89"/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/>
      <c r="CD838" s="89"/>
      <c r="CE838" s="89"/>
      <c r="CF838" s="89"/>
      <c r="CG838" s="89"/>
      <c r="CH838" s="89"/>
      <c r="CI838" s="89"/>
      <c r="CJ838" s="89"/>
      <c r="CK838" s="89"/>
      <c r="CL838" s="89"/>
      <c r="CM838" s="89"/>
      <c r="CN838" s="89"/>
      <c r="CO838" s="89"/>
      <c r="CP838" s="89"/>
      <c r="CQ838" s="89"/>
      <c r="CR838" s="89"/>
      <c r="CS838" s="89"/>
      <c r="CT838" s="89"/>
      <c r="CU838" s="89"/>
      <c r="CV838" s="89"/>
      <c r="CW838" s="89"/>
      <c r="CX838" s="89"/>
      <c r="CY838" s="89"/>
      <c r="CZ838" s="89"/>
      <c r="DA838" s="89"/>
      <c r="DB838" s="89"/>
      <c r="DC838" s="89"/>
      <c r="DD838" s="89"/>
      <c r="DE838" s="89"/>
      <c r="DF838" s="89"/>
      <c r="DG838" s="89"/>
      <c r="DH838" s="89"/>
      <c r="DI838" s="89"/>
      <c r="DJ838" s="89"/>
      <c r="DK838" s="89"/>
      <c r="DL838" s="89"/>
      <c r="DM838" s="89"/>
      <c r="DN838" s="89"/>
      <c r="DO838" s="89"/>
      <c r="DP838" s="89"/>
      <c r="DQ838" s="89"/>
      <c r="DR838" s="89"/>
      <c r="DS838" s="89"/>
      <c r="DT838" s="89"/>
      <c r="DU838" s="89"/>
      <c r="DV838" s="89"/>
      <c r="DW838" s="89"/>
      <c r="DX838" s="89"/>
      <c r="DY838" s="89"/>
      <c r="DZ838" s="89"/>
    </row>
    <row r="839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89"/>
      <c r="BM839" s="89"/>
      <c r="BN839" s="89"/>
      <c r="BO839" s="89"/>
      <c r="BP839" s="89"/>
      <c r="BQ839" s="89"/>
      <c r="BR839" s="89"/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/>
      <c r="CD839" s="89"/>
      <c r="CE839" s="89"/>
      <c r="CF839" s="89"/>
      <c r="CG839" s="89"/>
      <c r="CH839" s="89"/>
      <c r="CI839" s="89"/>
      <c r="CJ839" s="89"/>
      <c r="CK839" s="89"/>
      <c r="CL839" s="89"/>
      <c r="CM839" s="89"/>
      <c r="CN839" s="89"/>
      <c r="CO839" s="89"/>
      <c r="CP839" s="89"/>
      <c r="CQ839" s="89"/>
      <c r="CR839" s="89"/>
      <c r="CS839" s="89"/>
      <c r="CT839" s="89"/>
      <c r="CU839" s="89"/>
      <c r="CV839" s="89"/>
      <c r="CW839" s="89"/>
      <c r="CX839" s="89"/>
      <c r="CY839" s="89"/>
      <c r="CZ839" s="89"/>
      <c r="DA839" s="89"/>
      <c r="DB839" s="89"/>
      <c r="DC839" s="89"/>
      <c r="DD839" s="89"/>
      <c r="DE839" s="89"/>
      <c r="DF839" s="89"/>
      <c r="DG839" s="89"/>
      <c r="DH839" s="89"/>
      <c r="DI839" s="89"/>
      <c r="DJ839" s="89"/>
      <c r="DK839" s="89"/>
      <c r="DL839" s="89"/>
      <c r="DM839" s="89"/>
      <c r="DN839" s="89"/>
      <c r="DO839" s="89"/>
      <c r="DP839" s="89"/>
      <c r="DQ839" s="89"/>
      <c r="DR839" s="89"/>
      <c r="DS839" s="89"/>
      <c r="DT839" s="89"/>
      <c r="DU839" s="89"/>
      <c r="DV839" s="89"/>
      <c r="DW839" s="89"/>
      <c r="DX839" s="89"/>
      <c r="DY839" s="89"/>
      <c r="DZ839" s="89"/>
    </row>
    <row r="840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89"/>
      <c r="CW840" s="89"/>
      <c r="CX840" s="89"/>
      <c r="CY840" s="89"/>
      <c r="CZ840" s="89"/>
      <c r="DA840" s="89"/>
      <c r="DB840" s="89"/>
      <c r="DC840" s="89"/>
      <c r="DD840" s="89"/>
      <c r="DE840" s="89"/>
      <c r="DF840" s="89"/>
      <c r="DG840" s="89"/>
      <c r="DH840" s="89"/>
      <c r="DI840" s="89"/>
      <c r="DJ840" s="89"/>
      <c r="DK840" s="89"/>
      <c r="DL840" s="89"/>
      <c r="DM840" s="89"/>
      <c r="DN840" s="89"/>
      <c r="DO840" s="89"/>
      <c r="DP840" s="89"/>
      <c r="DQ840" s="89"/>
      <c r="DR840" s="89"/>
      <c r="DS840" s="89"/>
      <c r="DT840" s="89"/>
      <c r="DU840" s="89"/>
      <c r="DV840" s="89"/>
      <c r="DW840" s="89"/>
      <c r="DX840" s="89"/>
      <c r="DY840" s="89"/>
      <c r="DZ840" s="89"/>
    </row>
    <row r="84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89"/>
      <c r="CW841" s="89"/>
      <c r="CX841" s="89"/>
      <c r="CY841" s="89"/>
      <c r="CZ841" s="89"/>
      <c r="DA841" s="89"/>
      <c r="DB841" s="89"/>
      <c r="DC841" s="89"/>
      <c r="DD841" s="89"/>
      <c r="DE841" s="89"/>
      <c r="DF841" s="89"/>
      <c r="DG841" s="89"/>
      <c r="DH841" s="89"/>
      <c r="DI841" s="89"/>
      <c r="DJ841" s="89"/>
      <c r="DK841" s="89"/>
      <c r="DL841" s="89"/>
      <c r="DM841" s="89"/>
      <c r="DN841" s="89"/>
      <c r="DO841" s="89"/>
      <c r="DP841" s="89"/>
      <c r="DQ841" s="89"/>
      <c r="DR841" s="89"/>
      <c r="DS841" s="89"/>
      <c r="DT841" s="89"/>
      <c r="DU841" s="89"/>
      <c r="DV841" s="89"/>
      <c r="DW841" s="89"/>
      <c r="DX841" s="89"/>
      <c r="DY841" s="89"/>
      <c r="DZ841" s="89"/>
    </row>
    <row r="84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89"/>
      <c r="CW842" s="89"/>
      <c r="CX842" s="89"/>
      <c r="CY842" s="89"/>
      <c r="CZ842" s="89"/>
      <c r="DA842" s="89"/>
      <c r="DB842" s="89"/>
      <c r="DC842" s="89"/>
      <c r="DD842" s="89"/>
      <c r="DE842" s="89"/>
      <c r="DF842" s="89"/>
      <c r="DG842" s="89"/>
      <c r="DH842" s="89"/>
      <c r="DI842" s="89"/>
      <c r="DJ842" s="89"/>
      <c r="DK842" s="89"/>
      <c r="DL842" s="89"/>
      <c r="DM842" s="89"/>
      <c r="DN842" s="89"/>
      <c r="DO842" s="89"/>
      <c r="DP842" s="89"/>
      <c r="DQ842" s="89"/>
      <c r="DR842" s="89"/>
      <c r="DS842" s="89"/>
      <c r="DT842" s="89"/>
      <c r="DU842" s="89"/>
      <c r="DV842" s="89"/>
      <c r="DW842" s="89"/>
      <c r="DX842" s="89"/>
      <c r="DY842" s="89"/>
      <c r="DZ842" s="89"/>
    </row>
    <row r="843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89"/>
      <c r="BM843" s="89"/>
      <c r="BN843" s="89"/>
      <c r="BO843" s="89"/>
      <c r="BP843" s="89"/>
      <c r="BQ843" s="89"/>
      <c r="BR843" s="89"/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/>
      <c r="CD843" s="89"/>
      <c r="CE843" s="89"/>
      <c r="CF843" s="89"/>
      <c r="CG843" s="89"/>
      <c r="CH843" s="89"/>
      <c r="CI843" s="89"/>
      <c r="CJ843" s="89"/>
      <c r="CK843" s="89"/>
      <c r="CL843" s="89"/>
      <c r="CM843" s="89"/>
      <c r="CN843" s="89"/>
      <c r="CO843" s="89"/>
      <c r="CP843" s="89"/>
      <c r="CQ843" s="89"/>
      <c r="CR843" s="89"/>
      <c r="CS843" s="89"/>
      <c r="CT843" s="89"/>
      <c r="CU843" s="89"/>
      <c r="CV843" s="89"/>
      <c r="CW843" s="89"/>
      <c r="CX843" s="89"/>
      <c r="CY843" s="89"/>
      <c r="CZ843" s="89"/>
      <c r="DA843" s="89"/>
      <c r="DB843" s="89"/>
      <c r="DC843" s="89"/>
      <c r="DD843" s="89"/>
      <c r="DE843" s="89"/>
      <c r="DF843" s="89"/>
      <c r="DG843" s="89"/>
      <c r="DH843" s="89"/>
      <c r="DI843" s="89"/>
      <c r="DJ843" s="89"/>
      <c r="DK843" s="89"/>
      <c r="DL843" s="89"/>
      <c r="DM843" s="89"/>
      <c r="DN843" s="89"/>
      <c r="DO843" s="89"/>
      <c r="DP843" s="89"/>
      <c r="DQ843" s="89"/>
      <c r="DR843" s="89"/>
      <c r="DS843" s="89"/>
      <c r="DT843" s="89"/>
      <c r="DU843" s="89"/>
      <c r="DV843" s="89"/>
      <c r="DW843" s="89"/>
      <c r="DX843" s="89"/>
      <c r="DY843" s="89"/>
      <c r="DZ843" s="89"/>
    </row>
    <row r="844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89"/>
      <c r="CW844" s="89"/>
      <c r="CX844" s="89"/>
      <c r="CY844" s="89"/>
      <c r="CZ844" s="89"/>
      <c r="DA844" s="89"/>
      <c r="DB844" s="89"/>
      <c r="DC844" s="89"/>
      <c r="DD844" s="89"/>
      <c r="DE844" s="89"/>
      <c r="DF844" s="89"/>
      <c r="DG844" s="89"/>
      <c r="DH844" s="89"/>
      <c r="DI844" s="89"/>
      <c r="DJ844" s="89"/>
      <c r="DK844" s="89"/>
      <c r="DL844" s="89"/>
      <c r="DM844" s="89"/>
      <c r="DN844" s="89"/>
      <c r="DO844" s="89"/>
      <c r="DP844" s="89"/>
      <c r="DQ844" s="89"/>
      <c r="DR844" s="89"/>
      <c r="DS844" s="89"/>
      <c r="DT844" s="89"/>
      <c r="DU844" s="89"/>
      <c r="DV844" s="89"/>
      <c r="DW844" s="89"/>
      <c r="DX844" s="89"/>
      <c r="DY844" s="89"/>
      <c r="DZ844" s="89"/>
    </row>
    <row r="845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89"/>
      <c r="CW845" s="89"/>
      <c r="CX845" s="89"/>
      <c r="CY845" s="89"/>
      <c r="CZ845" s="89"/>
      <c r="DA845" s="89"/>
      <c r="DB845" s="89"/>
      <c r="DC845" s="89"/>
      <c r="DD845" s="89"/>
      <c r="DE845" s="89"/>
      <c r="DF845" s="89"/>
      <c r="DG845" s="89"/>
      <c r="DH845" s="89"/>
      <c r="DI845" s="89"/>
      <c r="DJ845" s="89"/>
      <c r="DK845" s="89"/>
      <c r="DL845" s="89"/>
      <c r="DM845" s="89"/>
      <c r="DN845" s="89"/>
      <c r="DO845" s="89"/>
      <c r="DP845" s="89"/>
      <c r="DQ845" s="89"/>
      <c r="DR845" s="89"/>
      <c r="DS845" s="89"/>
      <c r="DT845" s="89"/>
      <c r="DU845" s="89"/>
      <c r="DV845" s="89"/>
      <c r="DW845" s="89"/>
      <c r="DX845" s="89"/>
      <c r="DY845" s="89"/>
      <c r="DZ845" s="89"/>
    </row>
    <row r="846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89"/>
      <c r="DB846" s="89"/>
      <c r="DC846" s="89"/>
      <c r="DD846" s="89"/>
      <c r="DE846" s="89"/>
      <c r="DF846" s="89"/>
      <c r="DG846" s="89"/>
      <c r="DH846" s="89"/>
      <c r="DI846" s="89"/>
      <c r="DJ846" s="89"/>
      <c r="DK846" s="89"/>
      <c r="DL846" s="89"/>
      <c r="DM846" s="89"/>
      <c r="DN846" s="89"/>
      <c r="DO846" s="89"/>
      <c r="DP846" s="89"/>
      <c r="DQ846" s="89"/>
      <c r="DR846" s="89"/>
      <c r="DS846" s="89"/>
      <c r="DT846" s="89"/>
      <c r="DU846" s="89"/>
      <c r="DV846" s="89"/>
      <c r="DW846" s="89"/>
      <c r="DX846" s="89"/>
      <c r="DY846" s="89"/>
      <c r="DZ846" s="89"/>
    </row>
    <row r="847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89"/>
      <c r="DB847" s="89"/>
      <c r="DC847" s="89"/>
      <c r="DD847" s="89"/>
      <c r="DE847" s="89"/>
      <c r="DF847" s="89"/>
      <c r="DG847" s="89"/>
      <c r="DH847" s="89"/>
      <c r="DI847" s="89"/>
      <c r="DJ847" s="89"/>
      <c r="DK847" s="89"/>
      <c r="DL847" s="89"/>
      <c r="DM847" s="89"/>
      <c r="DN847" s="89"/>
      <c r="DO847" s="89"/>
      <c r="DP847" s="89"/>
      <c r="DQ847" s="89"/>
      <c r="DR847" s="89"/>
      <c r="DS847" s="89"/>
      <c r="DT847" s="89"/>
      <c r="DU847" s="89"/>
      <c r="DV847" s="89"/>
      <c r="DW847" s="89"/>
      <c r="DX847" s="89"/>
      <c r="DY847" s="89"/>
      <c r="DZ847" s="89"/>
    </row>
    <row r="848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89"/>
      <c r="DB848" s="89"/>
      <c r="DC848" s="89"/>
      <c r="DD848" s="89"/>
      <c r="DE848" s="89"/>
      <c r="DF848" s="89"/>
      <c r="DG848" s="89"/>
      <c r="DH848" s="89"/>
      <c r="DI848" s="89"/>
      <c r="DJ848" s="89"/>
      <c r="DK848" s="89"/>
      <c r="DL848" s="89"/>
      <c r="DM848" s="89"/>
      <c r="DN848" s="89"/>
      <c r="DO848" s="89"/>
      <c r="DP848" s="89"/>
      <c r="DQ848" s="89"/>
      <c r="DR848" s="89"/>
      <c r="DS848" s="89"/>
      <c r="DT848" s="89"/>
      <c r="DU848" s="89"/>
      <c r="DV848" s="89"/>
      <c r="DW848" s="89"/>
      <c r="DX848" s="89"/>
      <c r="DY848" s="89"/>
      <c r="DZ848" s="89"/>
    </row>
    <row r="849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89"/>
      <c r="BM849" s="89"/>
      <c r="BN849" s="89"/>
      <c r="BO849" s="89"/>
      <c r="BP849" s="89"/>
      <c r="BQ849" s="89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89"/>
      <c r="DB849" s="89"/>
      <c r="DC849" s="89"/>
      <c r="DD849" s="89"/>
      <c r="DE849" s="89"/>
      <c r="DF849" s="89"/>
      <c r="DG849" s="89"/>
      <c r="DH849" s="89"/>
      <c r="DI849" s="89"/>
      <c r="DJ849" s="89"/>
      <c r="DK849" s="89"/>
      <c r="DL849" s="89"/>
      <c r="DM849" s="89"/>
      <c r="DN849" s="89"/>
      <c r="DO849" s="89"/>
      <c r="DP849" s="89"/>
      <c r="DQ849" s="89"/>
      <c r="DR849" s="89"/>
      <c r="DS849" s="89"/>
      <c r="DT849" s="89"/>
      <c r="DU849" s="89"/>
      <c r="DV849" s="89"/>
      <c r="DW849" s="89"/>
      <c r="DX849" s="89"/>
      <c r="DY849" s="89"/>
      <c r="DZ849" s="89"/>
    </row>
    <row r="850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  <c r="DD850" s="89"/>
      <c r="DE850" s="89"/>
      <c r="DF850" s="89"/>
      <c r="DG850" s="89"/>
      <c r="DH850" s="89"/>
      <c r="DI850" s="89"/>
      <c r="DJ850" s="89"/>
      <c r="DK850" s="89"/>
      <c r="DL850" s="89"/>
      <c r="DM850" s="89"/>
      <c r="DN850" s="89"/>
      <c r="DO850" s="89"/>
      <c r="DP850" s="89"/>
      <c r="DQ850" s="89"/>
      <c r="DR850" s="89"/>
      <c r="DS850" s="89"/>
      <c r="DT850" s="89"/>
      <c r="DU850" s="89"/>
      <c r="DV850" s="89"/>
      <c r="DW850" s="89"/>
      <c r="DX850" s="89"/>
      <c r="DY850" s="89"/>
      <c r="DZ850" s="89"/>
    </row>
    <row r="85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89"/>
      <c r="DB851" s="89"/>
      <c r="DC851" s="89"/>
      <c r="DD851" s="89"/>
      <c r="DE851" s="89"/>
      <c r="DF851" s="89"/>
      <c r="DG851" s="89"/>
      <c r="DH851" s="89"/>
      <c r="DI851" s="89"/>
      <c r="DJ851" s="89"/>
      <c r="DK851" s="89"/>
      <c r="DL851" s="89"/>
      <c r="DM851" s="89"/>
      <c r="DN851" s="89"/>
      <c r="DO851" s="89"/>
      <c r="DP851" s="89"/>
      <c r="DQ851" s="89"/>
      <c r="DR851" s="89"/>
      <c r="DS851" s="89"/>
      <c r="DT851" s="89"/>
      <c r="DU851" s="89"/>
      <c r="DV851" s="89"/>
      <c r="DW851" s="89"/>
      <c r="DX851" s="89"/>
      <c r="DY851" s="89"/>
      <c r="DZ851" s="89"/>
    </row>
    <row r="85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89"/>
      <c r="BM852" s="89"/>
      <c r="BN852" s="89"/>
      <c r="BO852" s="89"/>
      <c r="BP852" s="89"/>
      <c r="BQ852" s="89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89"/>
      <c r="DB852" s="89"/>
      <c r="DC852" s="89"/>
      <c r="DD852" s="89"/>
      <c r="DE852" s="89"/>
      <c r="DF852" s="89"/>
      <c r="DG852" s="89"/>
      <c r="DH852" s="89"/>
      <c r="DI852" s="89"/>
      <c r="DJ852" s="89"/>
      <c r="DK852" s="89"/>
      <c r="DL852" s="89"/>
      <c r="DM852" s="89"/>
      <c r="DN852" s="89"/>
      <c r="DO852" s="89"/>
      <c r="DP852" s="89"/>
      <c r="DQ852" s="89"/>
      <c r="DR852" s="89"/>
      <c r="DS852" s="89"/>
      <c r="DT852" s="89"/>
      <c r="DU852" s="89"/>
      <c r="DV852" s="89"/>
      <c r="DW852" s="89"/>
      <c r="DX852" s="89"/>
      <c r="DY852" s="89"/>
      <c r="DZ852" s="89"/>
    </row>
    <row r="853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  <c r="DD853" s="89"/>
      <c r="DE853" s="89"/>
      <c r="DF853" s="89"/>
      <c r="DG853" s="89"/>
      <c r="DH853" s="89"/>
      <c r="DI853" s="89"/>
      <c r="DJ853" s="89"/>
      <c r="DK853" s="89"/>
      <c r="DL853" s="89"/>
      <c r="DM853" s="89"/>
      <c r="DN853" s="89"/>
      <c r="DO853" s="89"/>
      <c r="DP853" s="89"/>
      <c r="DQ853" s="89"/>
      <c r="DR853" s="89"/>
      <c r="DS853" s="89"/>
      <c r="DT853" s="89"/>
      <c r="DU853" s="89"/>
      <c r="DV853" s="89"/>
      <c r="DW853" s="89"/>
      <c r="DX853" s="89"/>
      <c r="DY853" s="89"/>
      <c r="DZ853" s="89"/>
    </row>
    <row r="854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  <c r="DD854" s="89"/>
      <c r="DE854" s="89"/>
      <c r="DF854" s="89"/>
      <c r="DG854" s="89"/>
      <c r="DH854" s="89"/>
      <c r="DI854" s="89"/>
      <c r="DJ854" s="89"/>
      <c r="DK854" s="89"/>
      <c r="DL854" s="89"/>
      <c r="DM854" s="89"/>
      <c r="DN854" s="89"/>
      <c r="DO854" s="89"/>
      <c r="DP854" s="89"/>
      <c r="DQ854" s="89"/>
      <c r="DR854" s="89"/>
      <c r="DS854" s="89"/>
      <c r="DT854" s="89"/>
      <c r="DU854" s="89"/>
      <c r="DV854" s="89"/>
      <c r="DW854" s="89"/>
      <c r="DX854" s="89"/>
      <c r="DY854" s="89"/>
      <c r="DZ854" s="89"/>
    </row>
    <row r="855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  <c r="DD855" s="89"/>
      <c r="DE855" s="89"/>
      <c r="DF855" s="89"/>
      <c r="DG855" s="89"/>
      <c r="DH855" s="89"/>
      <c r="DI855" s="89"/>
      <c r="DJ855" s="89"/>
      <c r="DK855" s="89"/>
      <c r="DL855" s="89"/>
      <c r="DM855" s="89"/>
      <c r="DN855" s="89"/>
      <c r="DO855" s="89"/>
      <c r="DP855" s="89"/>
      <c r="DQ855" s="89"/>
      <c r="DR855" s="89"/>
      <c r="DS855" s="89"/>
      <c r="DT855" s="89"/>
      <c r="DU855" s="89"/>
      <c r="DV855" s="89"/>
      <c r="DW855" s="89"/>
      <c r="DX855" s="89"/>
      <c r="DY855" s="89"/>
      <c r="DZ855" s="89"/>
    </row>
    <row r="856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89"/>
      <c r="DB856" s="89"/>
      <c r="DC856" s="89"/>
      <c r="DD856" s="89"/>
      <c r="DE856" s="89"/>
      <c r="DF856" s="89"/>
      <c r="DG856" s="89"/>
      <c r="DH856" s="89"/>
      <c r="DI856" s="89"/>
      <c r="DJ856" s="89"/>
      <c r="DK856" s="89"/>
      <c r="DL856" s="89"/>
      <c r="DM856" s="89"/>
      <c r="DN856" s="89"/>
      <c r="DO856" s="89"/>
      <c r="DP856" s="89"/>
      <c r="DQ856" s="89"/>
      <c r="DR856" s="89"/>
      <c r="DS856" s="89"/>
      <c r="DT856" s="89"/>
      <c r="DU856" s="89"/>
      <c r="DV856" s="89"/>
      <c r="DW856" s="89"/>
      <c r="DX856" s="89"/>
      <c r="DY856" s="89"/>
      <c r="DZ856" s="89"/>
    </row>
    <row r="857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  <c r="DD857" s="89"/>
      <c r="DE857" s="89"/>
      <c r="DF857" s="89"/>
      <c r="DG857" s="89"/>
      <c r="DH857" s="89"/>
      <c r="DI857" s="89"/>
      <c r="DJ857" s="89"/>
      <c r="DK857" s="89"/>
      <c r="DL857" s="89"/>
      <c r="DM857" s="89"/>
      <c r="DN857" s="89"/>
      <c r="DO857" s="89"/>
      <c r="DP857" s="89"/>
      <c r="DQ857" s="89"/>
      <c r="DR857" s="89"/>
      <c r="DS857" s="89"/>
      <c r="DT857" s="89"/>
      <c r="DU857" s="89"/>
      <c r="DV857" s="89"/>
      <c r="DW857" s="89"/>
      <c r="DX857" s="89"/>
      <c r="DY857" s="89"/>
      <c r="DZ857" s="89"/>
    </row>
    <row r="858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89"/>
      <c r="DB858" s="89"/>
      <c r="DC858" s="89"/>
      <c r="DD858" s="89"/>
      <c r="DE858" s="89"/>
      <c r="DF858" s="89"/>
      <c r="DG858" s="89"/>
      <c r="DH858" s="89"/>
      <c r="DI858" s="89"/>
      <c r="DJ858" s="89"/>
      <c r="DK858" s="89"/>
      <c r="DL858" s="89"/>
      <c r="DM858" s="89"/>
      <c r="DN858" s="89"/>
      <c r="DO858" s="89"/>
      <c r="DP858" s="89"/>
      <c r="DQ858" s="89"/>
      <c r="DR858" s="89"/>
      <c r="DS858" s="89"/>
      <c r="DT858" s="89"/>
      <c r="DU858" s="89"/>
      <c r="DV858" s="89"/>
      <c r="DW858" s="89"/>
      <c r="DX858" s="89"/>
      <c r="DY858" s="89"/>
      <c r="DZ858" s="89"/>
    </row>
    <row r="859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89"/>
      <c r="BM859" s="89"/>
      <c r="BN859" s="89"/>
      <c r="BO859" s="89"/>
      <c r="BP859" s="89"/>
      <c r="BQ859" s="89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/>
      <c r="CY859" s="89"/>
      <c r="CZ859" s="89"/>
      <c r="DA859" s="89"/>
      <c r="DB859" s="89"/>
      <c r="DC859" s="89"/>
      <c r="DD859" s="89"/>
      <c r="DE859" s="89"/>
      <c r="DF859" s="89"/>
      <c r="DG859" s="89"/>
      <c r="DH859" s="89"/>
      <c r="DI859" s="89"/>
      <c r="DJ859" s="89"/>
      <c r="DK859" s="89"/>
      <c r="DL859" s="89"/>
      <c r="DM859" s="89"/>
      <c r="DN859" s="89"/>
      <c r="DO859" s="89"/>
      <c r="DP859" s="89"/>
      <c r="DQ859" s="89"/>
      <c r="DR859" s="89"/>
      <c r="DS859" s="89"/>
      <c r="DT859" s="89"/>
      <c r="DU859" s="89"/>
      <c r="DV859" s="89"/>
      <c r="DW859" s="89"/>
      <c r="DX859" s="89"/>
      <c r="DY859" s="89"/>
      <c r="DZ859" s="89"/>
    </row>
    <row r="860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89"/>
      <c r="DB860" s="89"/>
      <c r="DC860" s="89"/>
      <c r="DD860" s="89"/>
      <c r="DE860" s="89"/>
      <c r="DF860" s="89"/>
      <c r="DG860" s="89"/>
      <c r="DH860" s="89"/>
      <c r="DI860" s="89"/>
      <c r="DJ860" s="89"/>
      <c r="DK860" s="89"/>
      <c r="DL860" s="89"/>
      <c r="DM860" s="89"/>
      <c r="DN860" s="89"/>
      <c r="DO860" s="89"/>
      <c r="DP860" s="89"/>
      <c r="DQ860" s="89"/>
      <c r="DR860" s="89"/>
      <c r="DS860" s="89"/>
      <c r="DT860" s="89"/>
      <c r="DU860" s="89"/>
      <c r="DV860" s="89"/>
      <c r="DW860" s="89"/>
      <c r="DX860" s="89"/>
      <c r="DY860" s="89"/>
      <c r="DZ860" s="89"/>
    </row>
    <row r="86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89"/>
      <c r="DB861" s="89"/>
      <c r="DC861" s="89"/>
      <c r="DD861" s="89"/>
      <c r="DE861" s="89"/>
      <c r="DF861" s="89"/>
      <c r="DG861" s="89"/>
      <c r="DH861" s="89"/>
      <c r="DI861" s="89"/>
      <c r="DJ861" s="89"/>
      <c r="DK861" s="89"/>
      <c r="DL861" s="89"/>
      <c r="DM861" s="89"/>
      <c r="DN861" s="89"/>
      <c r="DO861" s="89"/>
      <c r="DP861" s="89"/>
      <c r="DQ861" s="89"/>
      <c r="DR861" s="89"/>
      <c r="DS861" s="89"/>
      <c r="DT861" s="89"/>
      <c r="DU861" s="89"/>
      <c r="DV861" s="89"/>
      <c r="DW861" s="89"/>
      <c r="DX861" s="89"/>
      <c r="DY861" s="89"/>
      <c r="DZ861" s="89"/>
    </row>
    <row r="86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89"/>
      <c r="DB862" s="89"/>
      <c r="DC862" s="89"/>
      <c r="DD862" s="89"/>
      <c r="DE862" s="89"/>
      <c r="DF862" s="89"/>
      <c r="DG862" s="89"/>
      <c r="DH862" s="89"/>
      <c r="DI862" s="89"/>
      <c r="DJ862" s="89"/>
      <c r="DK862" s="89"/>
      <c r="DL862" s="89"/>
      <c r="DM862" s="89"/>
      <c r="DN862" s="89"/>
      <c r="DO862" s="89"/>
      <c r="DP862" s="89"/>
      <c r="DQ862" s="89"/>
      <c r="DR862" s="89"/>
      <c r="DS862" s="89"/>
      <c r="DT862" s="89"/>
      <c r="DU862" s="89"/>
      <c r="DV862" s="89"/>
      <c r="DW862" s="89"/>
      <c r="DX862" s="89"/>
      <c r="DY862" s="89"/>
      <c r="DZ862" s="89"/>
    </row>
    <row r="863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89"/>
      <c r="DB863" s="89"/>
      <c r="DC863" s="89"/>
      <c r="DD863" s="89"/>
      <c r="DE863" s="89"/>
      <c r="DF863" s="89"/>
      <c r="DG863" s="89"/>
      <c r="DH863" s="89"/>
      <c r="DI863" s="89"/>
      <c r="DJ863" s="89"/>
      <c r="DK863" s="89"/>
      <c r="DL863" s="89"/>
      <c r="DM863" s="89"/>
      <c r="DN863" s="89"/>
      <c r="DO863" s="89"/>
      <c r="DP863" s="89"/>
      <c r="DQ863" s="89"/>
      <c r="DR863" s="89"/>
      <c r="DS863" s="89"/>
      <c r="DT863" s="89"/>
      <c r="DU863" s="89"/>
      <c r="DV863" s="89"/>
      <c r="DW863" s="89"/>
      <c r="DX863" s="89"/>
      <c r="DY863" s="89"/>
      <c r="DZ863" s="89"/>
    </row>
    <row r="864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  <c r="DD864" s="89"/>
      <c r="DE864" s="89"/>
      <c r="DF864" s="89"/>
      <c r="DG864" s="89"/>
      <c r="DH864" s="89"/>
      <c r="DI864" s="89"/>
      <c r="DJ864" s="89"/>
      <c r="DK864" s="89"/>
      <c r="DL864" s="89"/>
      <c r="DM864" s="89"/>
      <c r="DN864" s="89"/>
      <c r="DO864" s="89"/>
      <c r="DP864" s="89"/>
      <c r="DQ864" s="89"/>
      <c r="DR864" s="89"/>
      <c r="DS864" s="89"/>
      <c r="DT864" s="89"/>
      <c r="DU864" s="89"/>
      <c r="DV864" s="89"/>
      <c r="DW864" s="89"/>
      <c r="DX864" s="89"/>
      <c r="DY864" s="89"/>
      <c r="DZ864" s="89"/>
    </row>
    <row r="865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89"/>
      <c r="DB865" s="89"/>
      <c r="DC865" s="89"/>
      <c r="DD865" s="89"/>
      <c r="DE865" s="89"/>
      <c r="DF865" s="89"/>
      <c r="DG865" s="89"/>
      <c r="DH865" s="89"/>
      <c r="DI865" s="89"/>
      <c r="DJ865" s="89"/>
      <c r="DK865" s="89"/>
      <c r="DL865" s="89"/>
      <c r="DM865" s="89"/>
      <c r="DN865" s="89"/>
      <c r="DO865" s="89"/>
      <c r="DP865" s="89"/>
      <c r="DQ865" s="89"/>
      <c r="DR865" s="89"/>
      <c r="DS865" s="89"/>
      <c r="DT865" s="89"/>
      <c r="DU865" s="89"/>
      <c r="DV865" s="89"/>
      <c r="DW865" s="89"/>
      <c r="DX865" s="89"/>
      <c r="DY865" s="89"/>
      <c r="DZ865" s="89"/>
    </row>
    <row r="866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89"/>
      <c r="DB866" s="89"/>
      <c r="DC866" s="89"/>
      <c r="DD866" s="89"/>
      <c r="DE866" s="89"/>
      <c r="DF866" s="89"/>
      <c r="DG866" s="89"/>
      <c r="DH866" s="89"/>
      <c r="DI866" s="89"/>
      <c r="DJ866" s="89"/>
      <c r="DK866" s="89"/>
      <c r="DL866" s="89"/>
      <c r="DM866" s="89"/>
      <c r="DN866" s="89"/>
      <c r="DO866" s="89"/>
      <c r="DP866" s="89"/>
      <c r="DQ866" s="89"/>
      <c r="DR866" s="89"/>
      <c r="DS866" s="89"/>
      <c r="DT866" s="89"/>
      <c r="DU866" s="89"/>
      <c r="DV866" s="89"/>
      <c r="DW866" s="89"/>
      <c r="DX866" s="89"/>
      <c r="DY866" s="89"/>
      <c r="DZ866" s="89"/>
    </row>
    <row r="867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  <c r="DD867" s="89"/>
      <c r="DE867" s="89"/>
      <c r="DF867" s="89"/>
      <c r="DG867" s="89"/>
      <c r="DH867" s="89"/>
      <c r="DI867" s="89"/>
      <c r="DJ867" s="89"/>
      <c r="DK867" s="89"/>
      <c r="DL867" s="89"/>
      <c r="DM867" s="89"/>
      <c r="DN867" s="89"/>
      <c r="DO867" s="89"/>
      <c r="DP867" s="89"/>
      <c r="DQ867" s="89"/>
      <c r="DR867" s="89"/>
      <c r="DS867" s="89"/>
      <c r="DT867" s="89"/>
      <c r="DU867" s="89"/>
      <c r="DV867" s="89"/>
      <c r="DW867" s="89"/>
      <c r="DX867" s="89"/>
      <c r="DY867" s="89"/>
      <c r="DZ867" s="89"/>
    </row>
    <row r="868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89"/>
      <c r="BM868" s="89"/>
      <c r="BN868" s="89"/>
      <c r="BO868" s="89"/>
      <c r="BP868" s="89"/>
      <c r="BQ868" s="89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  <c r="DD868" s="89"/>
      <c r="DE868" s="89"/>
      <c r="DF868" s="89"/>
      <c r="DG868" s="89"/>
      <c r="DH868" s="89"/>
      <c r="DI868" s="89"/>
      <c r="DJ868" s="89"/>
      <c r="DK868" s="89"/>
      <c r="DL868" s="89"/>
      <c r="DM868" s="89"/>
      <c r="DN868" s="89"/>
      <c r="DO868" s="89"/>
      <c r="DP868" s="89"/>
      <c r="DQ868" s="89"/>
      <c r="DR868" s="89"/>
      <c r="DS868" s="89"/>
      <c r="DT868" s="89"/>
      <c r="DU868" s="89"/>
      <c r="DV868" s="89"/>
      <c r="DW868" s="89"/>
      <c r="DX868" s="89"/>
      <c r="DY868" s="89"/>
      <c r="DZ868" s="89"/>
    </row>
    <row r="869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89"/>
      <c r="BM869" s="89"/>
      <c r="BN869" s="89"/>
      <c r="BO869" s="89"/>
      <c r="BP869" s="89"/>
      <c r="BQ869" s="89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  <c r="DD869" s="89"/>
      <c r="DE869" s="89"/>
      <c r="DF869" s="89"/>
      <c r="DG869" s="89"/>
      <c r="DH869" s="89"/>
      <c r="DI869" s="89"/>
      <c r="DJ869" s="89"/>
      <c r="DK869" s="89"/>
      <c r="DL869" s="89"/>
      <c r="DM869" s="89"/>
      <c r="DN869" s="89"/>
      <c r="DO869" s="89"/>
      <c r="DP869" s="89"/>
      <c r="DQ869" s="89"/>
      <c r="DR869" s="89"/>
      <c r="DS869" s="89"/>
      <c r="DT869" s="89"/>
      <c r="DU869" s="89"/>
      <c r="DV869" s="89"/>
      <c r="DW869" s="89"/>
      <c r="DX869" s="89"/>
      <c r="DY869" s="89"/>
      <c r="DZ869" s="89"/>
    </row>
    <row r="870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89"/>
      <c r="DB870" s="89"/>
      <c r="DC870" s="89"/>
      <c r="DD870" s="89"/>
      <c r="DE870" s="89"/>
      <c r="DF870" s="89"/>
      <c r="DG870" s="89"/>
      <c r="DH870" s="89"/>
      <c r="DI870" s="89"/>
      <c r="DJ870" s="89"/>
      <c r="DK870" s="89"/>
      <c r="DL870" s="89"/>
      <c r="DM870" s="89"/>
      <c r="DN870" s="89"/>
      <c r="DO870" s="89"/>
      <c r="DP870" s="89"/>
      <c r="DQ870" s="89"/>
      <c r="DR870" s="89"/>
      <c r="DS870" s="89"/>
      <c r="DT870" s="89"/>
      <c r="DU870" s="89"/>
      <c r="DV870" s="89"/>
      <c r="DW870" s="89"/>
      <c r="DX870" s="89"/>
      <c r="DY870" s="89"/>
      <c r="DZ870" s="89"/>
    </row>
    <row r="87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89"/>
      <c r="DB871" s="89"/>
      <c r="DC871" s="89"/>
      <c r="DD871" s="89"/>
      <c r="DE871" s="89"/>
      <c r="DF871" s="89"/>
      <c r="DG871" s="89"/>
      <c r="DH871" s="89"/>
      <c r="DI871" s="89"/>
      <c r="DJ871" s="89"/>
      <c r="DK871" s="89"/>
      <c r="DL871" s="89"/>
      <c r="DM871" s="89"/>
      <c r="DN871" s="89"/>
      <c r="DO871" s="89"/>
      <c r="DP871" s="89"/>
      <c r="DQ871" s="89"/>
      <c r="DR871" s="89"/>
      <c r="DS871" s="89"/>
      <c r="DT871" s="89"/>
      <c r="DU871" s="89"/>
      <c r="DV871" s="89"/>
      <c r="DW871" s="89"/>
      <c r="DX871" s="89"/>
      <c r="DY871" s="89"/>
      <c r="DZ871" s="89"/>
    </row>
    <row r="87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89"/>
      <c r="DB872" s="89"/>
      <c r="DC872" s="89"/>
      <c r="DD872" s="89"/>
      <c r="DE872" s="89"/>
      <c r="DF872" s="89"/>
      <c r="DG872" s="89"/>
      <c r="DH872" s="89"/>
      <c r="DI872" s="89"/>
      <c r="DJ872" s="89"/>
      <c r="DK872" s="89"/>
      <c r="DL872" s="89"/>
      <c r="DM872" s="89"/>
      <c r="DN872" s="89"/>
      <c r="DO872" s="89"/>
      <c r="DP872" s="89"/>
      <c r="DQ872" s="89"/>
      <c r="DR872" s="89"/>
      <c r="DS872" s="89"/>
      <c r="DT872" s="89"/>
      <c r="DU872" s="89"/>
      <c r="DV872" s="89"/>
      <c r="DW872" s="89"/>
      <c r="DX872" s="89"/>
      <c r="DY872" s="89"/>
      <c r="DZ872" s="89"/>
    </row>
    <row r="873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89"/>
      <c r="DB873" s="89"/>
      <c r="DC873" s="89"/>
      <c r="DD873" s="89"/>
      <c r="DE873" s="89"/>
      <c r="DF873" s="89"/>
      <c r="DG873" s="89"/>
      <c r="DH873" s="89"/>
      <c r="DI873" s="89"/>
      <c r="DJ873" s="89"/>
      <c r="DK873" s="89"/>
      <c r="DL873" s="89"/>
      <c r="DM873" s="89"/>
      <c r="DN873" s="89"/>
      <c r="DO873" s="89"/>
      <c r="DP873" s="89"/>
      <c r="DQ873" s="89"/>
      <c r="DR873" s="89"/>
      <c r="DS873" s="89"/>
      <c r="DT873" s="89"/>
      <c r="DU873" s="89"/>
      <c r="DV873" s="89"/>
      <c r="DW873" s="89"/>
      <c r="DX873" s="89"/>
      <c r="DY873" s="89"/>
      <c r="DZ873" s="89"/>
    </row>
    <row r="874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89"/>
      <c r="DB874" s="89"/>
      <c r="DC874" s="89"/>
      <c r="DD874" s="89"/>
      <c r="DE874" s="89"/>
      <c r="DF874" s="89"/>
      <c r="DG874" s="89"/>
      <c r="DH874" s="89"/>
      <c r="DI874" s="89"/>
      <c r="DJ874" s="89"/>
      <c r="DK874" s="89"/>
      <c r="DL874" s="89"/>
      <c r="DM874" s="89"/>
      <c r="DN874" s="89"/>
      <c r="DO874" s="89"/>
      <c r="DP874" s="89"/>
      <c r="DQ874" s="89"/>
      <c r="DR874" s="89"/>
      <c r="DS874" s="89"/>
      <c r="DT874" s="89"/>
      <c r="DU874" s="89"/>
      <c r="DV874" s="89"/>
      <c r="DW874" s="89"/>
      <c r="DX874" s="89"/>
      <c r="DY874" s="89"/>
      <c r="DZ874" s="89"/>
    </row>
    <row r="875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89"/>
      <c r="BM875" s="89"/>
      <c r="BN875" s="89"/>
      <c r="BO875" s="89"/>
      <c r="BP875" s="89"/>
      <c r="BQ875" s="89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89"/>
      <c r="DB875" s="89"/>
      <c r="DC875" s="89"/>
      <c r="DD875" s="89"/>
      <c r="DE875" s="89"/>
      <c r="DF875" s="89"/>
      <c r="DG875" s="89"/>
      <c r="DH875" s="89"/>
      <c r="DI875" s="89"/>
      <c r="DJ875" s="89"/>
      <c r="DK875" s="89"/>
      <c r="DL875" s="89"/>
      <c r="DM875" s="89"/>
      <c r="DN875" s="89"/>
      <c r="DO875" s="89"/>
      <c r="DP875" s="89"/>
      <c r="DQ875" s="89"/>
      <c r="DR875" s="89"/>
      <c r="DS875" s="89"/>
      <c r="DT875" s="89"/>
      <c r="DU875" s="89"/>
      <c r="DV875" s="89"/>
      <c r="DW875" s="89"/>
      <c r="DX875" s="89"/>
      <c r="DY875" s="89"/>
      <c r="DZ875" s="89"/>
    </row>
    <row r="876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89"/>
      <c r="DB876" s="89"/>
      <c r="DC876" s="89"/>
      <c r="DD876" s="89"/>
      <c r="DE876" s="89"/>
      <c r="DF876" s="89"/>
      <c r="DG876" s="89"/>
      <c r="DH876" s="89"/>
      <c r="DI876" s="89"/>
      <c r="DJ876" s="89"/>
      <c r="DK876" s="89"/>
      <c r="DL876" s="89"/>
      <c r="DM876" s="89"/>
      <c r="DN876" s="89"/>
      <c r="DO876" s="89"/>
      <c r="DP876" s="89"/>
      <c r="DQ876" s="89"/>
      <c r="DR876" s="89"/>
      <c r="DS876" s="89"/>
      <c r="DT876" s="89"/>
      <c r="DU876" s="89"/>
      <c r="DV876" s="89"/>
      <c r="DW876" s="89"/>
      <c r="DX876" s="89"/>
      <c r="DY876" s="89"/>
      <c r="DZ876" s="89"/>
    </row>
    <row r="877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89"/>
      <c r="BM877" s="89"/>
      <c r="BN877" s="89"/>
      <c r="BO877" s="89"/>
      <c r="BP877" s="89"/>
      <c r="BQ877" s="89"/>
      <c r="BR877" s="89"/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/>
      <c r="CD877" s="89"/>
      <c r="CE877" s="89"/>
      <c r="CF877" s="89"/>
      <c r="CG877" s="89"/>
      <c r="CH877" s="89"/>
      <c r="CI877" s="89"/>
      <c r="CJ877" s="89"/>
      <c r="CK877" s="89"/>
      <c r="CL877" s="89"/>
      <c r="CM877" s="89"/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89"/>
      <c r="DB877" s="89"/>
      <c r="DC877" s="89"/>
      <c r="DD877" s="89"/>
      <c r="DE877" s="89"/>
      <c r="DF877" s="89"/>
      <c r="DG877" s="89"/>
      <c r="DH877" s="89"/>
      <c r="DI877" s="89"/>
      <c r="DJ877" s="89"/>
      <c r="DK877" s="89"/>
      <c r="DL877" s="89"/>
      <c r="DM877" s="89"/>
      <c r="DN877" s="89"/>
      <c r="DO877" s="89"/>
      <c r="DP877" s="89"/>
      <c r="DQ877" s="89"/>
      <c r="DR877" s="89"/>
      <c r="DS877" s="89"/>
      <c r="DT877" s="89"/>
      <c r="DU877" s="89"/>
      <c r="DV877" s="89"/>
      <c r="DW877" s="89"/>
      <c r="DX877" s="89"/>
      <c r="DY877" s="89"/>
      <c r="DZ877" s="89"/>
    </row>
    <row r="878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89"/>
      <c r="BM878" s="89"/>
      <c r="BN878" s="89"/>
      <c r="BO878" s="89"/>
      <c r="BP878" s="89"/>
      <c r="BQ878" s="89"/>
      <c r="BR878" s="89"/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/>
      <c r="CD878" s="89"/>
      <c r="CE878" s="89"/>
      <c r="CF878" s="89"/>
      <c r="CG878" s="89"/>
      <c r="CH878" s="89"/>
      <c r="CI878" s="89"/>
      <c r="CJ878" s="89"/>
      <c r="CK878" s="89"/>
      <c r="CL878" s="89"/>
      <c r="CM878" s="89"/>
      <c r="CN878" s="89"/>
      <c r="CO878" s="89"/>
      <c r="CP878" s="89"/>
      <c r="CQ878" s="89"/>
      <c r="CR878" s="89"/>
      <c r="CS878" s="89"/>
      <c r="CT878" s="89"/>
      <c r="CU878" s="89"/>
      <c r="CV878" s="89"/>
      <c r="CW878" s="89"/>
      <c r="CX878" s="89"/>
      <c r="CY878" s="89"/>
      <c r="CZ878" s="89"/>
      <c r="DA878" s="89"/>
      <c r="DB878" s="89"/>
      <c r="DC878" s="89"/>
      <c r="DD878" s="89"/>
      <c r="DE878" s="89"/>
      <c r="DF878" s="89"/>
      <c r="DG878" s="89"/>
      <c r="DH878" s="89"/>
      <c r="DI878" s="89"/>
      <c r="DJ878" s="89"/>
      <c r="DK878" s="89"/>
      <c r="DL878" s="89"/>
      <c r="DM878" s="89"/>
      <c r="DN878" s="89"/>
      <c r="DO878" s="89"/>
      <c r="DP878" s="89"/>
      <c r="DQ878" s="89"/>
      <c r="DR878" s="89"/>
      <c r="DS878" s="89"/>
      <c r="DT878" s="89"/>
      <c r="DU878" s="89"/>
      <c r="DV878" s="89"/>
      <c r="DW878" s="89"/>
      <c r="DX878" s="89"/>
      <c r="DY878" s="89"/>
      <c r="DZ878" s="89"/>
    </row>
    <row r="879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89"/>
      <c r="BM879" s="89"/>
      <c r="BN879" s="89"/>
      <c r="BO879" s="89"/>
      <c r="BP879" s="89"/>
      <c r="BQ879" s="89"/>
      <c r="BR879" s="89"/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/>
      <c r="CD879" s="89"/>
      <c r="CE879" s="89"/>
      <c r="CF879" s="89"/>
      <c r="CG879" s="89"/>
      <c r="CH879" s="89"/>
      <c r="CI879" s="89"/>
      <c r="CJ879" s="89"/>
      <c r="CK879" s="89"/>
      <c r="CL879" s="89"/>
      <c r="CM879" s="89"/>
      <c r="CN879" s="89"/>
      <c r="CO879" s="89"/>
      <c r="CP879" s="89"/>
      <c r="CQ879" s="89"/>
      <c r="CR879" s="89"/>
      <c r="CS879" s="89"/>
      <c r="CT879" s="89"/>
      <c r="CU879" s="89"/>
      <c r="CV879" s="89"/>
      <c r="CW879" s="89"/>
      <c r="CX879" s="89"/>
      <c r="CY879" s="89"/>
      <c r="CZ879" s="89"/>
      <c r="DA879" s="89"/>
      <c r="DB879" s="89"/>
      <c r="DC879" s="89"/>
      <c r="DD879" s="89"/>
      <c r="DE879" s="89"/>
      <c r="DF879" s="89"/>
      <c r="DG879" s="89"/>
      <c r="DH879" s="89"/>
      <c r="DI879" s="89"/>
      <c r="DJ879" s="89"/>
      <c r="DK879" s="89"/>
      <c r="DL879" s="89"/>
      <c r="DM879" s="89"/>
      <c r="DN879" s="89"/>
      <c r="DO879" s="89"/>
      <c r="DP879" s="89"/>
      <c r="DQ879" s="89"/>
      <c r="DR879" s="89"/>
      <c r="DS879" s="89"/>
      <c r="DT879" s="89"/>
      <c r="DU879" s="89"/>
      <c r="DV879" s="89"/>
      <c r="DW879" s="89"/>
      <c r="DX879" s="89"/>
      <c r="DY879" s="89"/>
      <c r="DZ879" s="89"/>
    </row>
    <row r="880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89"/>
      <c r="BM880" s="89"/>
      <c r="BN880" s="89"/>
      <c r="BO880" s="89"/>
      <c r="BP880" s="89"/>
      <c r="BQ880" s="89"/>
      <c r="BR880" s="89"/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/>
      <c r="CY880" s="89"/>
      <c r="CZ880" s="89"/>
      <c r="DA880" s="89"/>
      <c r="DB880" s="89"/>
      <c r="DC880" s="89"/>
      <c r="DD880" s="89"/>
      <c r="DE880" s="89"/>
      <c r="DF880" s="89"/>
      <c r="DG880" s="89"/>
      <c r="DH880" s="89"/>
      <c r="DI880" s="89"/>
      <c r="DJ880" s="89"/>
      <c r="DK880" s="89"/>
      <c r="DL880" s="89"/>
      <c r="DM880" s="89"/>
      <c r="DN880" s="89"/>
      <c r="DO880" s="89"/>
      <c r="DP880" s="89"/>
      <c r="DQ880" s="89"/>
      <c r="DR880" s="89"/>
      <c r="DS880" s="89"/>
      <c r="DT880" s="89"/>
      <c r="DU880" s="89"/>
      <c r="DV880" s="89"/>
      <c r="DW880" s="89"/>
      <c r="DX880" s="89"/>
      <c r="DY880" s="89"/>
      <c r="DZ880" s="89"/>
    </row>
    <row r="88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89"/>
      <c r="BM881" s="89"/>
      <c r="BN881" s="89"/>
      <c r="BO881" s="89"/>
      <c r="BP881" s="89"/>
      <c r="BQ881" s="89"/>
      <c r="BR881" s="89"/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89"/>
      <c r="CW881" s="89"/>
      <c r="CX881" s="89"/>
      <c r="CY881" s="89"/>
      <c r="CZ881" s="89"/>
      <c r="DA881" s="89"/>
      <c r="DB881" s="89"/>
      <c r="DC881" s="89"/>
      <c r="DD881" s="89"/>
      <c r="DE881" s="89"/>
      <c r="DF881" s="89"/>
      <c r="DG881" s="89"/>
      <c r="DH881" s="89"/>
      <c r="DI881" s="89"/>
      <c r="DJ881" s="89"/>
      <c r="DK881" s="89"/>
      <c r="DL881" s="89"/>
      <c r="DM881" s="89"/>
      <c r="DN881" s="89"/>
      <c r="DO881" s="89"/>
      <c r="DP881" s="89"/>
      <c r="DQ881" s="89"/>
      <c r="DR881" s="89"/>
      <c r="DS881" s="89"/>
      <c r="DT881" s="89"/>
      <c r="DU881" s="89"/>
      <c r="DV881" s="89"/>
      <c r="DW881" s="89"/>
      <c r="DX881" s="89"/>
      <c r="DY881" s="89"/>
      <c r="DZ881" s="89"/>
    </row>
    <row r="88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  <c r="BK882" s="89"/>
      <c r="BL882" s="89"/>
      <c r="BM882" s="89"/>
      <c r="BN882" s="89"/>
      <c r="BO882" s="89"/>
      <c r="BP882" s="89"/>
      <c r="BQ882" s="89"/>
      <c r="BR882" s="89"/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/>
      <c r="CD882" s="89"/>
      <c r="CE882" s="89"/>
      <c r="CF882" s="89"/>
      <c r="CG882" s="89"/>
      <c r="CH882" s="89"/>
      <c r="CI882" s="89"/>
      <c r="CJ882" s="89"/>
      <c r="CK882" s="89"/>
      <c r="CL882" s="89"/>
      <c r="CM882" s="89"/>
      <c r="CN882" s="89"/>
      <c r="CO882" s="89"/>
      <c r="CP882" s="89"/>
      <c r="CQ882" s="89"/>
      <c r="CR882" s="89"/>
      <c r="CS882" s="89"/>
      <c r="CT882" s="89"/>
      <c r="CU882" s="89"/>
      <c r="CV882" s="89"/>
      <c r="CW882" s="89"/>
      <c r="CX882" s="89"/>
      <c r="CY882" s="89"/>
      <c r="CZ882" s="89"/>
      <c r="DA882" s="89"/>
      <c r="DB882" s="89"/>
      <c r="DC882" s="89"/>
      <c r="DD882" s="89"/>
      <c r="DE882" s="89"/>
      <c r="DF882" s="89"/>
      <c r="DG882" s="89"/>
      <c r="DH882" s="89"/>
      <c r="DI882" s="89"/>
      <c r="DJ882" s="89"/>
      <c r="DK882" s="89"/>
      <c r="DL882" s="89"/>
      <c r="DM882" s="89"/>
      <c r="DN882" s="89"/>
      <c r="DO882" s="89"/>
      <c r="DP882" s="89"/>
      <c r="DQ882" s="89"/>
      <c r="DR882" s="89"/>
      <c r="DS882" s="89"/>
      <c r="DT882" s="89"/>
      <c r="DU882" s="89"/>
      <c r="DV882" s="89"/>
      <c r="DW882" s="89"/>
      <c r="DX882" s="89"/>
      <c r="DY882" s="89"/>
      <c r="DZ882" s="89"/>
    </row>
    <row r="883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89"/>
      <c r="BM883" s="89"/>
      <c r="BN883" s="89"/>
      <c r="BO883" s="89"/>
      <c r="BP883" s="89"/>
      <c r="BQ883" s="89"/>
      <c r="BR883" s="89"/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/>
      <c r="CD883" s="89"/>
      <c r="CE883" s="89"/>
      <c r="CF883" s="89"/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/>
      <c r="CR883" s="89"/>
      <c r="CS883" s="89"/>
      <c r="CT883" s="89"/>
      <c r="CU883" s="89"/>
      <c r="CV883" s="89"/>
      <c r="CW883" s="89"/>
      <c r="CX883" s="89"/>
      <c r="CY883" s="89"/>
      <c r="CZ883" s="89"/>
      <c r="DA883" s="89"/>
      <c r="DB883" s="89"/>
      <c r="DC883" s="89"/>
      <c r="DD883" s="89"/>
      <c r="DE883" s="89"/>
      <c r="DF883" s="89"/>
      <c r="DG883" s="89"/>
      <c r="DH883" s="89"/>
      <c r="DI883" s="89"/>
      <c r="DJ883" s="89"/>
      <c r="DK883" s="89"/>
      <c r="DL883" s="89"/>
      <c r="DM883" s="89"/>
      <c r="DN883" s="89"/>
      <c r="DO883" s="89"/>
      <c r="DP883" s="89"/>
      <c r="DQ883" s="89"/>
      <c r="DR883" s="89"/>
      <c r="DS883" s="89"/>
      <c r="DT883" s="89"/>
      <c r="DU883" s="89"/>
      <c r="DV883" s="89"/>
      <c r="DW883" s="89"/>
      <c r="DX883" s="89"/>
      <c r="DY883" s="89"/>
      <c r="DZ883" s="89"/>
    </row>
    <row r="884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89"/>
      <c r="CW884" s="89"/>
      <c r="CX884" s="89"/>
      <c r="CY884" s="89"/>
      <c r="CZ884" s="89"/>
      <c r="DA884" s="89"/>
      <c r="DB884" s="89"/>
      <c r="DC884" s="89"/>
      <c r="DD884" s="89"/>
      <c r="DE884" s="89"/>
      <c r="DF884" s="89"/>
      <c r="DG884" s="89"/>
      <c r="DH884" s="89"/>
      <c r="DI884" s="89"/>
      <c r="DJ884" s="89"/>
      <c r="DK884" s="89"/>
      <c r="DL884" s="89"/>
      <c r="DM884" s="89"/>
      <c r="DN884" s="89"/>
      <c r="DO884" s="89"/>
      <c r="DP884" s="89"/>
      <c r="DQ884" s="89"/>
      <c r="DR884" s="89"/>
      <c r="DS884" s="89"/>
      <c r="DT884" s="89"/>
      <c r="DU884" s="89"/>
      <c r="DV884" s="89"/>
      <c r="DW884" s="89"/>
      <c r="DX884" s="89"/>
      <c r="DY884" s="89"/>
      <c r="DZ884" s="89"/>
    </row>
    <row r="885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89"/>
      <c r="BM885" s="89"/>
      <c r="BN885" s="89"/>
      <c r="BO885" s="89"/>
      <c r="BP885" s="89"/>
      <c r="BQ885" s="89"/>
      <c r="BR885" s="89"/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89"/>
      <c r="CW885" s="89"/>
      <c r="CX885" s="89"/>
      <c r="CY885" s="89"/>
      <c r="CZ885" s="89"/>
      <c r="DA885" s="89"/>
      <c r="DB885" s="89"/>
      <c r="DC885" s="89"/>
      <c r="DD885" s="89"/>
      <c r="DE885" s="89"/>
      <c r="DF885" s="89"/>
      <c r="DG885" s="89"/>
      <c r="DH885" s="89"/>
      <c r="DI885" s="89"/>
      <c r="DJ885" s="89"/>
      <c r="DK885" s="89"/>
      <c r="DL885" s="89"/>
      <c r="DM885" s="89"/>
      <c r="DN885" s="89"/>
      <c r="DO885" s="89"/>
      <c r="DP885" s="89"/>
      <c r="DQ885" s="89"/>
      <c r="DR885" s="89"/>
      <c r="DS885" s="89"/>
      <c r="DT885" s="89"/>
      <c r="DU885" s="89"/>
      <c r="DV885" s="89"/>
      <c r="DW885" s="89"/>
      <c r="DX885" s="89"/>
      <c r="DY885" s="89"/>
      <c r="DZ885" s="89"/>
    </row>
    <row r="886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89"/>
      <c r="BM886" s="89"/>
      <c r="BN886" s="89"/>
      <c r="BO886" s="89"/>
      <c r="BP886" s="89"/>
      <c r="BQ886" s="89"/>
      <c r="BR886" s="89"/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89"/>
      <c r="CW886" s="89"/>
      <c r="CX886" s="89"/>
      <c r="CY886" s="89"/>
      <c r="CZ886" s="89"/>
      <c r="DA886" s="89"/>
      <c r="DB886" s="89"/>
      <c r="DC886" s="89"/>
      <c r="DD886" s="89"/>
      <c r="DE886" s="89"/>
      <c r="DF886" s="89"/>
      <c r="DG886" s="89"/>
      <c r="DH886" s="89"/>
      <c r="DI886" s="89"/>
      <c r="DJ886" s="89"/>
      <c r="DK886" s="89"/>
      <c r="DL886" s="89"/>
      <c r="DM886" s="89"/>
      <c r="DN886" s="89"/>
      <c r="DO886" s="89"/>
      <c r="DP886" s="89"/>
      <c r="DQ886" s="89"/>
      <c r="DR886" s="89"/>
      <c r="DS886" s="89"/>
      <c r="DT886" s="89"/>
      <c r="DU886" s="89"/>
      <c r="DV886" s="89"/>
      <c r="DW886" s="89"/>
      <c r="DX886" s="89"/>
      <c r="DY886" s="89"/>
      <c r="DZ886" s="89"/>
    </row>
    <row r="887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89"/>
      <c r="BM887" s="89"/>
      <c r="BN887" s="89"/>
      <c r="BO887" s="89"/>
      <c r="BP887" s="89"/>
      <c r="BQ887" s="89"/>
      <c r="BR887" s="89"/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89"/>
      <c r="CW887" s="89"/>
      <c r="CX887" s="89"/>
      <c r="CY887" s="89"/>
      <c r="CZ887" s="89"/>
      <c r="DA887" s="89"/>
      <c r="DB887" s="89"/>
      <c r="DC887" s="89"/>
      <c r="DD887" s="89"/>
      <c r="DE887" s="89"/>
      <c r="DF887" s="89"/>
      <c r="DG887" s="89"/>
      <c r="DH887" s="89"/>
      <c r="DI887" s="89"/>
      <c r="DJ887" s="89"/>
      <c r="DK887" s="89"/>
      <c r="DL887" s="89"/>
      <c r="DM887" s="89"/>
      <c r="DN887" s="89"/>
      <c r="DO887" s="89"/>
      <c r="DP887" s="89"/>
      <c r="DQ887" s="89"/>
      <c r="DR887" s="89"/>
      <c r="DS887" s="89"/>
      <c r="DT887" s="89"/>
      <c r="DU887" s="89"/>
      <c r="DV887" s="89"/>
      <c r="DW887" s="89"/>
      <c r="DX887" s="89"/>
      <c r="DY887" s="89"/>
      <c r="DZ887" s="89"/>
    </row>
    <row r="888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89"/>
      <c r="BM888" s="89"/>
      <c r="BN888" s="89"/>
      <c r="BO888" s="89"/>
      <c r="BP888" s="89"/>
      <c r="BQ888" s="89"/>
      <c r="BR888" s="89"/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/>
      <c r="CY888" s="89"/>
      <c r="CZ888" s="89"/>
      <c r="DA888" s="89"/>
      <c r="DB888" s="89"/>
      <c r="DC888" s="89"/>
      <c r="DD888" s="89"/>
      <c r="DE888" s="89"/>
      <c r="DF888" s="89"/>
      <c r="DG888" s="89"/>
      <c r="DH888" s="89"/>
      <c r="DI888" s="89"/>
      <c r="DJ888" s="89"/>
      <c r="DK888" s="89"/>
      <c r="DL888" s="89"/>
      <c r="DM888" s="89"/>
      <c r="DN888" s="89"/>
      <c r="DO888" s="89"/>
      <c r="DP888" s="89"/>
      <c r="DQ888" s="89"/>
      <c r="DR888" s="89"/>
      <c r="DS888" s="89"/>
      <c r="DT888" s="89"/>
      <c r="DU888" s="89"/>
      <c r="DV888" s="89"/>
      <c r="DW888" s="89"/>
      <c r="DX888" s="89"/>
      <c r="DY888" s="89"/>
      <c r="DZ888" s="89"/>
    </row>
    <row r="889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89"/>
      <c r="BM889" s="89"/>
      <c r="BN889" s="89"/>
      <c r="BO889" s="89"/>
      <c r="BP889" s="89"/>
      <c r="BQ889" s="89"/>
      <c r="BR889" s="89"/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89"/>
      <c r="CW889" s="89"/>
      <c r="CX889" s="89"/>
      <c r="CY889" s="89"/>
      <c r="CZ889" s="89"/>
      <c r="DA889" s="89"/>
      <c r="DB889" s="89"/>
      <c r="DC889" s="89"/>
      <c r="DD889" s="89"/>
      <c r="DE889" s="89"/>
      <c r="DF889" s="89"/>
      <c r="DG889" s="89"/>
      <c r="DH889" s="89"/>
      <c r="DI889" s="89"/>
      <c r="DJ889" s="89"/>
      <c r="DK889" s="89"/>
      <c r="DL889" s="89"/>
      <c r="DM889" s="89"/>
      <c r="DN889" s="89"/>
      <c r="DO889" s="89"/>
      <c r="DP889" s="89"/>
      <c r="DQ889" s="89"/>
      <c r="DR889" s="89"/>
      <c r="DS889" s="89"/>
      <c r="DT889" s="89"/>
      <c r="DU889" s="89"/>
      <c r="DV889" s="89"/>
      <c r="DW889" s="89"/>
      <c r="DX889" s="89"/>
      <c r="DY889" s="89"/>
      <c r="DZ889" s="89"/>
    </row>
    <row r="890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  <c r="BK890" s="89"/>
      <c r="BL890" s="89"/>
      <c r="BM890" s="89"/>
      <c r="BN890" s="89"/>
      <c r="BO890" s="89"/>
      <c r="BP890" s="89"/>
      <c r="BQ890" s="89"/>
      <c r="BR890" s="89"/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89"/>
      <c r="CW890" s="89"/>
      <c r="CX890" s="89"/>
      <c r="CY890" s="89"/>
      <c r="CZ890" s="89"/>
      <c r="DA890" s="89"/>
      <c r="DB890" s="89"/>
      <c r="DC890" s="89"/>
      <c r="DD890" s="89"/>
      <c r="DE890" s="89"/>
      <c r="DF890" s="89"/>
      <c r="DG890" s="89"/>
      <c r="DH890" s="89"/>
      <c r="DI890" s="89"/>
      <c r="DJ890" s="89"/>
      <c r="DK890" s="89"/>
      <c r="DL890" s="89"/>
      <c r="DM890" s="89"/>
      <c r="DN890" s="89"/>
      <c r="DO890" s="89"/>
      <c r="DP890" s="89"/>
      <c r="DQ890" s="89"/>
      <c r="DR890" s="89"/>
      <c r="DS890" s="89"/>
      <c r="DT890" s="89"/>
      <c r="DU890" s="89"/>
      <c r="DV890" s="89"/>
      <c r="DW890" s="89"/>
      <c r="DX890" s="89"/>
      <c r="DY890" s="89"/>
      <c r="DZ890" s="89"/>
    </row>
    <row r="89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  <c r="BK891" s="89"/>
      <c r="BL891" s="89"/>
      <c r="BM891" s="89"/>
      <c r="BN891" s="89"/>
      <c r="BO891" s="89"/>
      <c r="BP891" s="89"/>
      <c r="BQ891" s="89"/>
      <c r="BR891" s="89"/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89"/>
      <c r="CW891" s="89"/>
      <c r="CX891" s="89"/>
      <c r="CY891" s="89"/>
      <c r="CZ891" s="89"/>
      <c r="DA891" s="89"/>
      <c r="DB891" s="89"/>
      <c r="DC891" s="89"/>
      <c r="DD891" s="89"/>
      <c r="DE891" s="89"/>
      <c r="DF891" s="89"/>
      <c r="DG891" s="89"/>
      <c r="DH891" s="89"/>
      <c r="DI891" s="89"/>
      <c r="DJ891" s="89"/>
      <c r="DK891" s="89"/>
      <c r="DL891" s="89"/>
      <c r="DM891" s="89"/>
      <c r="DN891" s="89"/>
      <c r="DO891" s="89"/>
      <c r="DP891" s="89"/>
      <c r="DQ891" s="89"/>
      <c r="DR891" s="89"/>
      <c r="DS891" s="89"/>
      <c r="DT891" s="89"/>
      <c r="DU891" s="89"/>
      <c r="DV891" s="89"/>
      <c r="DW891" s="89"/>
      <c r="DX891" s="89"/>
      <c r="DY891" s="89"/>
      <c r="DZ891" s="89"/>
    </row>
    <row r="89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  <c r="BK892" s="89"/>
      <c r="BL892" s="89"/>
      <c r="BM892" s="89"/>
      <c r="BN892" s="89"/>
      <c r="BO892" s="89"/>
      <c r="BP892" s="89"/>
      <c r="BQ892" s="89"/>
      <c r="BR892" s="89"/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89"/>
      <c r="CW892" s="89"/>
      <c r="CX892" s="89"/>
      <c r="CY892" s="89"/>
      <c r="CZ892" s="89"/>
      <c r="DA892" s="89"/>
      <c r="DB892" s="89"/>
      <c r="DC892" s="89"/>
      <c r="DD892" s="89"/>
      <c r="DE892" s="89"/>
      <c r="DF892" s="89"/>
      <c r="DG892" s="89"/>
      <c r="DH892" s="89"/>
      <c r="DI892" s="89"/>
      <c r="DJ892" s="89"/>
      <c r="DK892" s="89"/>
      <c r="DL892" s="89"/>
      <c r="DM892" s="89"/>
      <c r="DN892" s="89"/>
      <c r="DO892" s="89"/>
      <c r="DP892" s="89"/>
      <c r="DQ892" s="89"/>
      <c r="DR892" s="89"/>
      <c r="DS892" s="89"/>
      <c r="DT892" s="89"/>
      <c r="DU892" s="89"/>
      <c r="DV892" s="89"/>
      <c r="DW892" s="89"/>
      <c r="DX892" s="89"/>
      <c r="DY892" s="89"/>
      <c r="DZ892" s="89"/>
    </row>
    <row r="893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  <c r="BK893" s="89"/>
      <c r="BL893" s="89"/>
      <c r="BM893" s="89"/>
      <c r="BN893" s="89"/>
      <c r="BO893" s="89"/>
      <c r="BP893" s="89"/>
      <c r="BQ893" s="89"/>
      <c r="BR893" s="89"/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89"/>
      <c r="CW893" s="89"/>
      <c r="CX893" s="89"/>
      <c r="CY893" s="89"/>
      <c r="CZ893" s="89"/>
      <c r="DA893" s="89"/>
      <c r="DB893" s="89"/>
      <c r="DC893" s="89"/>
      <c r="DD893" s="89"/>
      <c r="DE893" s="89"/>
      <c r="DF893" s="89"/>
      <c r="DG893" s="89"/>
      <c r="DH893" s="89"/>
      <c r="DI893" s="89"/>
      <c r="DJ893" s="89"/>
      <c r="DK893" s="89"/>
      <c r="DL893" s="89"/>
      <c r="DM893" s="89"/>
      <c r="DN893" s="89"/>
      <c r="DO893" s="89"/>
      <c r="DP893" s="89"/>
      <c r="DQ893" s="89"/>
      <c r="DR893" s="89"/>
      <c r="DS893" s="89"/>
      <c r="DT893" s="89"/>
      <c r="DU893" s="89"/>
      <c r="DV893" s="89"/>
      <c r="DW893" s="89"/>
      <c r="DX893" s="89"/>
      <c r="DY893" s="89"/>
      <c r="DZ893" s="89"/>
    </row>
    <row r="894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89"/>
      <c r="BM894" s="89"/>
      <c r="BN894" s="89"/>
      <c r="BO894" s="89"/>
      <c r="BP894" s="89"/>
      <c r="BQ894" s="89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89"/>
      <c r="CW894" s="89"/>
      <c r="CX894" s="89"/>
      <c r="CY894" s="89"/>
      <c r="CZ894" s="89"/>
      <c r="DA894" s="89"/>
      <c r="DB894" s="89"/>
      <c r="DC894" s="89"/>
      <c r="DD894" s="89"/>
      <c r="DE894" s="89"/>
      <c r="DF894" s="89"/>
      <c r="DG894" s="89"/>
      <c r="DH894" s="89"/>
      <c r="DI894" s="89"/>
      <c r="DJ894" s="89"/>
      <c r="DK894" s="89"/>
      <c r="DL894" s="89"/>
      <c r="DM894" s="89"/>
      <c r="DN894" s="89"/>
      <c r="DO894" s="89"/>
      <c r="DP894" s="89"/>
      <c r="DQ894" s="89"/>
      <c r="DR894" s="89"/>
      <c r="DS894" s="89"/>
      <c r="DT894" s="89"/>
      <c r="DU894" s="89"/>
      <c r="DV894" s="89"/>
      <c r="DW894" s="89"/>
      <c r="DX894" s="89"/>
      <c r="DY894" s="89"/>
      <c r="DZ894" s="89"/>
    </row>
    <row r="895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  <c r="BK895" s="89"/>
      <c r="BL895" s="89"/>
      <c r="BM895" s="89"/>
      <c r="BN895" s="89"/>
      <c r="BO895" s="89"/>
      <c r="BP895" s="89"/>
      <c r="BQ895" s="89"/>
      <c r="BR895" s="89"/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89"/>
      <c r="CW895" s="89"/>
      <c r="CX895" s="89"/>
      <c r="CY895" s="89"/>
      <c r="CZ895" s="89"/>
      <c r="DA895" s="89"/>
      <c r="DB895" s="89"/>
      <c r="DC895" s="89"/>
      <c r="DD895" s="89"/>
      <c r="DE895" s="89"/>
      <c r="DF895" s="89"/>
      <c r="DG895" s="89"/>
      <c r="DH895" s="89"/>
      <c r="DI895" s="89"/>
      <c r="DJ895" s="89"/>
      <c r="DK895" s="89"/>
      <c r="DL895" s="89"/>
      <c r="DM895" s="89"/>
      <c r="DN895" s="89"/>
      <c r="DO895" s="89"/>
      <c r="DP895" s="89"/>
      <c r="DQ895" s="89"/>
      <c r="DR895" s="89"/>
      <c r="DS895" s="89"/>
      <c r="DT895" s="89"/>
      <c r="DU895" s="89"/>
      <c r="DV895" s="89"/>
      <c r="DW895" s="89"/>
      <c r="DX895" s="89"/>
      <c r="DY895" s="89"/>
      <c r="DZ895" s="89"/>
    </row>
    <row r="896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  <c r="BK896" s="89"/>
      <c r="BL896" s="89"/>
      <c r="BM896" s="89"/>
      <c r="BN896" s="89"/>
      <c r="BO896" s="89"/>
      <c r="BP896" s="89"/>
      <c r="BQ896" s="89"/>
      <c r="BR896" s="89"/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89"/>
      <c r="CW896" s="89"/>
      <c r="CX896" s="89"/>
      <c r="CY896" s="89"/>
      <c r="CZ896" s="89"/>
      <c r="DA896" s="89"/>
      <c r="DB896" s="89"/>
      <c r="DC896" s="89"/>
      <c r="DD896" s="89"/>
      <c r="DE896" s="89"/>
      <c r="DF896" s="89"/>
      <c r="DG896" s="89"/>
      <c r="DH896" s="89"/>
      <c r="DI896" s="89"/>
      <c r="DJ896" s="89"/>
      <c r="DK896" s="89"/>
      <c r="DL896" s="89"/>
      <c r="DM896" s="89"/>
      <c r="DN896" s="89"/>
      <c r="DO896" s="89"/>
      <c r="DP896" s="89"/>
      <c r="DQ896" s="89"/>
      <c r="DR896" s="89"/>
      <c r="DS896" s="89"/>
      <c r="DT896" s="89"/>
      <c r="DU896" s="89"/>
      <c r="DV896" s="89"/>
      <c r="DW896" s="89"/>
      <c r="DX896" s="89"/>
      <c r="DY896" s="89"/>
      <c r="DZ896" s="89"/>
    </row>
    <row r="897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  <c r="BK897" s="89"/>
      <c r="BL897" s="89"/>
      <c r="BM897" s="89"/>
      <c r="BN897" s="89"/>
      <c r="BO897" s="89"/>
      <c r="BP897" s="89"/>
      <c r="BQ897" s="89"/>
      <c r="BR897" s="89"/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89"/>
      <c r="CW897" s="89"/>
      <c r="CX897" s="89"/>
      <c r="CY897" s="89"/>
      <c r="CZ897" s="89"/>
      <c r="DA897" s="89"/>
      <c r="DB897" s="89"/>
      <c r="DC897" s="89"/>
      <c r="DD897" s="89"/>
      <c r="DE897" s="89"/>
      <c r="DF897" s="89"/>
      <c r="DG897" s="89"/>
      <c r="DH897" s="89"/>
      <c r="DI897" s="89"/>
      <c r="DJ897" s="89"/>
      <c r="DK897" s="89"/>
      <c r="DL897" s="89"/>
      <c r="DM897" s="89"/>
      <c r="DN897" s="89"/>
      <c r="DO897" s="89"/>
      <c r="DP897" s="89"/>
      <c r="DQ897" s="89"/>
      <c r="DR897" s="89"/>
      <c r="DS897" s="89"/>
      <c r="DT897" s="89"/>
      <c r="DU897" s="89"/>
      <c r="DV897" s="89"/>
      <c r="DW897" s="89"/>
      <c r="DX897" s="89"/>
      <c r="DY897" s="89"/>
      <c r="DZ897" s="89"/>
    </row>
    <row r="898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89"/>
      <c r="BM898" s="89"/>
      <c r="BN898" s="89"/>
      <c r="BO898" s="89"/>
      <c r="BP898" s="89"/>
      <c r="BQ898" s="89"/>
      <c r="BR898" s="89"/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/>
      <c r="CY898" s="89"/>
      <c r="CZ898" s="89"/>
      <c r="DA898" s="89"/>
      <c r="DB898" s="89"/>
      <c r="DC898" s="89"/>
      <c r="DD898" s="89"/>
      <c r="DE898" s="89"/>
      <c r="DF898" s="89"/>
      <c r="DG898" s="89"/>
      <c r="DH898" s="89"/>
      <c r="DI898" s="89"/>
      <c r="DJ898" s="89"/>
      <c r="DK898" s="89"/>
      <c r="DL898" s="89"/>
      <c r="DM898" s="89"/>
      <c r="DN898" s="89"/>
      <c r="DO898" s="89"/>
      <c r="DP898" s="89"/>
      <c r="DQ898" s="89"/>
      <c r="DR898" s="89"/>
      <c r="DS898" s="89"/>
      <c r="DT898" s="89"/>
      <c r="DU898" s="89"/>
      <c r="DV898" s="89"/>
      <c r="DW898" s="89"/>
      <c r="DX898" s="89"/>
      <c r="DY898" s="89"/>
      <c r="DZ898" s="89"/>
    </row>
    <row r="899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89"/>
      <c r="BM899" s="89"/>
      <c r="BN899" s="89"/>
      <c r="BO899" s="89"/>
      <c r="BP899" s="89"/>
      <c r="BQ899" s="89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89"/>
      <c r="CW899" s="89"/>
      <c r="CX899" s="89"/>
      <c r="CY899" s="89"/>
      <c r="CZ899" s="89"/>
      <c r="DA899" s="89"/>
      <c r="DB899" s="89"/>
      <c r="DC899" s="89"/>
      <c r="DD899" s="89"/>
      <c r="DE899" s="89"/>
      <c r="DF899" s="89"/>
      <c r="DG899" s="89"/>
      <c r="DH899" s="89"/>
      <c r="DI899" s="89"/>
      <c r="DJ899" s="89"/>
      <c r="DK899" s="89"/>
      <c r="DL899" s="89"/>
      <c r="DM899" s="89"/>
      <c r="DN899" s="89"/>
      <c r="DO899" s="89"/>
      <c r="DP899" s="89"/>
      <c r="DQ899" s="89"/>
      <c r="DR899" s="89"/>
      <c r="DS899" s="89"/>
      <c r="DT899" s="89"/>
      <c r="DU899" s="89"/>
      <c r="DV899" s="89"/>
      <c r="DW899" s="89"/>
      <c r="DX899" s="89"/>
      <c r="DY899" s="89"/>
      <c r="DZ899" s="89"/>
    </row>
    <row r="900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89"/>
      <c r="BM900" s="89"/>
      <c r="BN900" s="89"/>
      <c r="BO900" s="89"/>
      <c r="BP900" s="89"/>
      <c r="BQ900" s="89"/>
      <c r="BR900" s="89"/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/>
      <c r="CY900" s="89"/>
      <c r="CZ900" s="89"/>
      <c r="DA900" s="89"/>
      <c r="DB900" s="89"/>
      <c r="DC900" s="89"/>
      <c r="DD900" s="89"/>
      <c r="DE900" s="89"/>
      <c r="DF900" s="89"/>
      <c r="DG900" s="89"/>
      <c r="DH900" s="89"/>
      <c r="DI900" s="89"/>
      <c r="DJ900" s="89"/>
      <c r="DK900" s="89"/>
      <c r="DL900" s="89"/>
      <c r="DM900" s="89"/>
      <c r="DN900" s="89"/>
      <c r="DO900" s="89"/>
      <c r="DP900" s="89"/>
      <c r="DQ900" s="89"/>
      <c r="DR900" s="89"/>
      <c r="DS900" s="89"/>
      <c r="DT900" s="89"/>
      <c r="DU900" s="89"/>
      <c r="DV900" s="89"/>
      <c r="DW900" s="89"/>
      <c r="DX900" s="89"/>
      <c r="DY900" s="89"/>
      <c r="DZ900" s="89"/>
    </row>
    <row r="90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  <c r="BK901" s="89"/>
      <c r="BL901" s="89"/>
      <c r="BM901" s="89"/>
      <c r="BN901" s="89"/>
      <c r="BO901" s="89"/>
      <c r="BP901" s="89"/>
      <c r="BQ901" s="89"/>
      <c r="BR901" s="89"/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89"/>
      <c r="CW901" s="89"/>
      <c r="CX901" s="89"/>
      <c r="CY901" s="89"/>
      <c r="CZ901" s="89"/>
      <c r="DA901" s="89"/>
      <c r="DB901" s="89"/>
      <c r="DC901" s="89"/>
      <c r="DD901" s="89"/>
      <c r="DE901" s="89"/>
      <c r="DF901" s="89"/>
      <c r="DG901" s="89"/>
      <c r="DH901" s="89"/>
      <c r="DI901" s="89"/>
      <c r="DJ901" s="89"/>
      <c r="DK901" s="89"/>
      <c r="DL901" s="89"/>
      <c r="DM901" s="89"/>
      <c r="DN901" s="89"/>
      <c r="DO901" s="89"/>
      <c r="DP901" s="89"/>
      <c r="DQ901" s="89"/>
      <c r="DR901" s="89"/>
      <c r="DS901" s="89"/>
      <c r="DT901" s="89"/>
      <c r="DU901" s="89"/>
      <c r="DV901" s="89"/>
      <c r="DW901" s="89"/>
      <c r="DX901" s="89"/>
      <c r="DY901" s="89"/>
      <c r="DZ901" s="89"/>
    </row>
    <row r="90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89"/>
      <c r="DB902" s="89"/>
      <c r="DC902" s="89"/>
      <c r="DD902" s="89"/>
      <c r="DE902" s="89"/>
      <c r="DF902" s="89"/>
      <c r="DG902" s="89"/>
      <c r="DH902" s="89"/>
      <c r="DI902" s="89"/>
      <c r="DJ902" s="89"/>
      <c r="DK902" s="89"/>
      <c r="DL902" s="89"/>
      <c r="DM902" s="89"/>
      <c r="DN902" s="89"/>
      <c r="DO902" s="89"/>
      <c r="DP902" s="89"/>
      <c r="DQ902" s="89"/>
      <c r="DR902" s="89"/>
      <c r="DS902" s="89"/>
      <c r="DT902" s="89"/>
      <c r="DU902" s="89"/>
      <c r="DV902" s="89"/>
      <c r="DW902" s="89"/>
      <c r="DX902" s="89"/>
      <c r="DY902" s="89"/>
      <c r="DZ902" s="89"/>
    </row>
    <row r="903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  <c r="BM903" s="89"/>
      <c r="BN903" s="89"/>
      <c r="BO903" s="89"/>
      <c r="BP903" s="89"/>
      <c r="BQ903" s="89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89"/>
      <c r="CW903" s="89"/>
      <c r="CX903" s="89"/>
      <c r="CY903" s="89"/>
      <c r="CZ903" s="89"/>
      <c r="DA903" s="89"/>
      <c r="DB903" s="89"/>
      <c r="DC903" s="89"/>
      <c r="DD903" s="89"/>
      <c r="DE903" s="89"/>
      <c r="DF903" s="89"/>
      <c r="DG903" s="89"/>
      <c r="DH903" s="89"/>
      <c r="DI903" s="89"/>
      <c r="DJ903" s="89"/>
      <c r="DK903" s="89"/>
      <c r="DL903" s="89"/>
      <c r="DM903" s="89"/>
      <c r="DN903" s="89"/>
      <c r="DO903" s="89"/>
      <c r="DP903" s="89"/>
      <c r="DQ903" s="89"/>
      <c r="DR903" s="89"/>
      <c r="DS903" s="89"/>
      <c r="DT903" s="89"/>
      <c r="DU903" s="89"/>
      <c r="DV903" s="89"/>
      <c r="DW903" s="89"/>
      <c r="DX903" s="89"/>
      <c r="DY903" s="89"/>
      <c r="DZ903" s="89"/>
    </row>
    <row r="904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89"/>
      <c r="DB904" s="89"/>
      <c r="DC904" s="89"/>
      <c r="DD904" s="89"/>
      <c r="DE904" s="89"/>
      <c r="DF904" s="89"/>
      <c r="DG904" s="89"/>
      <c r="DH904" s="89"/>
      <c r="DI904" s="89"/>
      <c r="DJ904" s="89"/>
      <c r="DK904" s="89"/>
      <c r="DL904" s="89"/>
      <c r="DM904" s="89"/>
      <c r="DN904" s="89"/>
      <c r="DO904" s="89"/>
      <c r="DP904" s="89"/>
      <c r="DQ904" s="89"/>
      <c r="DR904" s="89"/>
      <c r="DS904" s="89"/>
      <c r="DT904" s="89"/>
      <c r="DU904" s="89"/>
      <c r="DV904" s="89"/>
      <c r="DW904" s="89"/>
      <c r="DX904" s="89"/>
      <c r="DY904" s="89"/>
      <c r="DZ904" s="89"/>
    </row>
    <row r="905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  <c r="BK905" s="89"/>
      <c r="BL905" s="89"/>
      <c r="BM905" s="89"/>
      <c r="BN905" s="89"/>
      <c r="BO905" s="89"/>
      <c r="BP905" s="89"/>
      <c r="BQ905" s="89"/>
      <c r="BR905" s="89"/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/>
      <c r="CD905" s="89"/>
      <c r="CE905" s="89"/>
      <c r="CF905" s="89"/>
      <c r="CG905" s="89"/>
      <c r="CH905" s="89"/>
      <c r="CI905" s="89"/>
      <c r="CJ905" s="89"/>
      <c r="CK905" s="89"/>
      <c r="CL905" s="89"/>
      <c r="CM905" s="89"/>
      <c r="CN905" s="89"/>
      <c r="CO905" s="89"/>
      <c r="CP905" s="89"/>
      <c r="CQ905" s="89"/>
      <c r="CR905" s="89"/>
      <c r="CS905" s="89"/>
      <c r="CT905" s="89"/>
      <c r="CU905" s="89"/>
      <c r="CV905" s="89"/>
      <c r="CW905" s="89"/>
      <c r="CX905" s="89"/>
      <c r="CY905" s="89"/>
      <c r="CZ905" s="89"/>
      <c r="DA905" s="89"/>
      <c r="DB905" s="89"/>
      <c r="DC905" s="89"/>
      <c r="DD905" s="89"/>
      <c r="DE905" s="89"/>
      <c r="DF905" s="89"/>
      <c r="DG905" s="89"/>
      <c r="DH905" s="89"/>
      <c r="DI905" s="89"/>
      <c r="DJ905" s="89"/>
      <c r="DK905" s="89"/>
      <c r="DL905" s="89"/>
      <c r="DM905" s="89"/>
      <c r="DN905" s="89"/>
      <c r="DO905" s="89"/>
      <c r="DP905" s="89"/>
      <c r="DQ905" s="89"/>
      <c r="DR905" s="89"/>
      <c r="DS905" s="89"/>
      <c r="DT905" s="89"/>
      <c r="DU905" s="89"/>
      <c r="DV905" s="89"/>
      <c r="DW905" s="89"/>
      <c r="DX905" s="89"/>
      <c r="DY905" s="89"/>
      <c r="DZ905" s="89"/>
    </row>
    <row r="906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  <c r="BM906" s="89"/>
      <c r="BN906" s="89"/>
      <c r="BO906" s="89"/>
      <c r="BP906" s="89"/>
      <c r="BQ906" s="89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89"/>
      <c r="CW906" s="89"/>
      <c r="CX906" s="89"/>
      <c r="CY906" s="89"/>
      <c r="CZ906" s="89"/>
      <c r="DA906" s="89"/>
      <c r="DB906" s="89"/>
      <c r="DC906" s="89"/>
      <c r="DD906" s="89"/>
      <c r="DE906" s="89"/>
      <c r="DF906" s="89"/>
      <c r="DG906" s="89"/>
      <c r="DH906" s="89"/>
      <c r="DI906" s="89"/>
      <c r="DJ906" s="89"/>
      <c r="DK906" s="89"/>
      <c r="DL906" s="89"/>
      <c r="DM906" s="89"/>
      <c r="DN906" s="89"/>
      <c r="DO906" s="89"/>
      <c r="DP906" s="89"/>
      <c r="DQ906" s="89"/>
      <c r="DR906" s="89"/>
      <c r="DS906" s="89"/>
      <c r="DT906" s="89"/>
      <c r="DU906" s="89"/>
      <c r="DV906" s="89"/>
      <c r="DW906" s="89"/>
      <c r="DX906" s="89"/>
      <c r="DY906" s="89"/>
      <c r="DZ906" s="89"/>
    </row>
    <row r="907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89"/>
      <c r="BM907" s="89"/>
      <c r="BN907" s="89"/>
      <c r="BO907" s="89"/>
      <c r="BP907" s="89"/>
      <c r="BQ907" s="89"/>
      <c r="BR907" s="89"/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89"/>
      <c r="CW907" s="89"/>
      <c r="CX907" s="89"/>
      <c r="CY907" s="89"/>
      <c r="CZ907" s="89"/>
      <c r="DA907" s="89"/>
      <c r="DB907" s="89"/>
      <c r="DC907" s="89"/>
      <c r="DD907" s="89"/>
      <c r="DE907" s="89"/>
      <c r="DF907" s="89"/>
      <c r="DG907" s="89"/>
      <c r="DH907" s="89"/>
      <c r="DI907" s="89"/>
      <c r="DJ907" s="89"/>
      <c r="DK907" s="89"/>
      <c r="DL907" s="89"/>
      <c r="DM907" s="89"/>
      <c r="DN907" s="89"/>
      <c r="DO907" s="89"/>
      <c r="DP907" s="89"/>
      <c r="DQ907" s="89"/>
      <c r="DR907" s="89"/>
      <c r="DS907" s="89"/>
      <c r="DT907" s="89"/>
      <c r="DU907" s="89"/>
      <c r="DV907" s="89"/>
      <c r="DW907" s="89"/>
      <c r="DX907" s="89"/>
      <c r="DY907" s="89"/>
      <c r="DZ907" s="89"/>
    </row>
    <row r="908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89"/>
      <c r="BM908" s="89"/>
      <c r="BN908" s="89"/>
      <c r="BO908" s="89"/>
      <c r="BP908" s="89"/>
      <c r="BQ908" s="89"/>
      <c r="BR908" s="89"/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/>
      <c r="CD908" s="89"/>
      <c r="CE908" s="89"/>
      <c r="CF908" s="89"/>
      <c r="CG908" s="89"/>
      <c r="CH908" s="89"/>
      <c r="CI908" s="89"/>
      <c r="CJ908" s="89"/>
      <c r="CK908" s="89"/>
      <c r="CL908" s="89"/>
      <c r="CM908" s="89"/>
      <c r="CN908" s="89"/>
      <c r="CO908" s="89"/>
      <c r="CP908" s="89"/>
      <c r="CQ908" s="89"/>
      <c r="CR908" s="89"/>
      <c r="CS908" s="89"/>
      <c r="CT908" s="89"/>
      <c r="CU908" s="89"/>
      <c r="CV908" s="89"/>
      <c r="CW908" s="89"/>
      <c r="CX908" s="89"/>
      <c r="CY908" s="89"/>
      <c r="CZ908" s="89"/>
      <c r="DA908" s="89"/>
      <c r="DB908" s="89"/>
      <c r="DC908" s="89"/>
      <c r="DD908" s="89"/>
      <c r="DE908" s="89"/>
      <c r="DF908" s="89"/>
      <c r="DG908" s="89"/>
      <c r="DH908" s="89"/>
      <c r="DI908" s="89"/>
      <c r="DJ908" s="89"/>
      <c r="DK908" s="89"/>
      <c r="DL908" s="89"/>
      <c r="DM908" s="89"/>
      <c r="DN908" s="89"/>
      <c r="DO908" s="89"/>
      <c r="DP908" s="89"/>
      <c r="DQ908" s="89"/>
      <c r="DR908" s="89"/>
      <c r="DS908" s="89"/>
      <c r="DT908" s="89"/>
      <c r="DU908" s="89"/>
      <c r="DV908" s="89"/>
      <c r="DW908" s="89"/>
      <c r="DX908" s="89"/>
      <c r="DY908" s="89"/>
      <c r="DZ908" s="89"/>
    </row>
    <row r="909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89"/>
      <c r="DB909" s="89"/>
      <c r="DC909" s="89"/>
      <c r="DD909" s="89"/>
      <c r="DE909" s="89"/>
      <c r="DF909" s="89"/>
      <c r="DG909" s="89"/>
      <c r="DH909" s="89"/>
      <c r="DI909" s="89"/>
      <c r="DJ909" s="89"/>
      <c r="DK909" s="89"/>
      <c r="DL909" s="89"/>
      <c r="DM909" s="89"/>
      <c r="DN909" s="89"/>
      <c r="DO909" s="89"/>
      <c r="DP909" s="89"/>
      <c r="DQ909" s="89"/>
      <c r="DR909" s="89"/>
      <c r="DS909" s="89"/>
      <c r="DT909" s="89"/>
      <c r="DU909" s="89"/>
      <c r="DV909" s="89"/>
      <c r="DW909" s="89"/>
      <c r="DX909" s="89"/>
      <c r="DY909" s="89"/>
      <c r="DZ909" s="89"/>
    </row>
    <row r="910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89"/>
      <c r="BM910" s="89"/>
      <c r="BN910" s="89"/>
      <c r="BO910" s="89"/>
      <c r="BP910" s="89"/>
      <c r="BQ910" s="89"/>
      <c r="BR910" s="89"/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/>
      <c r="CD910" s="89"/>
      <c r="CE910" s="89"/>
      <c r="CF910" s="89"/>
      <c r="CG910" s="89"/>
      <c r="CH910" s="89"/>
      <c r="CI910" s="89"/>
      <c r="CJ910" s="89"/>
      <c r="CK910" s="89"/>
      <c r="CL910" s="89"/>
      <c r="CM910" s="89"/>
      <c r="CN910" s="89"/>
      <c r="CO910" s="89"/>
      <c r="CP910" s="89"/>
      <c r="CQ910" s="89"/>
      <c r="CR910" s="89"/>
      <c r="CS910" s="89"/>
      <c r="CT910" s="89"/>
      <c r="CU910" s="89"/>
      <c r="CV910" s="89"/>
      <c r="CW910" s="89"/>
      <c r="CX910" s="89"/>
      <c r="CY910" s="89"/>
      <c r="CZ910" s="89"/>
      <c r="DA910" s="89"/>
      <c r="DB910" s="89"/>
      <c r="DC910" s="89"/>
      <c r="DD910" s="89"/>
      <c r="DE910" s="89"/>
      <c r="DF910" s="89"/>
      <c r="DG910" s="89"/>
      <c r="DH910" s="89"/>
      <c r="DI910" s="89"/>
      <c r="DJ910" s="89"/>
      <c r="DK910" s="89"/>
      <c r="DL910" s="89"/>
      <c r="DM910" s="89"/>
      <c r="DN910" s="89"/>
      <c r="DO910" s="89"/>
      <c r="DP910" s="89"/>
      <c r="DQ910" s="89"/>
      <c r="DR910" s="89"/>
      <c r="DS910" s="89"/>
      <c r="DT910" s="89"/>
      <c r="DU910" s="89"/>
      <c r="DV910" s="89"/>
      <c r="DW910" s="89"/>
      <c r="DX910" s="89"/>
      <c r="DY910" s="89"/>
      <c r="DZ910" s="89"/>
    </row>
    <row r="91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89"/>
      <c r="BM911" s="89"/>
      <c r="BN911" s="89"/>
      <c r="BO911" s="89"/>
      <c r="BP911" s="89"/>
      <c r="BQ911" s="89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89"/>
      <c r="CW911" s="89"/>
      <c r="CX911" s="89"/>
      <c r="CY911" s="89"/>
      <c r="CZ911" s="89"/>
      <c r="DA911" s="89"/>
      <c r="DB911" s="89"/>
      <c r="DC911" s="89"/>
      <c r="DD911" s="89"/>
      <c r="DE911" s="89"/>
      <c r="DF911" s="89"/>
      <c r="DG911" s="89"/>
      <c r="DH911" s="89"/>
      <c r="DI911" s="89"/>
      <c r="DJ911" s="89"/>
      <c r="DK911" s="89"/>
      <c r="DL911" s="89"/>
      <c r="DM911" s="89"/>
      <c r="DN911" s="89"/>
      <c r="DO911" s="89"/>
      <c r="DP911" s="89"/>
      <c r="DQ911" s="89"/>
      <c r="DR911" s="89"/>
      <c r="DS911" s="89"/>
      <c r="DT911" s="89"/>
      <c r="DU911" s="89"/>
      <c r="DV911" s="89"/>
      <c r="DW911" s="89"/>
      <c r="DX911" s="89"/>
      <c r="DY911" s="89"/>
      <c r="DZ911" s="89"/>
    </row>
    <row r="91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  <c r="BK912" s="89"/>
      <c r="BL912" s="89"/>
      <c r="BM912" s="89"/>
      <c r="BN912" s="89"/>
      <c r="BO912" s="89"/>
      <c r="BP912" s="89"/>
      <c r="BQ912" s="89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89"/>
      <c r="CW912" s="89"/>
      <c r="CX912" s="89"/>
      <c r="CY912" s="89"/>
      <c r="CZ912" s="89"/>
      <c r="DA912" s="89"/>
      <c r="DB912" s="89"/>
      <c r="DC912" s="89"/>
      <c r="DD912" s="89"/>
      <c r="DE912" s="89"/>
      <c r="DF912" s="89"/>
      <c r="DG912" s="89"/>
      <c r="DH912" s="89"/>
      <c r="DI912" s="89"/>
      <c r="DJ912" s="89"/>
      <c r="DK912" s="89"/>
      <c r="DL912" s="89"/>
      <c r="DM912" s="89"/>
      <c r="DN912" s="89"/>
      <c r="DO912" s="89"/>
      <c r="DP912" s="89"/>
      <c r="DQ912" s="89"/>
      <c r="DR912" s="89"/>
      <c r="DS912" s="89"/>
      <c r="DT912" s="89"/>
      <c r="DU912" s="89"/>
      <c r="DV912" s="89"/>
      <c r="DW912" s="89"/>
      <c r="DX912" s="89"/>
      <c r="DY912" s="89"/>
      <c r="DZ912" s="89"/>
    </row>
    <row r="913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89"/>
      <c r="BM913" s="89"/>
      <c r="BN913" s="89"/>
      <c r="BO913" s="89"/>
      <c r="BP913" s="89"/>
      <c r="BQ913" s="89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89"/>
      <c r="CW913" s="89"/>
      <c r="CX913" s="89"/>
      <c r="CY913" s="89"/>
      <c r="CZ913" s="89"/>
      <c r="DA913" s="89"/>
      <c r="DB913" s="89"/>
      <c r="DC913" s="89"/>
      <c r="DD913" s="89"/>
      <c r="DE913" s="89"/>
      <c r="DF913" s="89"/>
      <c r="DG913" s="89"/>
      <c r="DH913" s="89"/>
      <c r="DI913" s="89"/>
      <c r="DJ913" s="89"/>
      <c r="DK913" s="89"/>
      <c r="DL913" s="89"/>
      <c r="DM913" s="89"/>
      <c r="DN913" s="89"/>
      <c r="DO913" s="89"/>
      <c r="DP913" s="89"/>
      <c r="DQ913" s="89"/>
      <c r="DR913" s="89"/>
      <c r="DS913" s="89"/>
      <c r="DT913" s="89"/>
      <c r="DU913" s="89"/>
      <c r="DV913" s="89"/>
      <c r="DW913" s="89"/>
      <c r="DX913" s="89"/>
      <c r="DY913" s="89"/>
      <c r="DZ913" s="89"/>
    </row>
    <row r="914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  <c r="BK914" s="89"/>
      <c r="BL914" s="89"/>
      <c r="BM914" s="89"/>
      <c r="BN914" s="89"/>
      <c r="BO914" s="89"/>
      <c r="BP914" s="89"/>
      <c r="BQ914" s="89"/>
      <c r="BR914" s="89"/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/>
      <c r="CD914" s="89"/>
      <c r="CE914" s="89"/>
      <c r="CF914" s="89"/>
      <c r="CG914" s="89"/>
      <c r="CH914" s="89"/>
      <c r="CI914" s="89"/>
      <c r="CJ914" s="89"/>
      <c r="CK914" s="89"/>
      <c r="CL914" s="89"/>
      <c r="CM914" s="89"/>
      <c r="CN914" s="89"/>
      <c r="CO914" s="89"/>
      <c r="CP914" s="89"/>
      <c r="CQ914" s="89"/>
      <c r="CR914" s="89"/>
      <c r="CS914" s="89"/>
      <c r="CT914" s="89"/>
      <c r="CU914" s="89"/>
      <c r="CV914" s="89"/>
      <c r="CW914" s="89"/>
      <c r="CX914" s="89"/>
      <c r="CY914" s="89"/>
      <c r="CZ914" s="89"/>
      <c r="DA914" s="89"/>
      <c r="DB914" s="89"/>
      <c r="DC914" s="89"/>
      <c r="DD914" s="89"/>
      <c r="DE914" s="89"/>
      <c r="DF914" s="89"/>
      <c r="DG914" s="89"/>
      <c r="DH914" s="89"/>
      <c r="DI914" s="89"/>
      <c r="DJ914" s="89"/>
      <c r="DK914" s="89"/>
      <c r="DL914" s="89"/>
      <c r="DM914" s="89"/>
      <c r="DN914" s="89"/>
      <c r="DO914" s="89"/>
      <c r="DP914" s="89"/>
      <c r="DQ914" s="89"/>
      <c r="DR914" s="89"/>
      <c r="DS914" s="89"/>
      <c r="DT914" s="89"/>
      <c r="DU914" s="89"/>
      <c r="DV914" s="89"/>
      <c r="DW914" s="89"/>
      <c r="DX914" s="89"/>
      <c r="DY914" s="89"/>
      <c r="DZ914" s="89"/>
    </row>
    <row r="915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89"/>
      <c r="BM915" s="89"/>
      <c r="BN915" s="89"/>
      <c r="BO915" s="89"/>
      <c r="BP915" s="89"/>
      <c r="BQ915" s="89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89"/>
      <c r="CW915" s="89"/>
      <c r="CX915" s="89"/>
      <c r="CY915" s="89"/>
      <c r="CZ915" s="89"/>
      <c r="DA915" s="89"/>
      <c r="DB915" s="89"/>
      <c r="DC915" s="89"/>
      <c r="DD915" s="89"/>
      <c r="DE915" s="89"/>
      <c r="DF915" s="89"/>
      <c r="DG915" s="89"/>
      <c r="DH915" s="89"/>
      <c r="DI915" s="89"/>
      <c r="DJ915" s="89"/>
      <c r="DK915" s="89"/>
      <c r="DL915" s="89"/>
      <c r="DM915" s="89"/>
      <c r="DN915" s="89"/>
      <c r="DO915" s="89"/>
      <c r="DP915" s="89"/>
      <c r="DQ915" s="89"/>
      <c r="DR915" s="89"/>
      <c r="DS915" s="89"/>
      <c r="DT915" s="89"/>
      <c r="DU915" s="89"/>
      <c r="DV915" s="89"/>
      <c r="DW915" s="89"/>
      <c r="DX915" s="89"/>
      <c r="DY915" s="89"/>
      <c r="DZ915" s="89"/>
    </row>
    <row r="916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89"/>
      <c r="CW916" s="89"/>
      <c r="CX916" s="89"/>
      <c r="CY916" s="89"/>
      <c r="CZ916" s="89"/>
      <c r="DA916" s="89"/>
      <c r="DB916" s="89"/>
      <c r="DC916" s="89"/>
      <c r="DD916" s="89"/>
      <c r="DE916" s="89"/>
      <c r="DF916" s="89"/>
      <c r="DG916" s="89"/>
      <c r="DH916" s="89"/>
      <c r="DI916" s="89"/>
      <c r="DJ916" s="89"/>
      <c r="DK916" s="89"/>
      <c r="DL916" s="89"/>
      <c r="DM916" s="89"/>
      <c r="DN916" s="89"/>
      <c r="DO916" s="89"/>
      <c r="DP916" s="89"/>
      <c r="DQ916" s="89"/>
      <c r="DR916" s="89"/>
      <c r="DS916" s="89"/>
      <c r="DT916" s="89"/>
      <c r="DU916" s="89"/>
      <c r="DV916" s="89"/>
      <c r="DW916" s="89"/>
      <c r="DX916" s="89"/>
      <c r="DY916" s="89"/>
      <c r="DZ916" s="89"/>
    </row>
    <row r="917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  <c r="BK917" s="89"/>
      <c r="BL917" s="89"/>
      <c r="BM917" s="89"/>
      <c r="BN917" s="89"/>
      <c r="BO917" s="89"/>
      <c r="BP917" s="89"/>
      <c r="BQ917" s="89"/>
      <c r="BR917" s="89"/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/>
      <c r="CD917" s="89"/>
      <c r="CE917" s="89"/>
      <c r="CF917" s="89"/>
      <c r="CG917" s="89"/>
      <c r="CH917" s="89"/>
      <c r="CI917" s="89"/>
      <c r="CJ917" s="89"/>
      <c r="CK917" s="89"/>
      <c r="CL917" s="89"/>
      <c r="CM917" s="89"/>
      <c r="CN917" s="89"/>
      <c r="CO917" s="89"/>
      <c r="CP917" s="89"/>
      <c r="CQ917" s="89"/>
      <c r="CR917" s="89"/>
      <c r="CS917" s="89"/>
      <c r="CT917" s="89"/>
      <c r="CU917" s="89"/>
      <c r="CV917" s="89"/>
      <c r="CW917" s="89"/>
      <c r="CX917" s="89"/>
      <c r="CY917" s="89"/>
      <c r="CZ917" s="89"/>
      <c r="DA917" s="89"/>
      <c r="DB917" s="89"/>
      <c r="DC917" s="89"/>
      <c r="DD917" s="89"/>
      <c r="DE917" s="89"/>
      <c r="DF917" s="89"/>
      <c r="DG917" s="89"/>
      <c r="DH917" s="89"/>
      <c r="DI917" s="89"/>
      <c r="DJ917" s="89"/>
      <c r="DK917" s="89"/>
      <c r="DL917" s="89"/>
      <c r="DM917" s="89"/>
      <c r="DN917" s="89"/>
      <c r="DO917" s="89"/>
      <c r="DP917" s="89"/>
      <c r="DQ917" s="89"/>
      <c r="DR917" s="89"/>
      <c r="DS917" s="89"/>
      <c r="DT917" s="89"/>
      <c r="DU917" s="89"/>
      <c r="DV917" s="89"/>
      <c r="DW917" s="89"/>
      <c r="DX917" s="89"/>
      <c r="DY917" s="89"/>
      <c r="DZ917" s="89"/>
    </row>
    <row r="918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  <c r="BK918" s="89"/>
      <c r="BL918" s="89"/>
      <c r="BM918" s="89"/>
      <c r="BN918" s="89"/>
      <c r="BO918" s="89"/>
      <c r="BP918" s="89"/>
      <c r="BQ918" s="89"/>
      <c r="BR918" s="89"/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/>
      <c r="CD918" s="89"/>
      <c r="CE918" s="89"/>
      <c r="CF918" s="89"/>
      <c r="CG918" s="89"/>
      <c r="CH918" s="89"/>
      <c r="CI918" s="89"/>
      <c r="CJ918" s="89"/>
      <c r="CK918" s="89"/>
      <c r="CL918" s="89"/>
      <c r="CM918" s="89"/>
      <c r="CN918" s="89"/>
      <c r="CO918" s="89"/>
      <c r="CP918" s="89"/>
      <c r="CQ918" s="89"/>
      <c r="CR918" s="89"/>
      <c r="CS918" s="89"/>
      <c r="CT918" s="89"/>
      <c r="CU918" s="89"/>
      <c r="CV918" s="89"/>
      <c r="CW918" s="89"/>
      <c r="CX918" s="89"/>
      <c r="CY918" s="89"/>
      <c r="CZ918" s="89"/>
      <c r="DA918" s="89"/>
      <c r="DB918" s="89"/>
      <c r="DC918" s="89"/>
      <c r="DD918" s="89"/>
      <c r="DE918" s="89"/>
      <c r="DF918" s="89"/>
      <c r="DG918" s="89"/>
      <c r="DH918" s="89"/>
      <c r="DI918" s="89"/>
      <c r="DJ918" s="89"/>
      <c r="DK918" s="89"/>
      <c r="DL918" s="89"/>
      <c r="DM918" s="89"/>
      <c r="DN918" s="89"/>
      <c r="DO918" s="89"/>
      <c r="DP918" s="89"/>
      <c r="DQ918" s="89"/>
      <c r="DR918" s="89"/>
      <c r="DS918" s="89"/>
      <c r="DT918" s="89"/>
      <c r="DU918" s="89"/>
      <c r="DV918" s="89"/>
      <c r="DW918" s="89"/>
      <c r="DX918" s="89"/>
      <c r="DY918" s="89"/>
      <c r="DZ918" s="89"/>
    </row>
    <row r="919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89"/>
      <c r="BM919" s="89"/>
      <c r="BN919" s="89"/>
      <c r="BO919" s="89"/>
      <c r="BP919" s="89"/>
      <c r="BQ919" s="89"/>
      <c r="BR919" s="89"/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/>
      <c r="CD919" s="89"/>
      <c r="CE919" s="89"/>
      <c r="CF919" s="89"/>
      <c r="CG919" s="89"/>
      <c r="CH919" s="89"/>
      <c r="CI919" s="89"/>
      <c r="CJ919" s="89"/>
      <c r="CK919" s="89"/>
      <c r="CL919" s="89"/>
      <c r="CM919" s="89"/>
      <c r="CN919" s="89"/>
      <c r="CO919" s="89"/>
      <c r="CP919" s="89"/>
      <c r="CQ919" s="89"/>
      <c r="CR919" s="89"/>
      <c r="CS919" s="89"/>
      <c r="CT919" s="89"/>
      <c r="CU919" s="89"/>
      <c r="CV919" s="89"/>
      <c r="CW919" s="89"/>
      <c r="CX919" s="89"/>
      <c r="CY919" s="89"/>
      <c r="CZ919" s="89"/>
      <c r="DA919" s="89"/>
      <c r="DB919" s="89"/>
      <c r="DC919" s="89"/>
      <c r="DD919" s="89"/>
      <c r="DE919" s="89"/>
      <c r="DF919" s="89"/>
      <c r="DG919" s="89"/>
      <c r="DH919" s="89"/>
      <c r="DI919" s="89"/>
      <c r="DJ919" s="89"/>
      <c r="DK919" s="89"/>
      <c r="DL919" s="89"/>
      <c r="DM919" s="89"/>
      <c r="DN919" s="89"/>
      <c r="DO919" s="89"/>
      <c r="DP919" s="89"/>
      <c r="DQ919" s="89"/>
      <c r="DR919" s="89"/>
      <c r="DS919" s="89"/>
      <c r="DT919" s="89"/>
      <c r="DU919" s="89"/>
      <c r="DV919" s="89"/>
      <c r="DW919" s="89"/>
      <c r="DX919" s="89"/>
      <c r="DY919" s="89"/>
      <c r="DZ919" s="89"/>
    </row>
    <row r="920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89"/>
      <c r="BM920" s="89"/>
      <c r="BN920" s="89"/>
      <c r="BO920" s="89"/>
      <c r="BP920" s="89"/>
      <c r="BQ920" s="89"/>
      <c r="BR920" s="89"/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/>
      <c r="CD920" s="89"/>
      <c r="CE920" s="89"/>
      <c r="CF920" s="89"/>
      <c r="CG920" s="89"/>
      <c r="CH920" s="89"/>
      <c r="CI920" s="89"/>
      <c r="CJ920" s="89"/>
      <c r="CK920" s="89"/>
      <c r="CL920" s="89"/>
      <c r="CM920" s="89"/>
      <c r="CN920" s="89"/>
      <c r="CO920" s="89"/>
      <c r="CP920" s="89"/>
      <c r="CQ920" s="89"/>
      <c r="CR920" s="89"/>
      <c r="CS920" s="89"/>
      <c r="CT920" s="89"/>
      <c r="CU920" s="89"/>
      <c r="CV920" s="89"/>
      <c r="CW920" s="89"/>
      <c r="CX920" s="89"/>
      <c r="CY920" s="89"/>
      <c r="CZ920" s="89"/>
      <c r="DA920" s="89"/>
      <c r="DB920" s="89"/>
      <c r="DC920" s="89"/>
      <c r="DD920" s="89"/>
      <c r="DE920" s="89"/>
      <c r="DF920" s="89"/>
      <c r="DG920" s="89"/>
      <c r="DH920" s="89"/>
      <c r="DI920" s="89"/>
      <c r="DJ920" s="89"/>
      <c r="DK920" s="89"/>
      <c r="DL920" s="89"/>
      <c r="DM920" s="89"/>
      <c r="DN920" s="89"/>
      <c r="DO920" s="89"/>
      <c r="DP920" s="89"/>
      <c r="DQ920" s="89"/>
      <c r="DR920" s="89"/>
      <c r="DS920" s="89"/>
      <c r="DT920" s="89"/>
      <c r="DU920" s="89"/>
      <c r="DV920" s="89"/>
      <c r="DW920" s="89"/>
      <c r="DX920" s="89"/>
      <c r="DY920" s="89"/>
      <c r="DZ920" s="89"/>
    </row>
    <row r="92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  <c r="BK921" s="89"/>
      <c r="BL921" s="89"/>
      <c r="BM921" s="89"/>
      <c r="BN921" s="89"/>
      <c r="BO921" s="89"/>
      <c r="BP921" s="89"/>
      <c r="BQ921" s="89"/>
      <c r="BR921" s="89"/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/>
      <c r="CD921" s="89"/>
      <c r="CE921" s="89"/>
      <c r="CF921" s="89"/>
      <c r="CG921" s="89"/>
      <c r="CH921" s="89"/>
      <c r="CI921" s="89"/>
      <c r="CJ921" s="89"/>
      <c r="CK921" s="89"/>
      <c r="CL921" s="89"/>
      <c r="CM921" s="89"/>
      <c r="CN921" s="89"/>
      <c r="CO921" s="89"/>
      <c r="CP921" s="89"/>
      <c r="CQ921" s="89"/>
      <c r="CR921" s="89"/>
      <c r="CS921" s="89"/>
      <c r="CT921" s="89"/>
      <c r="CU921" s="89"/>
      <c r="CV921" s="89"/>
      <c r="CW921" s="89"/>
      <c r="CX921" s="89"/>
      <c r="CY921" s="89"/>
      <c r="CZ921" s="89"/>
      <c r="DA921" s="89"/>
      <c r="DB921" s="89"/>
      <c r="DC921" s="89"/>
      <c r="DD921" s="89"/>
      <c r="DE921" s="89"/>
      <c r="DF921" s="89"/>
      <c r="DG921" s="89"/>
      <c r="DH921" s="89"/>
      <c r="DI921" s="89"/>
      <c r="DJ921" s="89"/>
      <c r="DK921" s="89"/>
      <c r="DL921" s="89"/>
      <c r="DM921" s="89"/>
      <c r="DN921" s="89"/>
      <c r="DO921" s="89"/>
      <c r="DP921" s="89"/>
      <c r="DQ921" s="89"/>
      <c r="DR921" s="89"/>
      <c r="DS921" s="89"/>
      <c r="DT921" s="89"/>
      <c r="DU921" s="89"/>
      <c r="DV921" s="89"/>
      <c r="DW921" s="89"/>
      <c r="DX921" s="89"/>
      <c r="DY921" s="89"/>
      <c r="DZ921" s="89"/>
    </row>
    <row r="92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  <c r="BK922" s="89"/>
      <c r="BL922" s="89"/>
      <c r="BM922" s="89"/>
      <c r="BN922" s="89"/>
      <c r="BO922" s="89"/>
      <c r="BP922" s="89"/>
      <c r="BQ922" s="89"/>
      <c r="BR922" s="89"/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89"/>
      <c r="CW922" s="89"/>
      <c r="CX922" s="89"/>
      <c r="CY922" s="89"/>
      <c r="CZ922" s="89"/>
      <c r="DA922" s="89"/>
      <c r="DB922" s="89"/>
      <c r="DC922" s="89"/>
      <c r="DD922" s="89"/>
      <c r="DE922" s="89"/>
      <c r="DF922" s="89"/>
      <c r="DG922" s="89"/>
      <c r="DH922" s="89"/>
      <c r="DI922" s="89"/>
      <c r="DJ922" s="89"/>
      <c r="DK922" s="89"/>
      <c r="DL922" s="89"/>
      <c r="DM922" s="89"/>
      <c r="DN922" s="89"/>
      <c r="DO922" s="89"/>
      <c r="DP922" s="89"/>
      <c r="DQ922" s="89"/>
      <c r="DR922" s="89"/>
      <c r="DS922" s="89"/>
      <c r="DT922" s="89"/>
      <c r="DU922" s="89"/>
      <c r="DV922" s="89"/>
      <c r="DW922" s="89"/>
      <c r="DX922" s="89"/>
      <c r="DY922" s="89"/>
      <c r="DZ922" s="89"/>
    </row>
    <row r="923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  <c r="BK923" s="89"/>
      <c r="BL923" s="89"/>
      <c r="BM923" s="89"/>
      <c r="BN923" s="89"/>
      <c r="BO923" s="89"/>
      <c r="BP923" s="89"/>
      <c r="BQ923" s="89"/>
      <c r="BR923" s="89"/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/>
      <c r="CD923" s="89"/>
      <c r="CE923" s="89"/>
      <c r="CF923" s="89"/>
      <c r="CG923" s="89"/>
      <c r="CH923" s="89"/>
      <c r="CI923" s="89"/>
      <c r="CJ923" s="89"/>
      <c r="CK923" s="89"/>
      <c r="CL923" s="89"/>
      <c r="CM923" s="89"/>
      <c r="CN923" s="89"/>
      <c r="CO923" s="89"/>
      <c r="CP923" s="89"/>
      <c r="CQ923" s="89"/>
      <c r="CR923" s="89"/>
      <c r="CS923" s="89"/>
      <c r="CT923" s="89"/>
      <c r="CU923" s="89"/>
      <c r="CV923" s="89"/>
      <c r="CW923" s="89"/>
      <c r="CX923" s="89"/>
      <c r="CY923" s="89"/>
      <c r="CZ923" s="89"/>
      <c r="DA923" s="89"/>
      <c r="DB923" s="89"/>
      <c r="DC923" s="89"/>
      <c r="DD923" s="89"/>
      <c r="DE923" s="89"/>
      <c r="DF923" s="89"/>
      <c r="DG923" s="89"/>
      <c r="DH923" s="89"/>
      <c r="DI923" s="89"/>
      <c r="DJ923" s="89"/>
      <c r="DK923" s="89"/>
      <c r="DL923" s="89"/>
      <c r="DM923" s="89"/>
      <c r="DN923" s="89"/>
      <c r="DO923" s="89"/>
      <c r="DP923" s="89"/>
      <c r="DQ923" s="89"/>
      <c r="DR923" s="89"/>
      <c r="DS923" s="89"/>
      <c r="DT923" s="89"/>
      <c r="DU923" s="89"/>
      <c r="DV923" s="89"/>
      <c r="DW923" s="89"/>
      <c r="DX923" s="89"/>
      <c r="DY923" s="89"/>
      <c r="DZ923" s="89"/>
    </row>
    <row r="924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  <c r="BK924" s="89"/>
      <c r="BL924" s="89"/>
      <c r="BM924" s="89"/>
      <c r="BN924" s="89"/>
      <c r="BO924" s="89"/>
      <c r="BP924" s="89"/>
      <c r="BQ924" s="89"/>
      <c r="BR924" s="89"/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/>
      <c r="CD924" s="89"/>
      <c r="CE924" s="89"/>
      <c r="CF924" s="89"/>
      <c r="CG924" s="89"/>
      <c r="CH924" s="89"/>
      <c r="CI924" s="89"/>
      <c r="CJ924" s="89"/>
      <c r="CK924" s="89"/>
      <c r="CL924" s="89"/>
      <c r="CM924" s="89"/>
      <c r="CN924" s="89"/>
      <c r="CO924" s="89"/>
      <c r="CP924" s="89"/>
      <c r="CQ924" s="89"/>
      <c r="CR924" s="89"/>
      <c r="CS924" s="89"/>
      <c r="CT924" s="89"/>
      <c r="CU924" s="89"/>
      <c r="CV924" s="89"/>
      <c r="CW924" s="89"/>
      <c r="CX924" s="89"/>
      <c r="CY924" s="89"/>
      <c r="CZ924" s="89"/>
      <c r="DA924" s="89"/>
      <c r="DB924" s="89"/>
      <c r="DC924" s="89"/>
      <c r="DD924" s="89"/>
      <c r="DE924" s="89"/>
      <c r="DF924" s="89"/>
      <c r="DG924" s="89"/>
      <c r="DH924" s="89"/>
      <c r="DI924" s="89"/>
      <c r="DJ924" s="89"/>
      <c r="DK924" s="89"/>
      <c r="DL924" s="89"/>
      <c r="DM924" s="89"/>
      <c r="DN924" s="89"/>
      <c r="DO924" s="89"/>
      <c r="DP924" s="89"/>
      <c r="DQ924" s="89"/>
      <c r="DR924" s="89"/>
      <c r="DS924" s="89"/>
      <c r="DT924" s="89"/>
      <c r="DU924" s="89"/>
      <c r="DV924" s="89"/>
      <c r="DW924" s="89"/>
      <c r="DX924" s="89"/>
      <c r="DY924" s="89"/>
      <c r="DZ924" s="89"/>
    </row>
    <row r="925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  <c r="BK925" s="89"/>
      <c r="BL925" s="89"/>
      <c r="BM925" s="89"/>
      <c r="BN925" s="89"/>
      <c r="BO925" s="89"/>
      <c r="BP925" s="89"/>
      <c r="BQ925" s="89"/>
      <c r="BR925" s="89"/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/>
      <c r="CD925" s="89"/>
      <c r="CE925" s="89"/>
      <c r="CF925" s="89"/>
      <c r="CG925" s="89"/>
      <c r="CH925" s="89"/>
      <c r="CI925" s="89"/>
      <c r="CJ925" s="89"/>
      <c r="CK925" s="89"/>
      <c r="CL925" s="89"/>
      <c r="CM925" s="89"/>
      <c r="CN925" s="89"/>
      <c r="CO925" s="89"/>
      <c r="CP925" s="89"/>
      <c r="CQ925" s="89"/>
      <c r="CR925" s="89"/>
      <c r="CS925" s="89"/>
      <c r="CT925" s="89"/>
      <c r="CU925" s="89"/>
      <c r="CV925" s="89"/>
      <c r="CW925" s="89"/>
      <c r="CX925" s="89"/>
      <c r="CY925" s="89"/>
      <c r="CZ925" s="89"/>
      <c r="DA925" s="89"/>
      <c r="DB925" s="89"/>
      <c r="DC925" s="89"/>
      <c r="DD925" s="89"/>
      <c r="DE925" s="89"/>
      <c r="DF925" s="89"/>
      <c r="DG925" s="89"/>
      <c r="DH925" s="89"/>
      <c r="DI925" s="89"/>
      <c r="DJ925" s="89"/>
      <c r="DK925" s="89"/>
      <c r="DL925" s="89"/>
      <c r="DM925" s="89"/>
      <c r="DN925" s="89"/>
      <c r="DO925" s="89"/>
      <c r="DP925" s="89"/>
      <c r="DQ925" s="89"/>
      <c r="DR925" s="89"/>
      <c r="DS925" s="89"/>
      <c r="DT925" s="89"/>
      <c r="DU925" s="89"/>
      <c r="DV925" s="89"/>
      <c r="DW925" s="89"/>
      <c r="DX925" s="89"/>
      <c r="DY925" s="89"/>
      <c r="DZ925" s="89"/>
    </row>
    <row r="926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  <c r="BK926" s="89"/>
      <c r="BL926" s="89"/>
      <c r="BM926" s="89"/>
      <c r="BN926" s="89"/>
      <c r="BO926" s="89"/>
      <c r="BP926" s="89"/>
      <c r="BQ926" s="89"/>
      <c r="BR926" s="89"/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/>
      <c r="CD926" s="89"/>
      <c r="CE926" s="89"/>
      <c r="CF926" s="89"/>
      <c r="CG926" s="89"/>
      <c r="CH926" s="89"/>
      <c r="CI926" s="89"/>
      <c r="CJ926" s="89"/>
      <c r="CK926" s="89"/>
      <c r="CL926" s="89"/>
      <c r="CM926" s="89"/>
      <c r="CN926" s="89"/>
      <c r="CO926" s="89"/>
      <c r="CP926" s="89"/>
      <c r="CQ926" s="89"/>
      <c r="CR926" s="89"/>
      <c r="CS926" s="89"/>
      <c r="CT926" s="89"/>
      <c r="CU926" s="89"/>
      <c r="CV926" s="89"/>
      <c r="CW926" s="89"/>
      <c r="CX926" s="89"/>
      <c r="CY926" s="89"/>
      <c r="CZ926" s="89"/>
      <c r="DA926" s="89"/>
      <c r="DB926" s="89"/>
      <c r="DC926" s="89"/>
      <c r="DD926" s="89"/>
      <c r="DE926" s="89"/>
      <c r="DF926" s="89"/>
      <c r="DG926" s="89"/>
      <c r="DH926" s="89"/>
      <c r="DI926" s="89"/>
      <c r="DJ926" s="89"/>
      <c r="DK926" s="89"/>
      <c r="DL926" s="89"/>
      <c r="DM926" s="89"/>
      <c r="DN926" s="89"/>
      <c r="DO926" s="89"/>
      <c r="DP926" s="89"/>
      <c r="DQ926" s="89"/>
      <c r="DR926" s="89"/>
      <c r="DS926" s="89"/>
      <c r="DT926" s="89"/>
      <c r="DU926" s="89"/>
      <c r="DV926" s="89"/>
      <c r="DW926" s="89"/>
      <c r="DX926" s="89"/>
      <c r="DY926" s="89"/>
      <c r="DZ926" s="89"/>
    </row>
    <row r="927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  <c r="BK927" s="89"/>
      <c r="BL927" s="89"/>
      <c r="BM927" s="89"/>
      <c r="BN927" s="89"/>
      <c r="BO927" s="89"/>
      <c r="BP927" s="89"/>
      <c r="BQ927" s="89"/>
      <c r="BR927" s="89"/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/>
      <c r="CD927" s="89"/>
      <c r="CE927" s="89"/>
      <c r="CF927" s="89"/>
      <c r="CG927" s="89"/>
      <c r="CH927" s="89"/>
      <c r="CI927" s="89"/>
      <c r="CJ927" s="89"/>
      <c r="CK927" s="89"/>
      <c r="CL927" s="89"/>
      <c r="CM927" s="89"/>
      <c r="CN927" s="89"/>
      <c r="CO927" s="89"/>
      <c r="CP927" s="89"/>
      <c r="CQ927" s="89"/>
      <c r="CR927" s="89"/>
      <c r="CS927" s="89"/>
      <c r="CT927" s="89"/>
      <c r="CU927" s="89"/>
      <c r="CV927" s="89"/>
      <c r="CW927" s="89"/>
      <c r="CX927" s="89"/>
      <c r="CY927" s="89"/>
      <c r="CZ927" s="89"/>
      <c r="DA927" s="89"/>
      <c r="DB927" s="89"/>
      <c r="DC927" s="89"/>
      <c r="DD927" s="89"/>
      <c r="DE927" s="89"/>
      <c r="DF927" s="89"/>
      <c r="DG927" s="89"/>
      <c r="DH927" s="89"/>
      <c r="DI927" s="89"/>
      <c r="DJ927" s="89"/>
      <c r="DK927" s="89"/>
      <c r="DL927" s="89"/>
      <c r="DM927" s="89"/>
      <c r="DN927" s="89"/>
      <c r="DO927" s="89"/>
      <c r="DP927" s="89"/>
      <c r="DQ927" s="89"/>
      <c r="DR927" s="89"/>
      <c r="DS927" s="89"/>
      <c r="DT927" s="89"/>
      <c r="DU927" s="89"/>
      <c r="DV927" s="89"/>
      <c r="DW927" s="89"/>
      <c r="DX927" s="89"/>
      <c r="DY927" s="89"/>
      <c r="DZ927" s="89"/>
    </row>
    <row r="928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  <c r="BK928" s="89"/>
      <c r="BL928" s="89"/>
      <c r="BM928" s="89"/>
      <c r="BN928" s="89"/>
      <c r="BO928" s="89"/>
      <c r="BP928" s="89"/>
      <c r="BQ928" s="89"/>
      <c r="BR928" s="89"/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/>
      <c r="CD928" s="89"/>
      <c r="CE928" s="89"/>
      <c r="CF928" s="89"/>
      <c r="CG928" s="89"/>
      <c r="CH928" s="89"/>
      <c r="CI928" s="89"/>
      <c r="CJ928" s="89"/>
      <c r="CK928" s="89"/>
      <c r="CL928" s="89"/>
      <c r="CM928" s="89"/>
      <c r="CN928" s="89"/>
      <c r="CO928" s="89"/>
      <c r="CP928" s="89"/>
      <c r="CQ928" s="89"/>
      <c r="CR928" s="89"/>
      <c r="CS928" s="89"/>
      <c r="CT928" s="89"/>
      <c r="CU928" s="89"/>
      <c r="CV928" s="89"/>
      <c r="CW928" s="89"/>
      <c r="CX928" s="89"/>
      <c r="CY928" s="89"/>
      <c r="CZ928" s="89"/>
      <c r="DA928" s="89"/>
      <c r="DB928" s="89"/>
      <c r="DC928" s="89"/>
      <c r="DD928" s="89"/>
      <c r="DE928" s="89"/>
      <c r="DF928" s="89"/>
      <c r="DG928" s="89"/>
      <c r="DH928" s="89"/>
      <c r="DI928" s="89"/>
      <c r="DJ928" s="89"/>
      <c r="DK928" s="89"/>
      <c r="DL928" s="89"/>
      <c r="DM928" s="89"/>
      <c r="DN928" s="89"/>
      <c r="DO928" s="89"/>
      <c r="DP928" s="89"/>
      <c r="DQ928" s="89"/>
      <c r="DR928" s="89"/>
      <c r="DS928" s="89"/>
      <c r="DT928" s="89"/>
      <c r="DU928" s="89"/>
      <c r="DV928" s="89"/>
      <c r="DW928" s="89"/>
      <c r="DX928" s="89"/>
      <c r="DY928" s="89"/>
      <c r="DZ928" s="89"/>
    </row>
    <row r="929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  <c r="BK929" s="89"/>
      <c r="BL929" s="89"/>
      <c r="BM929" s="89"/>
      <c r="BN929" s="89"/>
      <c r="BO929" s="89"/>
      <c r="BP929" s="89"/>
      <c r="BQ929" s="89"/>
      <c r="BR929" s="89"/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/>
      <c r="CD929" s="89"/>
      <c r="CE929" s="89"/>
      <c r="CF929" s="89"/>
      <c r="CG929" s="89"/>
      <c r="CH929" s="89"/>
      <c r="CI929" s="89"/>
      <c r="CJ929" s="89"/>
      <c r="CK929" s="89"/>
      <c r="CL929" s="89"/>
      <c r="CM929" s="89"/>
      <c r="CN929" s="89"/>
      <c r="CO929" s="89"/>
      <c r="CP929" s="89"/>
      <c r="CQ929" s="89"/>
      <c r="CR929" s="89"/>
      <c r="CS929" s="89"/>
      <c r="CT929" s="89"/>
      <c r="CU929" s="89"/>
      <c r="CV929" s="89"/>
      <c r="CW929" s="89"/>
      <c r="CX929" s="89"/>
      <c r="CY929" s="89"/>
      <c r="CZ929" s="89"/>
      <c r="DA929" s="89"/>
      <c r="DB929" s="89"/>
      <c r="DC929" s="89"/>
      <c r="DD929" s="89"/>
      <c r="DE929" s="89"/>
      <c r="DF929" s="89"/>
      <c r="DG929" s="89"/>
      <c r="DH929" s="89"/>
      <c r="DI929" s="89"/>
      <c r="DJ929" s="89"/>
      <c r="DK929" s="89"/>
      <c r="DL929" s="89"/>
      <c r="DM929" s="89"/>
      <c r="DN929" s="89"/>
      <c r="DO929" s="89"/>
      <c r="DP929" s="89"/>
      <c r="DQ929" s="89"/>
      <c r="DR929" s="89"/>
      <c r="DS929" s="89"/>
      <c r="DT929" s="89"/>
      <c r="DU929" s="89"/>
      <c r="DV929" s="89"/>
      <c r="DW929" s="89"/>
      <c r="DX929" s="89"/>
      <c r="DY929" s="89"/>
      <c r="DZ929" s="89"/>
    </row>
    <row r="930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  <c r="BK930" s="89"/>
      <c r="BL930" s="89"/>
      <c r="BM930" s="89"/>
      <c r="BN930" s="89"/>
      <c r="BO930" s="89"/>
      <c r="BP930" s="89"/>
      <c r="BQ930" s="89"/>
      <c r="BR930" s="89"/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/>
      <c r="CD930" s="89"/>
      <c r="CE930" s="89"/>
      <c r="CF930" s="89"/>
      <c r="CG930" s="89"/>
      <c r="CH930" s="89"/>
      <c r="CI930" s="89"/>
      <c r="CJ930" s="89"/>
      <c r="CK930" s="89"/>
      <c r="CL930" s="89"/>
      <c r="CM930" s="89"/>
      <c r="CN930" s="89"/>
      <c r="CO930" s="89"/>
      <c r="CP930" s="89"/>
      <c r="CQ930" s="89"/>
      <c r="CR930" s="89"/>
      <c r="CS930" s="89"/>
      <c r="CT930" s="89"/>
      <c r="CU930" s="89"/>
      <c r="CV930" s="89"/>
      <c r="CW930" s="89"/>
      <c r="CX930" s="89"/>
      <c r="CY930" s="89"/>
      <c r="CZ930" s="89"/>
      <c r="DA930" s="89"/>
      <c r="DB930" s="89"/>
      <c r="DC930" s="89"/>
      <c r="DD930" s="89"/>
      <c r="DE930" s="89"/>
      <c r="DF930" s="89"/>
      <c r="DG930" s="89"/>
      <c r="DH930" s="89"/>
      <c r="DI930" s="89"/>
      <c r="DJ930" s="89"/>
      <c r="DK930" s="89"/>
      <c r="DL930" s="89"/>
      <c r="DM930" s="89"/>
      <c r="DN930" s="89"/>
      <c r="DO930" s="89"/>
      <c r="DP930" s="89"/>
      <c r="DQ930" s="89"/>
      <c r="DR930" s="89"/>
      <c r="DS930" s="89"/>
      <c r="DT930" s="89"/>
      <c r="DU930" s="89"/>
      <c r="DV930" s="89"/>
      <c r="DW930" s="89"/>
      <c r="DX930" s="89"/>
      <c r="DY930" s="89"/>
      <c r="DZ930" s="89"/>
    </row>
    <row r="93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  <c r="BK931" s="89"/>
      <c r="BL931" s="89"/>
      <c r="BM931" s="89"/>
      <c r="BN931" s="89"/>
      <c r="BO931" s="89"/>
      <c r="BP931" s="89"/>
      <c r="BQ931" s="89"/>
      <c r="BR931" s="89"/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/>
      <c r="CD931" s="89"/>
      <c r="CE931" s="89"/>
      <c r="CF931" s="89"/>
      <c r="CG931" s="89"/>
      <c r="CH931" s="89"/>
      <c r="CI931" s="89"/>
      <c r="CJ931" s="89"/>
      <c r="CK931" s="89"/>
      <c r="CL931" s="89"/>
      <c r="CM931" s="89"/>
      <c r="CN931" s="89"/>
      <c r="CO931" s="89"/>
      <c r="CP931" s="89"/>
      <c r="CQ931" s="89"/>
      <c r="CR931" s="89"/>
      <c r="CS931" s="89"/>
      <c r="CT931" s="89"/>
      <c r="CU931" s="89"/>
      <c r="CV931" s="89"/>
      <c r="CW931" s="89"/>
      <c r="CX931" s="89"/>
      <c r="CY931" s="89"/>
      <c r="CZ931" s="89"/>
      <c r="DA931" s="89"/>
      <c r="DB931" s="89"/>
      <c r="DC931" s="89"/>
      <c r="DD931" s="89"/>
      <c r="DE931" s="89"/>
      <c r="DF931" s="89"/>
      <c r="DG931" s="89"/>
      <c r="DH931" s="89"/>
      <c r="DI931" s="89"/>
      <c r="DJ931" s="89"/>
      <c r="DK931" s="89"/>
      <c r="DL931" s="89"/>
      <c r="DM931" s="89"/>
      <c r="DN931" s="89"/>
      <c r="DO931" s="89"/>
      <c r="DP931" s="89"/>
      <c r="DQ931" s="89"/>
      <c r="DR931" s="89"/>
      <c r="DS931" s="89"/>
      <c r="DT931" s="89"/>
      <c r="DU931" s="89"/>
      <c r="DV931" s="89"/>
      <c r="DW931" s="89"/>
      <c r="DX931" s="89"/>
      <c r="DY931" s="89"/>
      <c r="DZ931" s="89"/>
    </row>
    <row r="93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  <c r="BK932" s="89"/>
      <c r="BL932" s="89"/>
      <c r="BM932" s="89"/>
      <c r="BN932" s="89"/>
      <c r="BO932" s="89"/>
      <c r="BP932" s="89"/>
      <c r="BQ932" s="89"/>
      <c r="BR932" s="89"/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/>
      <c r="CD932" s="89"/>
      <c r="CE932" s="89"/>
      <c r="CF932" s="89"/>
      <c r="CG932" s="89"/>
      <c r="CH932" s="89"/>
      <c r="CI932" s="89"/>
      <c r="CJ932" s="89"/>
      <c r="CK932" s="89"/>
      <c r="CL932" s="89"/>
      <c r="CM932" s="89"/>
      <c r="CN932" s="89"/>
      <c r="CO932" s="89"/>
      <c r="CP932" s="89"/>
      <c r="CQ932" s="89"/>
      <c r="CR932" s="89"/>
      <c r="CS932" s="89"/>
      <c r="CT932" s="89"/>
      <c r="CU932" s="89"/>
      <c r="CV932" s="89"/>
      <c r="CW932" s="89"/>
      <c r="CX932" s="89"/>
      <c r="CY932" s="89"/>
      <c r="CZ932" s="89"/>
      <c r="DA932" s="89"/>
      <c r="DB932" s="89"/>
      <c r="DC932" s="89"/>
      <c r="DD932" s="89"/>
      <c r="DE932" s="89"/>
      <c r="DF932" s="89"/>
      <c r="DG932" s="89"/>
      <c r="DH932" s="89"/>
      <c r="DI932" s="89"/>
      <c r="DJ932" s="89"/>
      <c r="DK932" s="89"/>
      <c r="DL932" s="89"/>
      <c r="DM932" s="89"/>
      <c r="DN932" s="89"/>
      <c r="DO932" s="89"/>
      <c r="DP932" s="89"/>
      <c r="DQ932" s="89"/>
      <c r="DR932" s="89"/>
      <c r="DS932" s="89"/>
      <c r="DT932" s="89"/>
      <c r="DU932" s="89"/>
      <c r="DV932" s="89"/>
      <c r="DW932" s="89"/>
      <c r="DX932" s="89"/>
      <c r="DY932" s="89"/>
      <c r="DZ932" s="89"/>
    </row>
    <row r="933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  <c r="BK933" s="89"/>
      <c r="BL933" s="89"/>
      <c r="BM933" s="89"/>
      <c r="BN933" s="89"/>
      <c r="BO933" s="89"/>
      <c r="BP933" s="89"/>
      <c r="BQ933" s="89"/>
      <c r="BR933" s="89"/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/>
      <c r="CD933" s="89"/>
      <c r="CE933" s="89"/>
      <c r="CF933" s="89"/>
      <c r="CG933" s="89"/>
      <c r="CH933" s="89"/>
      <c r="CI933" s="89"/>
      <c r="CJ933" s="89"/>
      <c r="CK933" s="89"/>
      <c r="CL933" s="89"/>
      <c r="CM933" s="89"/>
      <c r="CN933" s="89"/>
      <c r="CO933" s="89"/>
      <c r="CP933" s="89"/>
      <c r="CQ933" s="89"/>
      <c r="CR933" s="89"/>
      <c r="CS933" s="89"/>
      <c r="CT933" s="89"/>
      <c r="CU933" s="89"/>
      <c r="CV933" s="89"/>
      <c r="CW933" s="89"/>
      <c r="CX933" s="89"/>
      <c r="CY933" s="89"/>
      <c r="CZ933" s="89"/>
      <c r="DA933" s="89"/>
      <c r="DB933" s="89"/>
      <c r="DC933" s="89"/>
      <c r="DD933" s="89"/>
      <c r="DE933" s="89"/>
      <c r="DF933" s="89"/>
      <c r="DG933" s="89"/>
      <c r="DH933" s="89"/>
      <c r="DI933" s="89"/>
      <c r="DJ933" s="89"/>
      <c r="DK933" s="89"/>
      <c r="DL933" s="89"/>
      <c r="DM933" s="89"/>
      <c r="DN933" s="89"/>
      <c r="DO933" s="89"/>
      <c r="DP933" s="89"/>
      <c r="DQ933" s="89"/>
      <c r="DR933" s="89"/>
      <c r="DS933" s="89"/>
      <c r="DT933" s="89"/>
      <c r="DU933" s="89"/>
      <c r="DV933" s="89"/>
      <c r="DW933" s="89"/>
      <c r="DX933" s="89"/>
      <c r="DY933" s="89"/>
      <c r="DZ933" s="89"/>
    </row>
    <row r="934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  <c r="BK934" s="89"/>
      <c r="BL934" s="89"/>
      <c r="BM934" s="89"/>
      <c r="BN934" s="89"/>
      <c r="BO934" s="89"/>
      <c r="BP934" s="89"/>
      <c r="BQ934" s="89"/>
      <c r="BR934" s="89"/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/>
      <c r="CD934" s="89"/>
      <c r="CE934" s="89"/>
      <c r="CF934" s="89"/>
      <c r="CG934" s="89"/>
      <c r="CH934" s="89"/>
      <c r="CI934" s="89"/>
      <c r="CJ934" s="89"/>
      <c r="CK934" s="89"/>
      <c r="CL934" s="89"/>
      <c r="CM934" s="89"/>
      <c r="CN934" s="89"/>
      <c r="CO934" s="89"/>
      <c r="CP934" s="89"/>
      <c r="CQ934" s="89"/>
      <c r="CR934" s="89"/>
      <c r="CS934" s="89"/>
      <c r="CT934" s="89"/>
      <c r="CU934" s="89"/>
      <c r="CV934" s="89"/>
      <c r="CW934" s="89"/>
      <c r="CX934" s="89"/>
      <c r="CY934" s="89"/>
      <c r="CZ934" s="89"/>
      <c r="DA934" s="89"/>
      <c r="DB934" s="89"/>
      <c r="DC934" s="89"/>
      <c r="DD934" s="89"/>
      <c r="DE934" s="89"/>
      <c r="DF934" s="89"/>
      <c r="DG934" s="89"/>
      <c r="DH934" s="89"/>
      <c r="DI934" s="89"/>
      <c r="DJ934" s="89"/>
      <c r="DK934" s="89"/>
      <c r="DL934" s="89"/>
      <c r="DM934" s="89"/>
      <c r="DN934" s="89"/>
      <c r="DO934" s="89"/>
      <c r="DP934" s="89"/>
      <c r="DQ934" s="89"/>
      <c r="DR934" s="89"/>
      <c r="DS934" s="89"/>
      <c r="DT934" s="89"/>
      <c r="DU934" s="89"/>
      <c r="DV934" s="89"/>
      <c r="DW934" s="89"/>
      <c r="DX934" s="89"/>
      <c r="DY934" s="89"/>
      <c r="DZ934" s="89"/>
    </row>
    <row r="935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  <c r="BM935" s="89"/>
      <c r="BN935" s="89"/>
      <c r="BO935" s="89"/>
      <c r="BP935" s="89"/>
      <c r="BQ935" s="89"/>
      <c r="BR935" s="89"/>
      <c r="BS935" s="89"/>
      <c r="BT935" s="89"/>
      <c r="BU935" s="89"/>
      <c r="BV935" s="89"/>
      <c r="BW935" s="89"/>
      <c r="BX935" s="89"/>
      <c r="BY935" s="89"/>
      <c r="BZ935" s="89"/>
      <c r="CA935" s="89"/>
      <c r="CB935" s="89"/>
      <c r="CC935" s="89"/>
      <c r="CD935" s="89"/>
      <c r="CE935" s="89"/>
      <c r="CF935" s="89"/>
      <c r="CG935" s="89"/>
      <c r="CH935" s="89"/>
      <c r="CI935" s="89"/>
      <c r="CJ935" s="89"/>
      <c r="CK935" s="89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89"/>
      <c r="CW935" s="89"/>
      <c r="CX935" s="89"/>
      <c r="CY935" s="89"/>
      <c r="CZ935" s="89"/>
      <c r="DA935" s="89"/>
      <c r="DB935" s="89"/>
      <c r="DC935" s="89"/>
      <c r="DD935" s="89"/>
      <c r="DE935" s="89"/>
      <c r="DF935" s="89"/>
      <c r="DG935" s="89"/>
      <c r="DH935" s="89"/>
      <c r="DI935" s="89"/>
      <c r="DJ935" s="89"/>
      <c r="DK935" s="89"/>
      <c r="DL935" s="89"/>
      <c r="DM935" s="89"/>
      <c r="DN935" s="89"/>
      <c r="DO935" s="89"/>
      <c r="DP935" s="89"/>
      <c r="DQ935" s="89"/>
      <c r="DR935" s="89"/>
      <c r="DS935" s="89"/>
      <c r="DT935" s="89"/>
      <c r="DU935" s="89"/>
      <c r="DV935" s="89"/>
      <c r="DW935" s="89"/>
      <c r="DX935" s="89"/>
      <c r="DY935" s="89"/>
      <c r="DZ935" s="89"/>
    </row>
    <row r="936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  <c r="BM936" s="89"/>
      <c r="BN936" s="89"/>
      <c r="BO936" s="89"/>
      <c r="BP936" s="89"/>
      <c r="BQ936" s="89"/>
      <c r="BR936" s="89"/>
      <c r="BS936" s="89"/>
      <c r="BT936" s="89"/>
      <c r="BU936" s="89"/>
      <c r="BV936" s="89"/>
      <c r="BW936" s="89"/>
      <c r="BX936" s="89"/>
      <c r="BY936" s="89"/>
      <c r="BZ936" s="89"/>
      <c r="CA936" s="89"/>
      <c r="CB936" s="89"/>
      <c r="CC936" s="89"/>
      <c r="CD936" s="89"/>
      <c r="CE936" s="89"/>
      <c r="CF936" s="89"/>
      <c r="CG936" s="89"/>
      <c r="CH936" s="89"/>
      <c r="CI936" s="89"/>
      <c r="CJ936" s="89"/>
      <c r="CK936" s="89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89"/>
      <c r="CW936" s="89"/>
      <c r="CX936" s="89"/>
      <c r="CY936" s="89"/>
      <c r="CZ936" s="89"/>
      <c r="DA936" s="89"/>
      <c r="DB936" s="89"/>
      <c r="DC936" s="89"/>
      <c r="DD936" s="89"/>
      <c r="DE936" s="89"/>
      <c r="DF936" s="89"/>
      <c r="DG936" s="89"/>
      <c r="DH936" s="89"/>
      <c r="DI936" s="89"/>
      <c r="DJ936" s="89"/>
      <c r="DK936" s="89"/>
      <c r="DL936" s="89"/>
      <c r="DM936" s="89"/>
      <c r="DN936" s="89"/>
      <c r="DO936" s="89"/>
      <c r="DP936" s="89"/>
      <c r="DQ936" s="89"/>
      <c r="DR936" s="89"/>
      <c r="DS936" s="89"/>
      <c r="DT936" s="89"/>
      <c r="DU936" s="89"/>
      <c r="DV936" s="89"/>
      <c r="DW936" s="89"/>
      <c r="DX936" s="89"/>
      <c r="DY936" s="89"/>
      <c r="DZ936" s="89"/>
    </row>
    <row r="937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  <c r="BK937" s="89"/>
      <c r="BL937" s="89"/>
      <c r="BM937" s="89"/>
      <c r="BN937" s="89"/>
      <c r="BO937" s="89"/>
      <c r="BP937" s="89"/>
      <c r="BQ937" s="89"/>
      <c r="BR937" s="89"/>
      <c r="BS937" s="89"/>
      <c r="BT937" s="89"/>
      <c r="BU937" s="89"/>
      <c r="BV937" s="89"/>
      <c r="BW937" s="89"/>
      <c r="BX937" s="89"/>
      <c r="BY937" s="89"/>
      <c r="BZ937" s="89"/>
      <c r="CA937" s="89"/>
      <c r="CB937" s="89"/>
      <c r="CC937" s="89"/>
      <c r="CD937" s="89"/>
      <c r="CE937" s="89"/>
      <c r="CF937" s="89"/>
      <c r="CG937" s="89"/>
      <c r="CH937" s="89"/>
      <c r="CI937" s="89"/>
      <c r="CJ937" s="89"/>
      <c r="CK937" s="89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89"/>
      <c r="CW937" s="89"/>
      <c r="CX937" s="89"/>
      <c r="CY937" s="89"/>
      <c r="CZ937" s="89"/>
      <c r="DA937" s="89"/>
      <c r="DB937" s="89"/>
      <c r="DC937" s="89"/>
      <c r="DD937" s="89"/>
      <c r="DE937" s="89"/>
      <c r="DF937" s="89"/>
      <c r="DG937" s="89"/>
      <c r="DH937" s="89"/>
      <c r="DI937" s="89"/>
      <c r="DJ937" s="89"/>
      <c r="DK937" s="89"/>
      <c r="DL937" s="89"/>
      <c r="DM937" s="89"/>
      <c r="DN937" s="89"/>
      <c r="DO937" s="89"/>
      <c r="DP937" s="89"/>
      <c r="DQ937" s="89"/>
      <c r="DR937" s="89"/>
      <c r="DS937" s="89"/>
      <c r="DT937" s="89"/>
      <c r="DU937" s="89"/>
      <c r="DV937" s="89"/>
      <c r="DW937" s="89"/>
      <c r="DX937" s="89"/>
      <c r="DY937" s="89"/>
      <c r="DZ937" s="89"/>
    </row>
    <row r="938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  <c r="BK938" s="89"/>
      <c r="BL938" s="89"/>
      <c r="BM938" s="89"/>
      <c r="BN938" s="89"/>
      <c r="BO938" s="89"/>
      <c r="BP938" s="89"/>
      <c r="BQ938" s="89"/>
      <c r="BR938" s="89"/>
      <c r="BS938" s="89"/>
      <c r="BT938" s="89"/>
      <c r="BU938" s="89"/>
      <c r="BV938" s="89"/>
      <c r="BW938" s="89"/>
      <c r="BX938" s="89"/>
      <c r="BY938" s="89"/>
      <c r="BZ938" s="89"/>
      <c r="CA938" s="89"/>
      <c r="CB938" s="89"/>
      <c r="CC938" s="89"/>
      <c r="CD938" s="89"/>
      <c r="CE938" s="89"/>
      <c r="CF938" s="89"/>
      <c r="CG938" s="89"/>
      <c r="CH938" s="89"/>
      <c r="CI938" s="89"/>
      <c r="CJ938" s="89"/>
      <c r="CK938" s="89"/>
      <c r="CL938" s="89"/>
      <c r="CM938" s="89"/>
      <c r="CN938" s="89"/>
      <c r="CO938" s="89"/>
      <c r="CP938" s="89"/>
      <c r="CQ938" s="89"/>
      <c r="CR938" s="89"/>
      <c r="CS938" s="89"/>
      <c r="CT938" s="89"/>
      <c r="CU938" s="89"/>
      <c r="CV938" s="89"/>
      <c r="CW938" s="89"/>
      <c r="CX938" s="89"/>
      <c r="CY938" s="89"/>
      <c r="CZ938" s="89"/>
      <c r="DA938" s="89"/>
      <c r="DB938" s="89"/>
      <c r="DC938" s="89"/>
      <c r="DD938" s="89"/>
      <c r="DE938" s="89"/>
      <c r="DF938" s="89"/>
      <c r="DG938" s="89"/>
      <c r="DH938" s="89"/>
      <c r="DI938" s="89"/>
      <c r="DJ938" s="89"/>
      <c r="DK938" s="89"/>
      <c r="DL938" s="89"/>
      <c r="DM938" s="89"/>
      <c r="DN938" s="89"/>
      <c r="DO938" s="89"/>
      <c r="DP938" s="89"/>
      <c r="DQ938" s="89"/>
      <c r="DR938" s="89"/>
      <c r="DS938" s="89"/>
      <c r="DT938" s="89"/>
      <c r="DU938" s="89"/>
      <c r="DV938" s="89"/>
      <c r="DW938" s="89"/>
      <c r="DX938" s="89"/>
      <c r="DY938" s="89"/>
      <c r="DZ938" s="89"/>
    </row>
    <row r="939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89"/>
      <c r="BM939" s="89"/>
      <c r="BN939" s="89"/>
      <c r="BO939" s="89"/>
      <c r="BP939" s="89"/>
      <c r="BQ939" s="89"/>
      <c r="BR939" s="89"/>
      <c r="BS939" s="89"/>
      <c r="BT939" s="89"/>
      <c r="BU939" s="89"/>
      <c r="BV939" s="89"/>
      <c r="BW939" s="89"/>
      <c r="BX939" s="89"/>
      <c r="BY939" s="89"/>
      <c r="BZ939" s="89"/>
      <c r="CA939" s="89"/>
      <c r="CB939" s="89"/>
      <c r="CC939" s="89"/>
      <c r="CD939" s="89"/>
      <c r="CE939" s="89"/>
      <c r="CF939" s="89"/>
      <c r="CG939" s="89"/>
      <c r="CH939" s="89"/>
      <c r="CI939" s="89"/>
      <c r="CJ939" s="89"/>
      <c r="CK939" s="89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89"/>
      <c r="CW939" s="89"/>
      <c r="CX939" s="89"/>
      <c r="CY939" s="89"/>
      <c r="CZ939" s="89"/>
      <c r="DA939" s="89"/>
      <c r="DB939" s="89"/>
      <c r="DC939" s="89"/>
      <c r="DD939" s="89"/>
      <c r="DE939" s="89"/>
      <c r="DF939" s="89"/>
      <c r="DG939" s="89"/>
      <c r="DH939" s="89"/>
      <c r="DI939" s="89"/>
      <c r="DJ939" s="89"/>
      <c r="DK939" s="89"/>
      <c r="DL939" s="89"/>
      <c r="DM939" s="89"/>
      <c r="DN939" s="89"/>
      <c r="DO939" s="89"/>
      <c r="DP939" s="89"/>
      <c r="DQ939" s="89"/>
      <c r="DR939" s="89"/>
      <c r="DS939" s="89"/>
      <c r="DT939" s="89"/>
      <c r="DU939" s="89"/>
      <c r="DV939" s="89"/>
      <c r="DW939" s="89"/>
      <c r="DX939" s="89"/>
      <c r="DY939" s="89"/>
      <c r="DZ939" s="89"/>
    </row>
    <row r="940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89"/>
      <c r="BM940" s="89"/>
      <c r="BN940" s="89"/>
      <c r="BO940" s="89"/>
      <c r="BP940" s="89"/>
      <c r="BQ940" s="89"/>
      <c r="BR940" s="89"/>
      <c r="BS940" s="89"/>
      <c r="BT940" s="89"/>
      <c r="BU940" s="89"/>
      <c r="BV940" s="89"/>
      <c r="BW940" s="89"/>
      <c r="BX940" s="89"/>
      <c r="BY940" s="89"/>
      <c r="BZ940" s="89"/>
      <c r="CA940" s="89"/>
      <c r="CB940" s="89"/>
      <c r="CC940" s="89"/>
      <c r="CD940" s="89"/>
      <c r="CE940" s="89"/>
      <c r="CF940" s="89"/>
      <c r="CG940" s="89"/>
      <c r="CH940" s="89"/>
      <c r="CI940" s="89"/>
      <c r="CJ940" s="89"/>
      <c r="CK940" s="89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89"/>
      <c r="CW940" s="89"/>
      <c r="CX940" s="89"/>
      <c r="CY940" s="89"/>
      <c r="CZ940" s="89"/>
      <c r="DA940" s="89"/>
      <c r="DB940" s="89"/>
      <c r="DC940" s="89"/>
      <c r="DD940" s="89"/>
      <c r="DE940" s="89"/>
      <c r="DF940" s="89"/>
      <c r="DG940" s="89"/>
      <c r="DH940" s="89"/>
      <c r="DI940" s="89"/>
      <c r="DJ940" s="89"/>
      <c r="DK940" s="89"/>
      <c r="DL940" s="89"/>
      <c r="DM940" s="89"/>
      <c r="DN940" s="89"/>
      <c r="DO940" s="89"/>
      <c r="DP940" s="89"/>
      <c r="DQ940" s="89"/>
      <c r="DR940" s="89"/>
      <c r="DS940" s="89"/>
      <c r="DT940" s="89"/>
      <c r="DU940" s="89"/>
      <c r="DV940" s="89"/>
      <c r="DW940" s="89"/>
      <c r="DX940" s="89"/>
      <c r="DY940" s="89"/>
      <c r="DZ940" s="89"/>
    </row>
    <row r="94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  <c r="BK941" s="89"/>
      <c r="BL941" s="89"/>
      <c r="BM941" s="89"/>
      <c r="BN941" s="89"/>
      <c r="BO941" s="89"/>
      <c r="BP941" s="89"/>
      <c r="BQ941" s="89"/>
      <c r="BR941" s="89"/>
      <c r="BS941" s="89"/>
      <c r="BT941" s="89"/>
      <c r="BU941" s="89"/>
      <c r="BV941" s="89"/>
      <c r="BW941" s="89"/>
      <c r="BX941" s="89"/>
      <c r="BY941" s="89"/>
      <c r="BZ941" s="89"/>
      <c r="CA941" s="89"/>
      <c r="CB941" s="89"/>
      <c r="CC941" s="89"/>
      <c r="CD941" s="89"/>
      <c r="CE941" s="89"/>
      <c r="CF941" s="89"/>
      <c r="CG941" s="89"/>
      <c r="CH941" s="89"/>
      <c r="CI941" s="89"/>
      <c r="CJ941" s="89"/>
      <c r="CK941" s="89"/>
      <c r="CL941" s="89"/>
      <c r="CM941" s="89"/>
      <c r="CN941" s="89"/>
      <c r="CO941" s="89"/>
      <c r="CP941" s="89"/>
      <c r="CQ941" s="89"/>
      <c r="CR941" s="89"/>
      <c r="CS941" s="89"/>
      <c r="CT941" s="89"/>
      <c r="CU941" s="89"/>
      <c r="CV941" s="89"/>
      <c r="CW941" s="89"/>
      <c r="CX941" s="89"/>
      <c r="CY941" s="89"/>
      <c r="CZ941" s="89"/>
      <c r="DA941" s="89"/>
      <c r="DB941" s="89"/>
      <c r="DC941" s="89"/>
      <c r="DD941" s="89"/>
      <c r="DE941" s="89"/>
      <c r="DF941" s="89"/>
      <c r="DG941" s="89"/>
      <c r="DH941" s="89"/>
      <c r="DI941" s="89"/>
      <c r="DJ941" s="89"/>
      <c r="DK941" s="89"/>
      <c r="DL941" s="89"/>
      <c r="DM941" s="89"/>
      <c r="DN941" s="89"/>
      <c r="DO941" s="89"/>
      <c r="DP941" s="89"/>
      <c r="DQ941" s="89"/>
      <c r="DR941" s="89"/>
      <c r="DS941" s="89"/>
      <c r="DT941" s="89"/>
      <c r="DU941" s="89"/>
      <c r="DV941" s="89"/>
      <c r="DW941" s="89"/>
      <c r="DX941" s="89"/>
      <c r="DY941" s="89"/>
      <c r="DZ941" s="89"/>
    </row>
    <row r="94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89"/>
      <c r="DB942" s="89"/>
      <c r="DC942" s="89"/>
      <c r="DD942" s="89"/>
      <c r="DE942" s="89"/>
      <c r="DF942" s="89"/>
      <c r="DG942" s="89"/>
      <c r="DH942" s="89"/>
      <c r="DI942" s="89"/>
      <c r="DJ942" s="89"/>
      <c r="DK942" s="89"/>
      <c r="DL942" s="89"/>
      <c r="DM942" s="89"/>
      <c r="DN942" s="89"/>
      <c r="DO942" s="89"/>
      <c r="DP942" s="89"/>
      <c r="DQ942" s="89"/>
      <c r="DR942" s="89"/>
      <c r="DS942" s="89"/>
      <c r="DT942" s="89"/>
      <c r="DU942" s="89"/>
      <c r="DV942" s="89"/>
      <c r="DW942" s="89"/>
      <c r="DX942" s="89"/>
      <c r="DY942" s="89"/>
      <c r="DZ942" s="89"/>
    </row>
  </sheetData>
  <mergeCells count="2">
    <mergeCell ref="I10:N10"/>
    <mergeCell ref="I16:N16"/>
  </mergeCells>
  <conditionalFormatting sqref="J253 K253:T255 K268:T277 J332 K332:T334 K347:T356 J425 K425:T427 K440:T450 J518 K518:T520 K533:T543 J599 K599:T601 K614:T624 J694 K694:T698 J696 K709:T721 K755:T759 J756:J757">
    <cfRule type="cellIs" dxfId="2" priority="1" operator="equal">
      <formula>0</formula>
    </cfRule>
  </conditionalFormatting>
  <dataValidations>
    <dataValidation type="list" allowBlank="1" sqref="B2">
      <formula1>$B$5:$B$6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0.25"/>
    <col customWidth="1" min="2" max="2" width="21.38"/>
    <col customWidth="1" min="3" max="3" width="2.5"/>
    <col customWidth="1" min="4" max="4" width="12.63"/>
    <col customWidth="1" min="5" max="5" width="1.75"/>
    <col customWidth="1" min="6" max="6" width="12.63"/>
    <col customWidth="1" min="7" max="7" width="1.38"/>
    <col customWidth="1" min="8" max="8" width="12.63"/>
    <col customWidth="1" min="9" max="9" width="1.75"/>
    <col customWidth="1" min="10" max="10" width="12.63"/>
    <col customWidth="1" min="11" max="11" width="1.63"/>
    <col customWidth="1" min="12" max="12" width="12.63"/>
    <col customWidth="1" min="13" max="13" width="2.13"/>
    <col customWidth="1" min="14" max="14" width="12.63"/>
    <col customWidth="1" min="15" max="15" width="2.0"/>
    <col customWidth="1" min="16" max="16" width="12.63"/>
    <col customWidth="1" min="17" max="17" width="1.5"/>
  </cols>
  <sheetData>
    <row r="1">
      <c r="A1" s="28" t="s">
        <v>404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</row>
    <row r="2">
      <c r="A2" s="288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>
      <c r="A3" s="288"/>
      <c r="B3" s="215" t="s">
        <v>405</v>
      </c>
      <c r="C3" s="89"/>
      <c r="D3" s="215" t="s">
        <v>332</v>
      </c>
      <c r="E3" s="89"/>
      <c r="F3" s="215" t="s">
        <v>406</v>
      </c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</row>
    <row r="4">
      <c r="A4" s="288"/>
      <c r="B4" s="150" t="s">
        <v>167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</row>
    <row r="5">
      <c r="A5" s="288"/>
      <c r="B5" s="150" t="s">
        <v>154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</row>
    <row r="6">
      <c r="A6" s="288"/>
      <c r="B6" s="150" t="s">
        <v>351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</row>
    <row r="7">
      <c r="A7" s="288"/>
      <c r="B7" s="89"/>
      <c r="C7" s="89"/>
      <c r="D7" s="150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</row>
    <row r="8">
      <c r="A8" s="288"/>
      <c r="B8" s="189"/>
      <c r="C8" s="189"/>
      <c r="D8" s="289" t="s">
        <v>407</v>
      </c>
      <c r="E8" s="290"/>
      <c r="F8" s="291" t="s">
        <v>53</v>
      </c>
      <c r="G8" s="290"/>
      <c r="H8" s="292" t="s">
        <v>54</v>
      </c>
      <c r="I8" s="293"/>
      <c r="J8" s="294" t="s">
        <v>55</v>
      </c>
      <c r="K8" s="295"/>
      <c r="L8" s="294" t="s">
        <v>56</v>
      </c>
      <c r="M8" s="296"/>
      <c r="N8" s="294" t="s">
        <v>397</v>
      </c>
      <c r="O8" s="296"/>
      <c r="P8" s="297" t="s">
        <v>408</v>
      </c>
      <c r="Q8" s="298"/>
    </row>
    <row r="9">
      <c r="A9" s="288"/>
      <c r="B9" s="299" t="s">
        <v>86</v>
      </c>
      <c r="C9" s="89"/>
      <c r="D9" s="300"/>
      <c r="E9" s="300"/>
      <c r="F9" s="300"/>
      <c r="G9" s="301"/>
      <c r="H9" s="300"/>
      <c r="I9" s="301"/>
      <c r="J9" s="301"/>
      <c r="K9" s="301"/>
      <c r="L9" s="301"/>
      <c r="M9" s="301"/>
      <c r="N9" s="301"/>
      <c r="O9" s="301"/>
      <c r="P9" s="301"/>
      <c r="Q9" s="301"/>
    </row>
    <row r="10">
      <c r="A10" s="288"/>
      <c r="B10" s="196" t="s">
        <v>409</v>
      </c>
      <c r="C10" s="89"/>
      <c r="D10" s="300"/>
      <c r="E10" s="301"/>
      <c r="F10" s="300"/>
      <c r="G10" s="301"/>
      <c r="H10" s="300"/>
      <c r="I10" s="301"/>
      <c r="J10" s="301"/>
      <c r="K10" s="301"/>
      <c r="L10" s="301"/>
      <c r="M10" s="301"/>
      <c r="N10" s="301"/>
      <c r="O10" s="301"/>
      <c r="P10" s="301"/>
      <c r="Q10" s="301"/>
    </row>
    <row r="11">
      <c r="A11" s="302" t="s">
        <v>410</v>
      </c>
      <c r="B11" s="196"/>
      <c r="C11" s="89"/>
      <c r="D11" s="300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</row>
    <row r="12">
      <c r="A12" s="303"/>
      <c r="B12" s="304" t="s">
        <v>411</v>
      </c>
      <c r="C12" s="305"/>
      <c r="D12" s="306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</row>
    <row r="13">
      <c r="A13" s="288"/>
      <c r="B13" s="196" t="s">
        <v>63</v>
      </c>
      <c r="C13" s="89"/>
      <c r="D13" s="308" t="s">
        <v>412</v>
      </c>
      <c r="E13" s="301"/>
      <c r="F13" s="301"/>
      <c r="G13" s="301"/>
      <c r="H13" s="301"/>
      <c r="I13" s="301"/>
      <c r="J13" s="309" t="s">
        <v>412</v>
      </c>
      <c r="K13" s="301"/>
      <c r="L13" s="301"/>
      <c r="M13" s="301"/>
      <c r="N13" s="309" t="s">
        <v>412</v>
      </c>
      <c r="O13" s="301"/>
      <c r="P13" s="301"/>
      <c r="Q13" s="301"/>
    </row>
    <row r="14">
      <c r="A14" s="288"/>
      <c r="B14" s="299" t="s">
        <v>413</v>
      </c>
      <c r="C14" s="89"/>
      <c r="D14" s="301"/>
      <c r="E14" s="301"/>
      <c r="F14" s="308" t="s">
        <v>412</v>
      </c>
      <c r="G14" s="301"/>
      <c r="H14" s="310" t="s">
        <v>412</v>
      </c>
      <c r="I14" s="301"/>
      <c r="J14" s="309" t="s">
        <v>412</v>
      </c>
      <c r="K14" s="301"/>
      <c r="L14" s="309" t="s">
        <v>412</v>
      </c>
      <c r="M14" s="301"/>
      <c r="N14" s="309" t="s">
        <v>412</v>
      </c>
      <c r="O14" s="301"/>
      <c r="P14" s="301"/>
      <c r="Q14" s="301"/>
    </row>
    <row r="15">
      <c r="A15" s="302" t="s">
        <v>414</v>
      </c>
      <c r="B15" s="150" t="s">
        <v>415</v>
      </c>
      <c r="C15" s="89"/>
      <c r="D15" s="308" t="s">
        <v>412</v>
      </c>
      <c r="E15" s="301"/>
      <c r="F15" s="308" t="s">
        <v>412</v>
      </c>
      <c r="G15" s="301"/>
      <c r="H15" s="310" t="s">
        <v>412</v>
      </c>
      <c r="I15" s="301"/>
      <c r="J15" s="309" t="s">
        <v>412</v>
      </c>
      <c r="K15" s="301"/>
      <c r="L15" s="309" t="s">
        <v>412</v>
      </c>
      <c r="M15" s="301"/>
      <c r="N15" s="301"/>
      <c r="O15" s="301"/>
      <c r="P15" s="301"/>
      <c r="Q15" s="301"/>
    </row>
    <row r="16">
      <c r="A16" s="288"/>
      <c r="B16" s="196" t="s">
        <v>80</v>
      </c>
      <c r="C16" s="89"/>
      <c r="D16" s="301"/>
      <c r="E16" s="301"/>
      <c r="F16" s="301"/>
      <c r="G16" s="301"/>
      <c r="H16" s="310" t="s">
        <v>412</v>
      </c>
      <c r="I16" s="301"/>
      <c r="J16" s="301"/>
      <c r="K16" s="301"/>
      <c r="L16" s="301"/>
      <c r="M16" s="301"/>
      <c r="N16" s="301"/>
      <c r="O16" s="301"/>
      <c r="P16" s="301"/>
      <c r="Q16" s="301"/>
    </row>
    <row r="17">
      <c r="A17" s="288"/>
      <c r="B17" s="150" t="s">
        <v>416</v>
      </c>
      <c r="C17" s="89"/>
      <c r="D17" s="308" t="s">
        <v>412</v>
      </c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0"/>
      <c r="Q17" s="301"/>
    </row>
    <row r="18">
      <c r="A18" s="288"/>
      <c r="B18" s="150" t="s">
        <v>417</v>
      </c>
      <c r="C18" s="89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11" t="s">
        <v>412</v>
      </c>
      <c r="Q18" s="301"/>
    </row>
    <row r="19">
      <c r="A19" s="288"/>
      <c r="B19" s="89"/>
      <c r="C19" s="89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12"/>
      <c r="Q19" s="301"/>
    </row>
    <row r="20">
      <c r="A20" s="303"/>
      <c r="B20" s="313" t="s">
        <v>418</v>
      </c>
      <c r="C20" s="314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</row>
    <row r="21">
      <c r="A21" s="288"/>
      <c r="B21" s="150" t="s">
        <v>70</v>
      </c>
      <c r="C21" s="89"/>
      <c r="D21" s="301"/>
      <c r="E21" s="301"/>
      <c r="F21" s="301"/>
      <c r="G21" s="301"/>
      <c r="H21" s="310" t="s">
        <v>412</v>
      </c>
      <c r="I21" s="301"/>
      <c r="J21" s="301"/>
      <c r="K21" s="301"/>
      <c r="L21" s="301"/>
      <c r="M21" s="301"/>
      <c r="N21" s="301"/>
      <c r="O21" s="301"/>
      <c r="P21" s="311" t="s">
        <v>412</v>
      </c>
      <c r="Q21" s="301"/>
    </row>
    <row r="22">
      <c r="A22" s="288"/>
      <c r="B22" s="150" t="s">
        <v>419</v>
      </c>
      <c r="C22" s="89"/>
      <c r="D22" s="301"/>
      <c r="E22" s="301"/>
      <c r="F22" s="301"/>
      <c r="G22" s="301"/>
      <c r="H22" s="310" t="s">
        <v>412</v>
      </c>
      <c r="I22" s="301"/>
      <c r="J22" s="301"/>
      <c r="K22" s="301"/>
      <c r="L22" s="301"/>
      <c r="M22" s="301"/>
      <c r="N22" s="301"/>
      <c r="O22" s="301"/>
      <c r="P22" s="311" t="s">
        <v>412</v>
      </c>
      <c r="Q22" s="301"/>
    </row>
    <row r="23">
      <c r="A23" s="288"/>
      <c r="B23" s="150" t="s">
        <v>420</v>
      </c>
      <c r="C23" s="89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</row>
    <row r="24">
      <c r="A24" s="288"/>
      <c r="B24" s="89"/>
      <c r="C24" s="89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</row>
    <row r="25">
      <c r="A25" s="303"/>
      <c r="B25" s="313" t="s">
        <v>421</v>
      </c>
      <c r="C25" s="305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</row>
    <row r="26">
      <c r="A26" s="288"/>
      <c r="B26" s="150" t="s">
        <v>71</v>
      </c>
      <c r="C26" s="89"/>
      <c r="D26" s="301"/>
      <c r="E26" s="301"/>
      <c r="F26" s="301"/>
      <c r="G26" s="301"/>
      <c r="H26" s="301"/>
      <c r="I26" s="301"/>
      <c r="J26" s="309" t="s">
        <v>412</v>
      </c>
      <c r="K26" s="301"/>
      <c r="L26" s="309" t="s">
        <v>412</v>
      </c>
      <c r="M26" s="301"/>
      <c r="N26" s="301"/>
      <c r="O26" s="301"/>
      <c r="P26" s="311" t="s">
        <v>412</v>
      </c>
      <c r="Q26" s="301"/>
    </row>
    <row r="27">
      <c r="A27" s="288"/>
      <c r="B27" s="150" t="s">
        <v>422</v>
      </c>
      <c r="C27" s="89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0"/>
      <c r="O27" s="301"/>
      <c r="P27" s="301"/>
      <c r="Q27" s="301"/>
    </row>
    <row r="28">
      <c r="A28" s="288"/>
      <c r="B28" s="150" t="s">
        <v>72</v>
      </c>
      <c r="C28" s="89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9" t="s">
        <v>412</v>
      </c>
      <c r="O28" s="301"/>
      <c r="P28" s="301"/>
      <c r="Q28" s="301"/>
    </row>
    <row r="29">
      <c r="A29" s="288"/>
      <c r="B29" s="150" t="s">
        <v>423</v>
      </c>
      <c r="C29" s="89"/>
      <c r="D29" s="301"/>
      <c r="E29" s="301"/>
      <c r="F29" s="301"/>
      <c r="G29" s="301"/>
      <c r="H29" s="301"/>
      <c r="I29" s="301"/>
      <c r="J29" s="309" t="s">
        <v>412</v>
      </c>
      <c r="K29" s="301"/>
      <c r="L29" s="309" t="s">
        <v>412</v>
      </c>
      <c r="M29" s="301"/>
      <c r="N29" s="309" t="s">
        <v>412</v>
      </c>
      <c r="O29" s="301"/>
      <c r="P29" s="301"/>
      <c r="Q29" s="301"/>
    </row>
    <row r="30">
      <c r="A30" s="288"/>
      <c r="B30" s="150" t="s">
        <v>424</v>
      </c>
      <c r="C30" s="89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</row>
    <row r="31">
      <c r="A31" s="302" t="s">
        <v>425</v>
      </c>
      <c r="B31" s="150" t="s">
        <v>426</v>
      </c>
      <c r="C31" s="89"/>
      <c r="D31" s="301"/>
      <c r="E31" s="301"/>
      <c r="F31" s="308" t="s">
        <v>412</v>
      </c>
      <c r="G31" s="301"/>
      <c r="H31" s="310" t="s">
        <v>412</v>
      </c>
      <c r="I31" s="301"/>
      <c r="J31" s="301"/>
      <c r="K31" s="301"/>
      <c r="L31" s="309" t="s">
        <v>412</v>
      </c>
      <c r="M31" s="301"/>
      <c r="N31" s="309" t="s">
        <v>412</v>
      </c>
      <c r="O31" s="301"/>
      <c r="P31" s="311" t="s">
        <v>412</v>
      </c>
      <c r="Q31" s="301"/>
    </row>
    <row r="32">
      <c r="A32" s="288"/>
      <c r="B32" s="150"/>
      <c r="C32" s="89"/>
      <c r="D32" s="301"/>
      <c r="E32" s="301"/>
      <c r="F32" s="301"/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</row>
    <row r="33">
      <c r="A33" s="28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301"/>
      <c r="Q33" s="301"/>
    </row>
    <row r="34">
      <c r="A34" s="288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150"/>
      <c r="N34" s="89"/>
      <c r="O34" s="89"/>
      <c r="P34" s="89"/>
      <c r="Q34" s="89"/>
    </row>
    <row r="35">
      <c r="A35" s="288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150"/>
      <c r="N35" s="89"/>
      <c r="O35" s="89"/>
      <c r="P35" s="89"/>
      <c r="Q35" s="89"/>
    </row>
    <row r="36">
      <c r="A36" s="288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150"/>
      <c r="N36" s="89"/>
      <c r="O36" s="89"/>
      <c r="P36" s="89"/>
      <c r="Q36" s="89"/>
    </row>
    <row r="37">
      <c r="A37" s="2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</row>
    <row r="38">
      <c r="A38" s="288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</row>
    <row r="39">
      <c r="A39" s="315"/>
      <c r="B39" s="89"/>
      <c r="C39" s="89"/>
      <c r="D39" s="89"/>
      <c r="E39" s="89"/>
      <c r="F39" s="89"/>
      <c r="G39" s="89"/>
      <c r="H39" s="89"/>
      <c r="I39" s="89"/>
      <c r="J39" s="89"/>
      <c r="K39" s="293"/>
      <c r="L39" s="293"/>
      <c r="M39" s="293"/>
      <c r="N39" s="293"/>
      <c r="O39" s="293"/>
      <c r="P39" s="293"/>
      <c r="Q39" s="293"/>
    </row>
    <row r="40">
      <c r="A40" s="288"/>
      <c r="B40" s="89"/>
      <c r="C40" s="89"/>
      <c r="D40" s="89"/>
      <c r="E40" s="89"/>
      <c r="F40" s="89"/>
      <c r="G40" s="89"/>
      <c r="H40" s="89"/>
      <c r="I40" s="89"/>
      <c r="J40" s="89"/>
      <c r="K40" s="301"/>
      <c r="L40" s="301"/>
      <c r="M40" s="301"/>
      <c r="N40" s="301"/>
      <c r="O40" s="301"/>
      <c r="P40" s="89"/>
      <c r="Q40" s="89"/>
    </row>
    <row r="41">
      <c r="A41" s="288"/>
      <c r="B41" s="89"/>
      <c r="C41" s="89"/>
      <c r="D41" s="89"/>
      <c r="E41" s="89"/>
      <c r="F41" s="89"/>
      <c r="G41" s="89"/>
      <c r="H41" s="89"/>
      <c r="I41" s="89"/>
      <c r="J41" s="89"/>
      <c r="K41" s="301"/>
      <c r="L41" s="301"/>
      <c r="M41" s="301"/>
      <c r="N41" s="301"/>
      <c r="O41" s="301"/>
      <c r="P41" s="89"/>
      <c r="Q41" s="89"/>
    </row>
    <row r="42">
      <c r="A42" s="288"/>
      <c r="B42" s="89"/>
      <c r="C42" s="89"/>
      <c r="D42" s="89"/>
      <c r="E42" s="89"/>
      <c r="F42" s="89"/>
      <c r="G42" s="89"/>
      <c r="H42" s="89"/>
      <c r="I42" s="89"/>
      <c r="J42" s="89"/>
      <c r="K42" s="301"/>
      <c r="L42" s="301"/>
      <c r="M42" s="301"/>
      <c r="N42" s="301"/>
      <c r="O42" s="301"/>
      <c r="P42" s="89"/>
      <c r="Q42" s="89"/>
    </row>
    <row r="43">
      <c r="A43" s="288"/>
      <c r="B43" s="89"/>
      <c r="C43" s="89"/>
      <c r="D43" s="89"/>
      <c r="E43" s="89"/>
      <c r="F43" s="89"/>
      <c r="G43" s="89"/>
      <c r="H43" s="89"/>
      <c r="I43" s="89"/>
      <c r="J43" s="89"/>
      <c r="K43" s="301"/>
      <c r="L43" s="301"/>
      <c r="M43" s="301"/>
      <c r="N43" s="301"/>
      <c r="O43" s="301"/>
      <c r="P43" s="89"/>
      <c r="Q43" s="89"/>
    </row>
    <row r="44">
      <c r="A44" s="288"/>
      <c r="B44" s="89"/>
      <c r="C44" s="89"/>
      <c r="D44" s="89"/>
      <c r="E44" s="89"/>
      <c r="F44" s="89"/>
      <c r="G44" s="89"/>
      <c r="H44" s="89"/>
      <c r="I44" s="301"/>
      <c r="J44" s="301"/>
      <c r="K44" s="301"/>
      <c r="L44" s="301"/>
      <c r="M44" s="301"/>
      <c r="N44" s="301"/>
      <c r="O44" s="301"/>
      <c r="P44" s="89"/>
      <c r="Q44" s="89"/>
    </row>
    <row r="45">
      <c r="A45" s="288"/>
      <c r="B45" s="89"/>
      <c r="C45" s="89"/>
      <c r="D45" s="301"/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89"/>
      <c r="Q45" s="89"/>
    </row>
    <row r="46">
      <c r="A46" s="288"/>
      <c r="B46" s="89"/>
      <c r="C46" s="89"/>
      <c r="D46" s="301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01"/>
      <c r="P46" s="89"/>
      <c r="Q46" s="89"/>
    </row>
    <row r="47">
      <c r="A47" s="288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</row>
    <row r="48">
      <c r="A48" s="288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</row>
    <row r="49">
      <c r="A49" s="288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</row>
    <row r="50">
      <c r="A50" s="2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</row>
    <row r="51">
      <c r="A51" s="2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</row>
    <row r="52">
      <c r="A52" s="288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</row>
    <row r="53">
      <c r="A53" s="288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</row>
    <row r="54">
      <c r="A54" s="288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</row>
    <row r="55">
      <c r="A55" s="288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</row>
    <row r="56">
      <c r="A56" s="288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</row>
    <row r="57">
      <c r="A57" s="288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</row>
    <row r="58">
      <c r="A58" s="288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</row>
    <row r="59">
      <c r="A59" s="288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</row>
    <row r="60">
      <c r="A60" s="288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</row>
    <row r="61">
      <c r="A61" s="288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</row>
    <row r="62">
      <c r="A62" s="288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</row>
    <row r="63">
      <c r="A63" s="288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</row>
    <row r="64">
      <c r="A64" s="288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</row>
    <row r="65">
      <c r="A65" s="288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</row>
    <row r="66">
      <c r="A66" s="288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</row>
    <row r="67">
      <c r="A67" s="288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</row>
    <row r="68">
      <c r="A68" s="288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</row>
    <row r="69">
      <c r="A69" s="288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</row>
    <row r="70">
      <c r="A70" s="288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</row>
    <row r="71">
      <c r="A71" s="288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</row>
    <row r="72">
      <c r="A72" s="288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</row>
    <row r="73">
      <c r="A73" s="288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</row>
    <row r="74">
      <c r="A74" s="288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</row>
    <row r="75">
      <c r="A75" s="288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</row>
    <row r="76">
      <c r="A76" s="288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</row>
    <row r="77">
      <c r="A77" s="288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</row>
    <row r="78">
      <c r="A78" s="288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</row>
    <row r="79">
      <c r="A79" s="288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</row>
    <row r="80">
      <c r="A80" s="288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</row>
    <row r="81">
      <c r="A81" s="288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</row>
    <row r="82">
      <c r="A82" s="288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</row>
    <row r="83">
      <c r="A83" s="288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</row>
    <row r="84">
      <c r="A84" s="288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</row>
    <row r="85">
      <c r="A85" s="288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</row>
    <row r="86">
      <c r="A86" s="288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</row>
    <row r="87">
      <c r="A87" s="288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</row>
    <row r="88">
      <c r="A88" s="288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</row>
    <row r="89">
      <c r="A89" s="288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</row>
    <row r="90">
      <c r="A90" s="288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</row>
    <row r="91">
      <c r="A91" s="288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</row>
    <row r="92">
      <c r="A92" s="288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</row>
    <row r="93">
      <c r="A93" s="288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</row>
    <row r="94">
      <c r="A94" s="288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</row>
    <row r="95">
      <c r="A95" s="288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</row>
    <row r="96">
      <c r="A96" s="288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</row>
    <row r="97">
      <c r="A97" s="288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</row>
    <row r="98">
      <c r="A98" s="288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</row>
    <row r="99">
      <c r="A99" s="288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</row>
    <row r="100">
      <c r="A100" s="288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</row>
    <row r="101">
      <c r="A101" s="288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</row>
    <row r="102">
      <c r="A102" s="288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</row>
    <row r="103">
      <c r="A103" s="288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</row>
    <row r="104">
      <c r="A104" s="288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</row>
    <row r="105">
      <c r="A105" s="288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</row>
    <row r="106">
      <c r="A106" s="288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</row>
    <row r="107">
      <c r="A107" s="288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</row>
    <row r="108">
      <c r="A108" s="288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</row>
    <row r="109">
      <c r="A109" s="288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</row>
    <row r="110">
      <c r="A110" s="288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</row>
    <row r="111">
      <c r="A111" s="288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</row>
    <row r="112">
      <c r="A112" s="288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</row>
    <row r="113">
      <c r="A113" s="288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</row>
    <row r="114">
      <c r="A114" s="288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</row>
    <row r="115">
      <c r="A115" s="288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</row>
    <row r="116">
      <c r="A116" s="288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</row>
    <row r="117">
      <c r="A117" s="288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</row>
    <row r="118">
      <c r="A118" s="288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</row>
    <row r="119">
      <c r="A119" s="288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</row>
    <row r="120">
      <c r="A120" s="288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</row>
    <row r="121">
      <c r="A121" s="288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</row>
    <row r="122">
      <c r="A122" s="288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</row>
    <row r="123">
      <c r="A123" s="288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</row>
    <row r="124">
      <c r="A124" s="288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</row>
    <row r="125">
      <c r="A125" s="288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</row>
    <row r="126">
      <c r="A126" s="288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</row>
    <row r="127">
      <c r="A127" s="288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</row>
    <row r="128">
      <c r="A128" s="288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</row>
    <row r="129">
      <c r="A129" s="288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</row>
    <row r="130">
      <c r="A130" s="288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</row>
    <row r="131">
      <c r="A131" s="288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</row>
    <row r="132">
      <c r="A132" s="288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</row>
    <row r="133">
      <c r="A133" s="288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</row>
    <row r="134">
      <c r="A134" s="288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</row>
    <row r="135">
      <c r="A135" s="288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</row>
    <row r="136">
      <c r="A136" s="288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</row>
    <row r="137">
      <c r="A137" s="288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</row>
    <row r="138">
      <c r="A138" s="288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</row>
    <row r="139">
      <c r="A139" s="288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</row>
    <row r="140">
      <c r="A140" s="288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</row>
    <row r="141">
      <c r="A141" s="288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</row>
    <row r="142">
      <c r="A142" s="288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</row>
    <row r="143">
      <c r="A143" s="288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</row>
    <row r="144">
      <c r="A144" s="288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</row>
    <row r="145">
      <c r="A145" s="288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</row>
    <row r="146">
      <c r="A146" s="288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</row>
    <row r="147">
      <c r="A147" s="288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</row>
    <row r="148">
      <c r="A148" s="288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</row>
    <row r="149">
      <c r="A149" s="288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</row>
    <row r="150">
      <c r="A150" s="288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</row>
    <row r="151">
      <c r="A151" s="288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</row>
    <row r="152">
      <c r="A152" s="288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</row>
    <row r="153">
      <c r="A153" s="288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</row>
    <row r="154">
      <c r="A154" s="288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</row>
    <row r="155">
      <c r="A155" s="288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</row>
    <row r="156">
      <c r="A156" s="288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</row>
    <row r="157">
      <c r="A157" s="288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</row>
    <row r="158">
      <c r="A158" s="288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</row>
    <row r="159">
      <c r="A159" s="288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</row>
    <row r="160">
      <c r="A160" s="288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</row>
    <row r="161">
      <c r="A161" s="288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</row>
    <row r="162">
      <c r="A162" s="288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</row>
    <row r="163">
      <c r="A163" s="288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</row>
    <row r="164">
      <c r="A164" s="288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</row>
    <row r="165">
      <c r="A165" s="288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</row>
    <row r="166">
      <c r="A166" s="288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</row>
    <row r="167">
      <c r="A167" s="288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</row>
    <row r="168">
      <c r="A168" s="288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</row>
    <row r="169">
      <c r="A169" s="288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</row>
    <row r="170">
      <c r="A170" s="288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</row>
    <row r="171">
      <c r="A171" s="288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</row>
    <row r="172">
      <c r="A172" s="288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</row>
    <row r="173">
      <c r="A173" s="288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</row>
    <row r="174">
      <c r="A174" s="288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</row>
    <row r="175">
      <c r="A175" s="288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</row>
    <row r="176">
      <c r="A176" s="288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</row>
    <row r="177">
      <c r="A177" s="288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</row>
    <row r="178">
      <c r="A178" s="288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</row>
    <row r="179">
      <c r="A179" s="288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</row>
    <row r="180">
      <c r="A180" s="288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</row>
    <row r="181">
      <c r="A181" s="288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</row>
    <row r="182">
      <c r="A182" s="288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</row>
    <row r="183">
      <c r="A183" s="288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</row>
    <row r="184">
      <c r="A184" s="288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</row>
    <row r="185">
      <c r="A185" s="288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</row>
    <row r="186">
      <c r="A186" s="288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</row>
    <row r="187">
      <c r="A187" s="288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</row>
    <row r="188">
      <c r="A188" s="288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</row>
    <row r="189">
      <c r="A189" s="288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</row>
    <row r="190">
      <c r="A190" s="288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</row>
    <row r="191">
      <c r="A191" s="288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</row>
    <row r="192">
      <c r="A192" s="288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</row>
    <row r="193">
      <c r="A193" s="288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</row>
    <row r="194">
      <c r="A194" s="288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</row>
    <row r="195">
      <c r="A195" s="288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</row>
    <row r="196">
      <c r="A196" s="288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</row>
    <row r="197">
      <c r="A197" s="288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</row>
    <row r="198">
      <c r="A198" s="288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</row>
    <row r="199">
      <c r="A199" s="288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</row>
    <row r="200">
      <c r="A200" s="288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</row>
    <row r="201">
      <c r="A201" s="288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</row>
    <row r="202">
      <c r="A202" s="288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</row>
    <row r="203">
      <c r="A203" s="288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</row>
    <row r="204">
      <c r="A204" s="288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</row>
    <row r="205">
      <c r="A205" s="288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</row>
    <row r="206">
      <c r="A206" s="288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</row>
    <row r="207">
      <c r="A207" s="288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</row>
    <row r="208">
      <c r="A208" s="288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</row>
    <row r="209">
      <c r="A209" s="288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</row>
    <row r="210">
      <c r="A210" s="288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</row>
    <row r="211">
      <c r="A211" s="288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</row>
    <row r="212">
      <c r="A212" s="288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</row>
    <row r="213">
      <c r="A213" s="288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</row>
    <row r="214">
      <c r="A214" s="288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</row>
    <row r="215">
      <c r="A215" s="288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</row>
    <row r="216">
      <c r="A216" s="288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</row>
    <row r="217">
      <c r="A217" s="288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</row>
    <row r="218">
      <c r="A218" s="288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</row>
    <row r="219">
      <c r="A219" s="288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</row>
    <row r="220">
      <c r="A220" s="288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</row>
    <row r="221">
      <c r="A221" s="288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</row>
    <row r="222">
      <c r="A222" s="288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</row>
    <row r="223">
      <c r="A223" s="288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</row>
    <row r="224">
      <c r="A224" s="288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</row>
    <row r="225">
      <c r="A225" s="288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</row>
    <row r="226">
      <c r="A226" s="288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</row>
    <row r="227">
      <c r="A227" s="288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</row>
    <row r="228">
      <c r="A228" s="288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</row>
    <row r="229">
      <c r="A229" s="288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</row>
    <row r="230">
      <c r="A230" s="288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</row>
    <row r="231">
      <c r="A231" s="288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</row>
    <row r="232">
      <c r="A232" s="288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</row>
    <row r="233">
      <c r="A233" s="288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</row>
    <row r="234">
      <c r="A234" s="288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</row>
    <row r="235">
      <c r="A235" s="288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</row>
    <row r="236">
      <c r="A236" s="288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</row>
    <row r="237">
      <c r="A237" s="288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</row>
    <row r="238">
      <c r="A238" s="288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</row>
    <row r="239">
      <c r="A239" s="288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</row>
    <row r="240">
      <c r="A240" s="288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</row>
    <row r="241">
      <c r="A241" s="288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</row>
    <row r="242">
      <c r="A242" s="288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</row>
    <row r="243">
      <c r="A243" s="288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</row>
    <row r="244">
      <c r="A244" s="288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</row>
    <row r="245">
      <c r="A245" s="288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</row>
    <row r="246">
      <c r="A246" s="288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</row>
    <row r="247">
      <c r="A247" s="288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</row>
    <row r="248">
      <c r="A248" s="288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</row>
    <row r="249">
      <c r="A249" s="288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</row>
    <row r="250">
      <c r="A250" s="288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</row>
    <row r="251">
      <c r="A251" s="288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</row>
    <row r="252">
      <c r="A252" s="288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</row>
    <row r="253">
      <c r="A253" s="288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</row>
    <row r="254">
      <c r="A254" s="288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</row>
    <row r="255">
      <c r="A255" s="288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</row>
    <row r="256">
      <c r="A256" s="288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</row>
    <row r="257">
      <c r="A257" s="288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</row>
    <row r="258">
      <c r="A258" s="288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</row>
    <row r="259">
      <c r="A259" s="288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</row>
    <row r="260">
      <c r="A260" s="288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</row>
    <row r="261">
      <c r="A261" s="288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</row>
    <row r="262">
      <c r="A262" s="288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</row>
    <row r="263">
      <c r="A263" s="288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</row>
    <row r="264">
      <c r="A264" s="288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</row>
    <row r="265">
      <c r="A265" s="288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</row>
    <row r="266">
      <c r="A266" s="288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</row>
    <row r="267">
      <c r="A267" s="288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</row>
    <row r="268">
      <c r="A268" s="288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</row>
    <row r="269">
      <c r="A269" s="288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</row>
    <row r="270">
      <c r="A270" s="288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</row>
    <row r="271">
      <c r="A271" s="288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</row>
    <row r="272">
      <c r="A272" s="288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</row>
    <row r="273">
      <c r="A273" s="288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</row>
    <row r="274">
      <c r="A274" s="288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</row>
    <row r="275">
      <c r="A275" s="288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</row>
    <row r="276">
      <c r="A276" s="288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</row>
    <row r="277">
      <c r="A277" s="288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</row>
    <row r="278">
      <c r="A278" s="288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</row>
    <row r="279">
      <c r="A279" s="288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</row>
    <row r="280">
      <c r="A280" s="288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</row>
    <row r="281">
      <c r="A281" s="288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</row>
    <row r="282">
      <c r="A282" s="288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</row>
    <row r="283">
      <c r="A283" s="288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</row>
    <row r="284">
      <c r="A284" s="288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</row>
    <row r="285">
      <c r="A285" s="288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</row>
    <row r="286">
      <c r="A286" s="288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</row>
    <row r="287">
      <c r="A287" s="288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</row>
    <row r="288">
      <c r="A288" s="288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</row>
    <row r="289">
      <c r="A289" s="288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</row>
    <row r="290">
      <c r="A290" s="288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</row>
    <row r="291">
      <c r="A291" s="288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</row>
    <row r="292">
      <c r="A292" s="288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</row>
    <row r="293">
      <c r="A293" s="288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</row>
    <row r="294">
      <c r="A294" s="288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</row>
    <row r="295">
      <c r="A295" s="288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</row>
    <row r="296">
      <c r="A296" s="288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</row>
    <row r="297">
      <c r="A297" s="288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</row>
    <row r="298">
      <c r="A298" s="288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</row>
    <row r="299">
      <c r="A299" s="288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</row>
    <row r="300">
      <c r="A300" s="288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</row>
    <row r="301">
      <c r="A301" s="288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</row>
    <row r="302">
      <c r="A302" s="288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</row>
    <row r="303">
      <c r="A303" s="288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</row>
    <row r="304">
      <c r="A304" s="288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</row>
    <row r="305">
      <c r="A305" s="288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</row>
    <row r="306">
      <c r="A306" s="288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</row>
    <row r="307">
      <c r="A307" s="288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</row>
    <row r="308">
      <c r="A308" s="288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</row>
    <row r="309">
      <c r="A309" s="288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</row>
    <row r="310">
      <c r="A310" s="288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</row>
    <row r="311">
      <c r="A311" s="288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</row>
    <row r="312">
      <c r="A312" s="288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</row>
    <row r="313">
      <c r="A313" s="288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</row>
    <row r="314">
      <c r="A314" s="288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</row>
    <row r="315">
      <c r="A315" s="288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</row>
    <row r="316">
      <c r="A316" s="288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</row>
    <row r="317">
      <c r="A317" s="288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</row>
    <row r="318">
      <c r="A318" s="288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</row>
    <row r="319">
      <c r="A319" s="288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</row>
    <row r="320">
      <c r="A320" s="288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</row>
    <row r="321">
      <c r="A321" s="288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</row>
    <row r="322">
      <c r="A322" s="288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</row>
    <row r="323">
      <c r="A323" s="288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</row>
    <row r="324">
      <c r="A324" s="288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</row>
    <row r="325">
      <c r="A325" s="288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</row>
    <row r="326">
      <c r="A326" s="288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</row>
    <row r="327">
      <c r="A327" s="288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</row>
    <row r="328">
      <c r="A328" s="288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</row>
    <row r="329">
      <c r="A329" s="288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</row>
    <row r="330">
      <c r="A330" s="288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</row>
    <row r="331">
      <c r="A331" s="288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</row>
    <row r="332">
      <c r="A332" s="288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</row>
    <row r="333">
      <c r="A333" s="288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</row>
    <row r="334">
      <c r="A334" s="288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</row>
    <row r="335">
      <c r="A335" s="288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</row>
    <row r="336">
      <c r="A336" s="288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</row>
    <row r="337">
      <c r="A337" s="288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</row>
    <row r="338">
      <c r="A338" s="288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</row>
    <row r="339">
      <c r="A339" s="288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</row>
    <row r="340">
      <c r="A340" s="288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</row>
    <row r="341">
      <c r="A341" s="288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</row>
    <row r="342">
      <c r="A342" s="288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</row>
    <row r="343">
      <c r="A343" s="288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</row>
    <row r="344">
      <c r="A344" s="288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</row>
    <row r="345">
      <c r="A345" s="288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</row>
    <row r="346">
      <c r="A346" s="288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</row>
    <row r="347">
      <c r="A347" s="288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</row>
    <row r="348">
      <c r="A348" s="288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</row>
    <row r="349">
      <c r="A349" s="288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</row>
    <row r="350">
      <c r="A350" s="288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</row>
    <row r="351">
      <c r="A351" s="288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</row>
    <row r="352">
      <c r="A352" s="288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</row>
    <row r="353">
      <c r="A353" s="288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</row>
    <row r="354">
      <c r="A354" s="288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</row>
    <row r="355">
      <c r="A355" s="288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</row>
    <row r="356">
      <c r="A356" s="288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</row>
    <row r="357">
      <c r="A357" s="288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</row>
    <row r="358">
      <c r="A358" s="288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</row>
    <row r="359">
      <c r="A359" s="288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</row>
    <row r="360">
      <c r="A360" s="288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</row>
    <row r="361">
      <c r="A361" s="288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</row>
    <row r="362">
      <c r="A362" s="288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</row>
    <row r="363">
      <c r="A363" s="288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</row>
    <row r="364">
      <c r="A364" s="288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</row>
    <row r="365">
      <c r="A365" s="288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</row>
    <row r="366">
      <c r="A366" s="288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</row>
    <row r="367">
      <c r="A367" s="288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</row>
    <row r="368">
      <c r="A368" s="288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</row>
    <row r="369">
      <c r="A369" s="288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</row>
    <row r="370">
      <c r="A370" s="288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</row>
    <row r="371">
      <c r="A371" s="288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</row>
    <row r="372">
      <c r="A372" s="288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</row>
    <row r="373">
      <c r="A373" s="288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</row>
    <row r="374">
      <c r="A374" s="288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</row>
    <row r="375">
      <c r="A375" s="288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</row>
    <row r="376">
      <c r="A376" s="288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</row>
    <row r="377">
      <c r="A377" s="288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</row>
    <row r="378">
      <c r="A378" s="288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</row>
    <row r="379">
      <c r="A379" s="288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</row>
    <row r="380">
      <c r="A380" s="288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</row>
    <row r="381">
      <c r="A381" s="288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</row>
    <row r="382">
      <c r="A382" s="288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</row>
    <row r="383">
      <c r="A383" s="288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</row>
    <row r="384">
      <c r="A384" s="288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</row>
    <row r="385">
      <c r="A385" s="288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</row>
    <row r="386">
      <c r="A386" s="288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</row>
    <row r="387">
      <c r="A387" s="288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</row>
    <row r="388">
      <c r="A388" s="288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</row>
    <row r="389">
      <c r="A389" s="288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</row>
    <row r="390">
      <c r="A390" s="288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</row>
    <row r="391">
      <c r="A391" s="288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</row>
    <row r="392">
      <c r="A392" s="288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</row>
    <row r="393">
      <c r="A393" s="288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</row>
    <row r="394">
      <c r="A394" s="288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</row>
    <row r="395">
      <c r="A395" s="288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</row>
    <row r="396">
      <c r="A396" s="288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</row>
    <row r="397">
      <c r="A397" s="288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</row>
    <row r="398">
      <c r="A398" s="288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</row>
    <row r="399">
      <c r="A399" s="288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</row>
    <row r="400">
      <c r="A400" s="288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</row>
    <row r="401">
      <c r="A401" s="288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</row>
    <row r="402">
      <c r="A402" s="288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</row>
    <row r="403">
      <c r="A403" s="288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</row>
    <row r="404">
      <c r="A404" s="288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</row>
    <row r="405">
      <c r="A405" s="288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</row>
    <row r="406">
      <c r="A406" s="288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</row>
    <row r="407">
      <c r="A407" s="288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</row>
    <row r="408">
      <c r="A408" s="288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</row>
    <row r="409">
      <c r="A409" s="288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</row>
    <row r="410">
      <c r="A410" s="288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</row>
    <row r="411">
      <c r="A411" s="288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</row>
    <row r="412">
      <c r="A412" s="288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</row>
    <row r="413">
      <c r="A413" s="288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</row>
    <row r="414">
      <c r="A414" s="288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</row>
    <row r="415">
      <c r="A415" s="288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</row>
    <row r="416">
      <c r="A416" s="288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</row>
    <row r="417">
      <c r="A417" s="288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</row>
    <row r="418">
      <c r="A418" s="288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</row>
    <row r="419">
      <c r="A419" s="288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</row>
    <row r="420">
      <c r="A420" s="288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</row>
    <row r="421">
      <c r="A421" s="288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</row>
    <row r="422">
      <c r="A422" s="288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</row>
    <row r="423">
      <c r="A423" s="288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</row>
    <row r="424">
      <c r="A424" s="288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</row>
    <row r="425">
      <c r="A425" s="288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</row>
    <row r="426">
      <c r="A426" s="288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</row>
    <row r="427">
      <c r="A427" s="288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</row>
    <row r="428">
      <c r="A428" s="288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</row>
    <row r="429">
      <c r="A429" s="288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</row>
    <row r="430">
      <c r="A430" s="288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</row>
    <row r="431">
      <c r="A431" s="288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</row>
    <row r="432">
      <c r="A432" s="288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</row>
    <row r="433">
      <c r="A433" s="288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</row>
    <row r="434">
      <c r="A434" s="288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</row>
    <row r="435">
      <c r="A435" s="288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</row>
    <row r="436">
      <c r="A436" s="288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</row>
    <row r="437">
      <c r="A437" s="288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</row>
    <row r="438">
      <c r="A438" s="288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</row>
    <row r="439">
      <c r="A439" s="288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</row>
    <row r="440">
      <c r="A440" s="288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</row>
    <row r="441">
      <c r="A441" s="288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</row>
    <row r="442">
      <c r="A442" s="288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</row>
    <row r="443">
      <c r="A443" s="288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</row>
    <row r="444">
      <c r="A444" s="288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</row>
    <row r="445">
      <c r="A445" s="288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</row>
    <row r="446">
      <c r="A446" s="288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</row>
    <row r="447">
      <c r="A447" s="288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</row>
    <row r="448">
      <c r="A448" s="288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</row>
    <row r="449">
      <c r="A449" s="288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</row>
    <row r="450">
      <c r="A450" s="288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</row>
    <row r="451">
      <c r="A451" s="288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</row>
    <row r="452">
      <c r="A452" s="288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</row>
    <row r="453">
      <c r="A453" s="288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</row>
    <row r="454">
      <c r="A454" s="288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</row>
    <row r="455">
      <c r="A455" s="288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</row>
    <row r="456">
      <c r="A456" s="288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</row>
    <row r="457">
      <c r="A457" s="288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</row>
    <row r="458">
      <c r="A458" s="288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</row>
    <row r="459">
      <c r="A459" s="288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</row>
    <row r="460">
      <c r="A460" s="288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</row>
    <row r="461">
      <c r="A461" s="288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</row>
    <row r="462">
      <c r="A462" s="288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</row>
    <row r="463">
      <c r="A463" s="288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</row>
    <row r="464">
      <c r="A464" s="288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</row>
    <row r="465">
      <c r="A465" s="288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</row>
    <row r="466">
      <c r="A466" s="288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</row>
    <row r="467">
      <c r="A467" s="288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</row>
    <row r="468">
      <c r="A468" s="288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</row>
    <row r="469">
      <c r="A469" s="288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</row>
    <row r="470">
      <c r="A470" s="288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</row>
    <row r="471">
      <c r="A471" s="288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</row>
    <row r="472">
      <c r="A472" s="288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</row>
    <row r="473">
      <c r="A473" s="288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</row>
    <row r="474">
      <c r="A474" s="288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</row>
    <row r="475">
      <c r="A475" s="288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</row>
    <row r="476">
      <c r="A476" s="288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</row>
    <row r="477">
      <c r="A477" s="288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</row>
    <row r="478">
      <c r="A478" s="288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</row>
    <row r="479">
      <c r="A479" s="288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</row>
    <row r="480">
      <c r="A480" s="288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</row>
    <row r="481">
      <c r="A481" s="288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</row>
    <row r="482">
      <c r="A482" s="288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</row>
    <row r="483">
      <c r="A483" s="288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</row>
    <row r="484">
      <c r="A484" s="288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</row>
    <row r="485">
      <c r="A485" s="288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</row>
    <row r="486">
      <c r="A486" s="288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</row>
    <row r="487">
      <c r="A487" s="288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</row>
    <row r="488">
      <c r="A488" s="288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</row>
    <row r="489">
      <c r="A489" s="288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</row>
    <row r="490">
      <c r="A490" s="288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</row>
    <row r="491">
      <c r="A491" s="288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</row>
    <row r="492">
      <c r="A492" s="288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</row>
    <row r="493">
      <c r="A493" s="288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</row>
    <row r="494">
      <c r="A494" s="288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</row>
    <row r="495">
      <c r="A495" s="288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</row>
    <row r="496">
      <c r="A496" s="288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</row>
    <row r="497">
      <c r="A497" s="288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</row>
    <row r="498">
      <c r="A498" s="288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</row>
    <row r="499">
      <c r="A499" s="288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</row>
    <row r="500">
      <c r="A500" s="288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</row>
    <row r="501">
      <c r="A501" s="288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</row>
    <row r="502">
      <c r="A502" s="288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</row>
    <row r="503">
      <c r="A503" s="288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</row>
    <row r="504">
      <c r="A504" s="288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</row>
    <row r="505">
      <c r="A505" s="288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</row>
    <row r="506">
      <c r="A506" s="288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</row>
    <row r="507">
      <c r="A507" s="288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</row>
    <row r="508">
      <c r="A508" s="288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</row>
    <row r="509">
      <c r="A509" s="288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</row>
    <row r="510">
      <c r="A510" s="288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</row>
    <row r="511">
      <c r="A511" s="288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</row>
    <row r="512">
      <c r="A512" s="288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</row>
    <row r="513">
      <c r="A513" s="288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</row>
    <row r="514">
      <c r="A514" s="288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</row>
    <row r="515">
      <c r="A515" s="288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</row>
    <row r="516">
      <c r="A516" s="288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</row>
    <row r="517">
      <c r="A517" s="288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</row>
    <row r="518">
      <c r="A518" s="288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</row>
    <row r="519">
      <c r="A519" s="288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</row>
    <row r="520">
      <c r="A520" s="288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</row>
    <row r="521">
      <c r="A521" s="288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</row>
    <row r="522">
      <c r="A522" s="288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</row>
    <row r="523">
      <c r="A523" s="288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</row>
    <row r="524">
      <c r="A524" s="288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</row>
    <row r="525">
      <c r="A525" s="288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</row>
    <row r="526">
      <c r="A526" s="288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</row>
    <row r="527">
      <c r="A527" s="288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</row>
    <row r="528">
      <c r="A528" s="288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</row>
    <row r="529">
      <c r="A529" s="288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</row>
    <row r="530">
      <c r="A530" s="288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</row>
    <row r="531">
      <c r="A531" s="288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</row>
    <row r="532">
      <c r="A532" s="288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</row>
    <row r="533">
      <c r="A533" s="288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</row>
    <row r="534">
      <c r="A534" s="288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</row>
    <row r="535">
      <c r="A535" s="288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</row>
    <row r="536">
      <c r="A536" s="288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</row>
    <row r="537">
      <c r="A537" s="288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</row>
    <row r="538">
      <c r="A538" s="288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</row>
    <row r="539">
      <c r="A539" s="288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</row>
    <row r="540">
      <c r="A540" s="288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</row>
    <row r="541">
      <c r="A541" s="288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</row>
    <row r="542">
      <c r="A542" s="288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</row>
    <row r="543">
      <c r="A543" s="288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</row>
    <row r="544">
      <c r="A544" s="288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</row>
    <row r="545">
      <c r="A545" s="288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</row>
    <row r="546">
      <c r="A546" s="288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</row>
    <row r="547">
      <c r="A547" s="288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</row>
    <row r="548">
      <c r="A548" s="288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</row>
    <row r="549">
      <c r="A549" s="288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</row>
    <row r="550">
      <c r="A550" s="288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</row>
    <row r="551">
      <c r="A551" s="288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</row>
    <row r="552">
      <c r="A552" s="288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</row>
    <row r="553">
      <c r="A553" s="288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</row>
    <row r="554">
      <c r="A554" s="288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</row>
    <row r="555">
      <c r="A555" s="288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</row>
    <row r="556">
      <c r="A556" s="288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</row>
    <row r="557">
      <c r="A557" s="288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</row>
    <row r="558">
      <c r="A558" s="288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</row>
    <row r="559">
      <c r="A559" s="288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</row>
    <row r="560">
      <c r="A560" s="288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</row>
    <row r="561">
      <c r="A561" s="288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</row>
    <row r="562">
      <c r="A562" s="288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</row>
    <row r="563">
      <c r="A563" s="288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</row>
    <row r="564">
      <c r="A564" s="288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</row>
    <row r="565">
      <c r="A565" s="288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</row>
    <row r="566">
      <c r="A566" s="288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</row>
    <row r="567">
      <c r="A567" s="288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</row>
    <row r="568">
      <c r="A568" s="288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</row>
    <row r="569">
      <c r="A569" s="288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</row>
    <row r="570">
      <c r="A570" s="288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</row>
    <row r="571">
      <c r="A571" s="288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</row>
    <row r="572">
      <c r="A572" s="288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</row>
    <row r="573">
      <c r="A573" s="288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</row>
    <row r="574">
      <c r="A574" s="288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</row>
    <row r="575">
      <c r="A575" s="288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</row>
    <row r="576">
      <c r="A576" s="288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</row>
    <row r="577">
      <c r="A577" s="288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</row>
    <row r="578">
      <c r="A578" s="288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</row>
    <row r="579">
      <c r="A579" s="288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</row>
    <row r="580">
      <c r="A580" s="288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</row>
    <row r="581">
      <c r="A581" s="288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</row>
    <row r="582">
      <c r="A582" s="288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</row>
    <row r="583">
      <c r="A583" s="288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</row>
    <row r="584">
      <c r="A584" s="288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</row>
    <row r="585">
      <c r="A585" s="288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</row>
    <row r="586">
      <c r="A586" s="288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</row>
    <row r="587">
      <c r="A587" s="288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</row>
    <row r="588">
      <c r="A588" s="288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</row>
    <row r="589">
      <c r="A589" s="288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</row>
    <row r="590">
      <c r="A590" s="288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</row>
    <row r="591">
      <c r="A591" s="288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</row>
    <row r="592">
      <c r="A592" s="288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</row>
    <row r="593">
      <c r="A593" s="288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</row>
    <row r="594">
      <c r="A594" s="288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</row>
    <row r="595">
      <c r="A595" s="288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</row>
    <row r="596">
      <c r="A596" s="288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</row>
    <row r="597">
      <c r="A597" s="288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</row>
    <row r="598">
      <c r="A598" s="288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</row>
    <row r="599">
      <c r="A599" s="288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</row>
    <row r="600">
      <c r="A600" s="288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</row>
    <row r="601">
      <c r="A601" s="288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</row>
    <row r="602">
      <c r="A602" s="288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</row>
    <row r="603">
      <c r="A603" s="288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</row>
    <row r="604">
      <c r="A604" s="288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</row>
    <row r="605">
      <c r="A605" s="288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</row>
    <row r="606">
      <c r="A606" s="288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</row>
    <row r="607">
      <c r="A607" s="288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</row>
    <row r="608">
      <c r="A608" s="288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</row>
    <row r="609">
      <c r="A609" s="288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</row>
    <row r="610">
      <c r="A610" s="288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</row>
    <row r="611">
      <c r="A611" s="288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</row>
    <row r="612">
      <c r="A612" s="288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</row>
    <row r="613">
      <c r="A613" s="288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</row>
    <row r="614">
      <c r="A614" s="288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</row>
    <row r="615">
      <c r="A615" s="288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</row>
    <row r="616">
      <c r="A616" s="288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</row>
    <row r="617">
      <c r="A617" s="288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</row>
    <row r="618">
      <c r="A618" s="288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</row>
    <row r="619">
      <c r="A619" s="288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</row>
    <row r="620">
      <c r="A620" s="288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</row>
    <row r="621">
      <c r="A621" s="288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</row>
    <row r="622">
      <c r="A622" s="288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</row>
    <row r="623">
      <c r="A623" s="288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</row>
    <row r="624">
      <c r="A624" s="288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</row>
    <row r="625">
      <c r="A625" s="288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</row>
    <row r="626">
      <c r="A626" s="288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</row>
    <row r="627">
      <c r="A627" s="288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</row>
    <row r="628">
      <c r="A628" s="288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</row>
    <row r="629">
      <c r="A629" s="288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</row>
    <row r="630">
      <c r="A630" s="288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</row>
    <row r="631">
      <c r="A631" s="288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</row>
    <row r="632">
      <c r="A632" s="288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</row>
    <row r="633">
      <c r="A633" s="288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</row>
    <row r="634">
      <c r="A634" s="288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</row>
    <row r="635">
      <c r="A635" s="288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</row>
    <row r="636">
      <c r="A636" s="288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</row>
    <row r="637">
      <c r="A637" s="288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</row>
    <row r="638">
      <c r="A638" s="288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</row>
    <row r="639">
      <c r="A639" s="288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</row>
    <row r="640">
      <c r="A640" s="288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</row>
    <row r="641">
      <c r="A641" s="288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</row>
    <row r="642">
      <c r="A642" s="288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</row>
    <row r="643">
      <c r="A643" s="288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</row>
    <row r="644">
      <c r="A644" s="288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</row>
    <row r="645">
      <c r="A645" s="288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</row>
    <row r="646">
      <c r="A646" s="288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</row>
    <row r="647">
      <c r="A647" s="288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</row>
    <row r="648">
      <c r="A648" s="288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</row>
    <row r="649">
      <c r="A649" s="288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</row>
    <row r="650">
      <c r="A650" s="288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</row>
    <row r="651">
      <c r="A651" s="288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</row>
    <row r="652">
      <c r="A652" s="288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</row>
    <row r="653">
      <c r="A653" s="288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</row>
    <row r="654">
      <c r="A654" s="288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</row>
    <row r="655">
      <c r="A655" s="288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</row>
    <row r="656">
      <c r="A656" s="288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</row>
    <row r="657">
      <c r="A657" s="288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</row>
    <row r="658">
      <c r="A658" s="288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</row>
    <row r="659">
      <c r="A659" s="288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</row>
    <row r="660">
      <c r="A660" s="288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</row>
    <row r="661">
      <c r="A661" s="288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</row>
    <row r="662">
      <c r="A662" s="288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</row>
    <row r="663">
      <c r="A663" s="288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</row>
    <row r="664">
      <c r="A664" s="288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</row>
    <row r="665">
      <c r="A665" s="288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</row>
    <row r="666">
      <c r="A666" s="288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</row>
    <row r="667">
      <c r="A667" s="288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</row>
    <row r="668">
      <c r="A668" s="288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</row>
    <row r="669">
      <c r="A669" s="288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</row>
    <row r="670">
      <c r="A670" s="288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</row>
    <row r="671">
      <c r="A671" s="288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</row>
    <row r="672">
      <c r="A672" s="288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</row>
    <row r="673">
      <c r="A673" s="288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</row>
    <row r="674">
      <c r="A674" s="288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</row>
    <row r="675">
      <c r="A675" s="288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</row>
    <row r="676">
      <c r="A676" s="288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</row>
    <row r="677">
      <c r="A677" s="288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</row>
    <row r="678">
      <c r="A678" s="288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</row>
    <row r="679">
      <c r="A679" s="288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</row>
    <row r="680">
      <c r="A680" s="288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</row>
    <row r="681">
      <c r="A681" s="288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</row>
    <row r="682">
      <c r="A682" s="288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</row>
    <row r="683">
      <c r="A683" s="288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</row>
    <row r="684">
      <c r="A684" s="288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</row>
    <row r="685">
      <c r="A685" s="288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</row>
    <row r="686">
      <c r="A686" s="288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</row>
    <row r="687">
      <c r="A687" s="288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</row>
    <row r="688">
      <c r="A688" s="288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</row>
    <row r="689">
      <c r="A689" s="288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</row>
    <row r="690">
      <c r="A690" s="288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</row>
    <row r="691">
      <c r="A691" s="288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</row>
    <row r="692">
      <c r="A692" s="288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</row>
    <row r="693">
      <c r="A693" s="288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</row>
    <row r="694">
      <c r="A694" s="288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</row>
    <row r="695">
      <c r="A695" s="288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</row>
    <row r="696">
      <c r="A696" s="288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</row>
    <row r="697">
      <c r="A697" s="288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</row>
    <row r="698">
      <c r="A698" s="288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</row>
    <row r="699">
      <c r="A699" s="288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</row>
    <row r="700">
      <c r="A700" s="288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</row>
    <row r="701">
      <c r="A701" s="288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</row>
    <row r="702">
      <c r="A702" s="288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</row>
    <row r="703">
      <c r="A703" s="288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</row>
    <row r="704">
      <c r="A704" s="288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</row>
    <row r="705">
      <c r="A705" s="288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</row>
    <row r="706">
      <c r="A706" s="288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</row>
    <row r="707">
      <c r="A707" s="288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</row>
    <row r="708">
      <c r="A708" s="288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</row>
    <row r="709">
      <c r="A709" s="288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</row>
    <row r="710">
      <c r="A710" s="288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</row>
    <row r="711">
      <c r="A711" s="288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</row>
    <row r="712">
      <c r="A712" s="288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</row>
    <row r="713">
      <c r="A713" s="288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</row>
    <row r="714">
      <c r="A714" s="288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</row>
    <row r="715">
      <c r="A715" s="288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</row>
    <row r="716">
      <c r="A716" s="288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</row>
    <row r="717">
      <c r="A717" s="288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</row>
    <row r="718">
      <c r="A718" s="288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</row>
    <row r="719">
      <c r="A719" s="288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</row>
    <row r="720">
      <c r="A720" s="288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</row>
    <row r="721">
      <c r="A721" s="288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</row>
    <row r="722">
      <c r="A722" s="288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</row>
    <row r="723">
      <c r="A723" s="288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</row>
    <row r="724">
      <c r="A724" s="288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</row>
    <row r="725">
      <c r="A725" s="288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</row>
    <row r="726">
      <c r="A726" s="288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</row>
    <row r="727">
      <c r="A727" s="288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</row>
    <row r="728">
      <c r="A728" s="288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</row>
    <row r="729">
      <c r="A729" s="288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</row>
    <row r="730">
      <c r="A730" s="288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</row>
    <row r="731">
      <c r="A731" s="288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</row>
    <row r="732">
      <c r="A732" s="288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</row>
    <row r="733">
      <c r="A733" s="288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</row>
    <row r="734">
      <c r="A734" s="288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</row>
    <row r="735">
      <c r="A735" s="288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</row>
    <row r="736">
      <c r="A736" s="288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</row>
    <row r="737">
      <c r="A737" s="288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</row>
    <row r="738">
      <c r="A738" s="288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</row>
    <row r="739">
      <c r="A739" s="288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</row>
    <row r="740">
      <c r="A740" s="288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</row>
    <row r="741">
      <c r="A741" s="288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</row>
    <row r="742">
      <c r="A742" s="288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</row>
    <row r="743">
      <c r="A743" s="288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</row>
    <row r="744">
      <c r="A744" s="288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</row>
    <row r="745">
      <c r="A745" s="288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</row>
    <row r="746">
      <c r="A746" s="288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</row>
    <row r="747">
      <c r="A747" s="288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</row>
    <row r="748">
      <c r="A748" s="288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</row>
    <row r="749">
      <c r="A749" s="288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</row>
    <row r="750">
      <c r="A750" s="288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</row>
    <row r="751">
      <c r="A751" s="288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</row>
    <row r="752">
      <c r="A752" s="288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</row>
    <row r="753">
      <c r="A753" s="288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</row>
    <row r="754">
      <c r="A754" s="288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</row>
    <row r="755">
      <c r="A755" s="288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</row>
    <row r="756">
      <c r="A756" s="288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</row>
    <row r="757">
      <c r="A757" s="288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</row>
    <row r="758">
      <c r="A758" s="288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</row>
    <row r="759">
      <c r="A759" s="288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</row>
    <row r="760">
      <c r="A760" s="288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</row>
    <row r="761">
      <c r="A761" s="288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</row>
    <row r="762">
      <c r="A762" s="288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</row>
    <row r="763">
      <c r="A763" s="288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</row>
    <row r="764">
      <c r="A764" s="288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</row>
    <row r="765">
      <c r="A765" s="288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</row>
    <row r="766">
      <c r="A766" s="288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</row>
    <row r="767">
      <c r="A767" s="288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</row>
    <row r="768">
      <c r="A768" s="288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</row>
    <row r="769">
      <c r="A769" s="288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</row>
    <row r="770">
      <c r="A770" s="288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</row>
    <row r="771">
      <c r="A771" s="288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</row>
    <row r="772">
      <c r="A772" s="288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</row>
    <row r="773">
      <c r="A773" s="288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</row>
    <row r="774">
      <c r="A774" s="288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</row>
    <row r="775">
      <c r="A775" s="288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</row>
    <row r="776">
      <c r="A776" s="288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</row>
    <row r="777">
      <c r="A777" s="288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</row>
    <row r="778">
      <c r="A778" s="288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</row>
    <row r="779">
      <c r="A779" s="288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</row>
    <row r="780">
      <c r="A780" s="288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</row>
    <row r="781">
      <c r="A781" s="288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</row>
    <row r="782">
      <c r="A782" s="288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</row>
    <row r="783">
      <c r="A783" s="288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</row>
    <row r="784">
      <c r="A784" s="288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</row>
    <row r="785">
      <c r="A785" s="288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</row>
    <row r="786">
      <c r="A786" s="288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</row>
    <row r="787">
      <c r="A787" s="288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</row>
    <row r="788">
      <c r="A788" s="288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</row>
    <row r="789">
      <c r="A789" s="288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</row>
    <row r="790">
      <c r="A790" s="288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</row>
    <row r="791">
      <c r="A791" s="288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</row>
    <row r="792">
      <c r="A792" s="288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</row>
    <row r="793">
      <c r="A793" s="288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</row>
    <row r="794">
      <c r="A794" s="288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</row>
    <row r="795">
      <c r="A795" s="288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</row>
    <row r="796">
      <c r="A796" s="288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</row>
    <row r="797">
      <c r="A797" s="288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</row>
    <row r="798">
      <c r="A798" s="288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</row>
    <row r="799">
      <c r="A799" s="288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</row>
    <row r="800">
      <c r="A800" s="288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</row>
    <row r="801">
      <c r="A801" s="288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</row>
    <row r="802">
      <c r="A802" s="288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</row>
    <row r="803">
      <c r="A803" s="288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</row>
    <row r="804">
      <c r="A804" s="288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</row>
    <row r="805">
      <c r="A805" s="288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</row>
    <row r="806">
      <c r="A806" s="288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</row>
    <row r="807">
      <c r="A807" s="288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</row>
    <row r="808">
      <c r="A808" s="288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</row>
    <row r="809">
      <c r="A809" s="288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</row>
    <row r="810">
      <c r="A810" s="288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</row>
    <row r="811">
      <c r="A811" s="288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</row>
    <row r="812">
      <c r="A812" s="288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</row>
    <row r="813">
      <c r="A813" s="288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</row>
    <row r="814">
      <c r="A814" s="288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</row>
    <row r="815">
      <c r="A815" s="288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</row>
    <row r="816">
      <c r="A816" s="288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</row>
    <row r="817">
      <c r="A817" s="288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</row>
    <row r="818">
      <c r="A818" s="288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</row>
    <row r="819">
      <c r="A819" s="288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</row>
    <row r="820">
      <c r="A820" s="288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</row>
    <row r="821">
      <c r="A821" s="288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</row>
    <row r="822">
      <c r="A822" s="288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</row>
    <row r="823">
      <c r="A823" s="288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</row>
    <row r="824">
      <c r="A824" s="288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</row>
    <row r="825">
      <c r="A825" s="288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</row>
    <row r="826">
      <c r="A826" s="288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</row>
    <row r="827">
      <c r="A827" s="288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</row>
    <row r="828">
      <c r="A828" s="288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</row>
    <row r="829">
      <c r="A829" s="288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</row>
    <row r="830">
      <c r="A830" s="288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</row>
    <row r="831">
      <c r="A831" s="288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</row>
    <row r="832">
      <c r="A832" s="288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</row>
    <row r="833">
      <c r="A833" s="288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</row>
    <row r="834">
      <c r="A834" s="288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</row>
    <row r="835">
      <c r="A835" s="288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</row>
    <row r="836">
      <c r="A836" s="288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</row>
    <row r="837">
      <c r="A837" s="288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</row>
    <row r="838">
      <c r="A838" s="288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</row>
    <row r="839">
      <c r="A839" s="288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</row>
    <row r="840">
      <c r="A840" s="288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</row>
    <row r="841">
      <c r="A841" s="288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</row>
    <row r="842">
      <c r="A842" s="288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</row>
    <row r="843">
      <c r="A843" s="288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</row>
    <row r="844">
      <c r="A844" s="288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</row>
    <row r="845">
      <c r="A845" s="288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</row>
    <row r="846">
      <c r="A846" s="288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</row>
    <row r="847">
      <c r="A847" s="288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</row>
    <row r="848">
      <c r="A848" s="288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</row>
    <row r="849">
      <c r="A849" s="288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</row>
    <row r="850">
      <c r="A850" s="288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</row>
    <row r="851">
      <c r="A851" s="288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</row>
    <row r="852">
      <c r="A852" s="288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</row>
    <row r="853">
      <c r="A853" s="288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</row>
    <row r="854">
      <c r="A854" s="288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</row>
    <row r="855">
      <c r="A855" s="288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</row>
    <row r="856">
      <c r="A856" s="288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</row>
    <row r="857">
      <c r="A857" s="288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</row>
    <row r="858">
      <c r="A858" s="288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</row>
    <row r="859">
      <c r="A859" s="288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</row>
    <row r="860">
      <c r="A860" s="288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</row>
    <row r="861">
      <c r="A861" s="288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</row>
    <row r="862">
      <c r="A862" s="288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</row>
    <row r="863">
      <c r="A863" s="288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</row>
    <row r="864">
      <c r="A864" s="288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</row>
    <row r="865">
      <c r="A865" s="288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</row>
    <row r="866">
      <c r="A866" s="288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</row>
    <row r="867">
      <c r="A867" s="288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</row>
    <row r="868">
      <c r="A868" s="288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</row>
    <row r="869">
      <c r="A869" s="288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</row>
    <row r="870">
      <c r="A870" s="288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</row>
    <row r="871">
      <c r="A871" s="288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</row>
    <row r="872">
      <c r="A872" s="288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</row>
    <row r="873">
      <c r="A873" s="288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</row>
    <row r="874">
      <c r="A874" s="288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</row>
    <row r="875">
      <c r="A875" s="288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</row>
    <row r="876">
      <c r="A876" s="288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</row>
    <row r="877">
      <c r="A877" s="288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</row>
    <row r="878">
      <c r="A878" s="288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</row>
    <row r="879">
      <c r="A879" s="288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</row>
    <row r="880">
      <c r="A880" s="288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</row>
    <row r="881">
      <c r="A881" s="288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</row>
    <row r="882">
      <c r="A882" s="288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</row>
    <row r="883">
      <c r="A883" s="288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</row>
    <row r="884">
      <c r="A884" s="288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</row>
    <row r="885">
      <c r="A885" s="288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</row>
    <row r="886">
      <c r="A886" s="288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</row>
    <row r="887">
      <c r="A887" s="288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</row>
    <row r="888">
      <c r="A888" s="288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</row>
    <row r="889">
      <c r="A889" s="288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</row>
    <row r="890">
      <c r="A890" s="288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</row>
    <row r="891">
      <c r="A891" s="288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</row>
    <row r="892">
      <c r="A892" s="288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</row>
    <row r="893">
      <c r="A893" s="288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</row>
    <row r="894">
      <c r="A894" s="288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</row>
    <row r="895">
      <c r="A895" s="288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</row>
    <row r="896">
      <c r="A896" s="288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</row>
    <row r="897">
      <c r="A897" s="288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</row>
    <row r="898">
      <c r="A898" s="288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</row>
    <row r="899">
      <c r="A899" s="288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</row>
    <row r="900">
      <c r="A900" s="288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</row>
    <row r="901">
      <c r="A901" s="288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</row>
    <row r="902">
      <c r="A902" s="288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</row>
    <row r="903">
      <c r="A903" s="288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</row>
    <row r="904">
      <c r="A904" s="288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</row>
    <row r="905">
      <c r="A905" s="288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</row>
    <row r="906">
      <c r="A906" s="288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</row>
    <row r="907">
      <c r="A907" s="288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</row>
    <row r="908">
      <c r="A908" s="288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</row>
    <row r="909">
      <c r="A909" s="288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</row>
    <row r="910">
      <c r="A910" s="288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</row>
    <row r="911">
      <c r="A911" s="288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</row>
    <row r="912">
      <c r="A912" s="288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</row>
    <row r="913">
      <c r="A913" s="288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</row>
    <row r="914">
      <c r="A914" s="288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</row>
    <row r="915">
      <c r="A915" s="288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</row>
    <row r="916">
      <c r="A916" s="288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</row>
    <row r="917">
      <c r="A917" s="288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</row>
    <row r="918">
      <c r="A918" s="288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</row>
    <row r="919">
      <c r="A919" s="288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</row>
    <row r="920">
      <c r="A920" s="288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</row>
    <row r="921">
      <c r="A921" s="288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</row>
    <row r="922">
      <c r="A922" s="288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</row>
    <row r="923">
      <c r="A923" s="288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</row>
    <row r="924">
      <c r="A924" s="288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</row>
    <row r="925">
      <c r="A925" s="288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</row>
    <row r="926">
      <c r="A926" s="288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</row>
    <row r="927">
      <c r="A927" s="288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</row>
    <row r="928">
      <c r="A928" s="288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</row>
    <row r="929">
      <c r="A929" s="288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</row>
    <row r="930">
      <c r="A930" s="288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</row>
    <row r="931">
      <c r="A931" s="288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</row>
    <row r="932">
      <c r="A932" s="288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</row>
    <row r="933">
      <c r="A933" s="288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</row>
    <row r="934">
      <c r="A934" s="288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</row>
    <row r="935">
      <c r="A935" s="288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</row>
    <row r="936">
      <c r="A936" s="288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</row>
    <row r="937">
      <c r="A937" s="288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</row>
    <row r="938">
      <c r="A938" s="288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</row>
    <row r="939">
      <c r="A939" s="288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</row>
    <row r="940">
      <c r="A940" s="288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</row>
    <row r="941">
      <c r="A941" s="288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</row>
    <row r="942">
      <c r="A942" s="288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</row>
    <row r="943">
      <c r="A943" s="288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</row>
    <row r="944">
      <c r="A944" s="288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</row>
    <row r="945">
      <c r="A945" s="288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</row>
    <row r="946">
      <c r="A946" s="288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</row>
    <row r="947">
      <c r="A947" s="288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</row>
    <row r="948">
      <c r="A948" s="288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</row>
    <row r="949">
      <c r="A949" s="288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</row>
    <row r="950">
      <c r="A950" s="288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</row>
    <row r="951">
      <c r="A951" s="288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</row>
    <row r="952">
      <c r="A952" s="288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</row>
    <row r="953">
      <c r="A953" s="288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</row>
    <row r="954">
      <c r="A954" s="288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</row>
    <row r="955">
      <c r="A955" s="288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</row>
    <row r="956">
      <c r="A956" s="288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</row>
    <row r="957">
      <c r="A957" s="288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</row>
    <row r="958">
      <c r="A958" s="288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</row>
    <row r="959">
      <c r="A959" s="288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</row>
    <row r="960">
      <c r="A960" s="288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</row>
    <row r="961">
      <c r="A961" s="288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</row>
    <row r="962">
      <c r="A962" s="288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</row>
    <row r="963">
      <c r="A963" s="288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</row>
    <row r="964">
      <c r="A964" s="288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</row>
    <row r="965">
      <c r="A965" s="288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</row>
    <row r="966">
      <c r="A966" s="288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</row>
    <row r="967">
      <c r="A967" s="288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</row>
    <row r="968">
      <c r="A968" s="288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</row>
    <row r="969">
      <c r="A969" s="288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</row>
    <row r="970">
      <c r="A970" s="288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</row>
    <row r="971">
      <c r="A971" s="288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</row>
    <row r="972">
      <c r="A972" s="288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</row>
    <row r="973">
      <c r="A973" s="288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</row>
    <row r="974">
      <c r="A974" s="288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</row>
    <row r="975">
      <c r="A975" s="288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</row>
    <row r="976">
      <c r="A976" s="288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</row>
    <row r="977">
      <c r="A977" s="288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</row>
    <row r="978">
      <c r="A978" s="288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</row>
    <row r="979">
      <c r="A979" s="288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</row>
    <row r="980">
      <c r="A980" s="288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</row>
    <row r="981">
      <c r="A981" s="288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</row>
    <row r="982">
      <c r="A982" s="288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</row>
    <row r="983">
      <c r="A983" s="288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2" max="2" width="4.75"/>
    <col customWidth="1" min="3" max="3" width="4.88"/>
    <col customWidth="1" min="4" max="4" width="26.75"/>
    <col customWidth="1" min="5" max="5" width="3.63"/>
    <col customWidth="1" min="6" max="6" width="9.88"/>
    <col customWidth="1" min="7" max="7" width="1.63"/>
    <col customWidth="1" min="8" max="8" width="9.88"/>
    <col customWidth="1" min="9" max="9" width="1.63"/>
    <col customWidth="1" min="10" max="10" width="9.88"/>
    <col customWidth="1" min="11" max="11" width="1.63"/>
    <col customWidth="1" min="12" max="12" width="9.88"/>
    <col customWidth="1" min="13" max="13" width="1.63"/>
    <col customWidth="1" min="14" max="14" width="9.88"/>
    <col customWidth="1" min="15" max="15" width="1.63"/>
    <col customWidth="1" min="16" max="16" width="9.88"/>
    <col customWidth="1" min="17" max="17" width="1.63"/>
    <col customWidth="1" min="18" max="18" width="9.88"/>
  </cols>
  <sheetData>
    <row r="1">
      <c r="A1" s="28" t="s">
        <v>27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29" t="s">
        <v>28</v>
      </c>
      <c r="B3" s="30" t="s">
        <v>29</v>
      </c>
      <c r="C3" s="5"/>
      <c r="D3" s="5"/>
      <c r="E3" s="5"/>
      <c r="F3" s="5"/>
      <c r="G3" s="5"/>
      <c r="H3" s="31">
        <v>10000.0</v>
      </c>
      <c r="J3" s="32" t="s">
        <v>30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5"/>
      <c r="B4" s="33" t="s">
        <v>31</v>
      </c>
      <c r="C4" s="32" t="s">
        <v>32</v>
      </c>
      <c r="D4" s="5"/>
      <c r="E4" s="5"/>
      <c r="F4" s="5"/>
      <c r="G4" s="5"/>
      <c r="H4" s="34">
        <v>10000.0</v>
      </c>
      <c r="J4" s="32" t="s">
        <v>33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5"/>
      <c r="B6" s="33" t="s">
        <v>34</v>
      </c>
      <c r="C6" s="32" t="s">
        <v>35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5"/>
      <c r="B7" s="5"/>
      <c r="C7" s="33" t="s">
        <v>36</v>
      </c>
      <c r="D7" s="32" t="s">
        <v>37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5"/>
      <c r="B8" s="5"/>
      <c r="C8" s="33" t="s">
        <v>38</v>
      </c>
      <c r="D8" s="32" t="s">
        <v>39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5"/>
      <c r="B9" s="5"/>
      <c r="C9" s="33" t="s">
        <v>40</v>
      </c>
      <c r="D9" s="32" t="s">
        <v>41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5"/>
      <c r="B10" s="33"/>
      <c r="C10" s="32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33" t="s">
        <v>42</v>
      </c>
      <c r="C11" s="32" t="s">
        <v>43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5"/>
      <c r="B12" s="5"/>
      <c r="C12" s="33" t="s">
        <v>36</v>
      </c>
      <c r="D12" s="32" t="s">
        <v>44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5"/>
      <c r="B14" s="33" t="s">
        <v>45</v>
      </c>
      <c r="C14" s="32" t="s">
        <v>46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5"/>
      <c r="B15" s="5"/>
      <c r="C15" s="33" t="s">
        <v>36</v>
      </c>
      <c r="D15" s="32" t="s">
        <v>47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C16" s="5"/>
      <c r="D16" s="5"/>
      <c r="E16" s="5"/>
      <c r="S16" s="5"/>
      <c r="T16" s="5"/>
      <c r="U16" s="5"/>
      <c r="V16" s="5"/>
      <c r="W16" s="5"/>
      <c r="X16" s="5"/>
      <c r="Y16" s="5"/>
      <c r="Z16" s="5"/>
    </row>
    <row r="17">
      <c r="A17" s="29" t="s">
        <v>48</v>
      </c>
      <c r="B17" s="30" t="s">
        <v>49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5"/>
      <c r="U17" s="5"/>
      <c r="V17" s="5"/>
      <c r="W17" s="5"/>
      <c r="X17" s="5"/>
      <c r="Y17" s="5"/>
      <c r="Z17" s="5"/>
    </row>
    <row r="18">
      <c r="A18" s="29" t="s">
        <v>50</v>
      </c>
      <c r="B18" s="30" t="s">
        <v>51</v>
      </c>
      <c r="C18" s="35"/>
      <c r="D18" s="35"/>
      <c r="E18" s="35"/>
      <c r="F18" s="36" t="s">
        <v>52</v>
      </c>
      <c r="G18" s="37"/>
      <c r="H18" s="38" t="s">
        <v>53</v>
      </c>
      <c r="I18" s="37"/>
      <c r="J18" s="39" t="s">
        <v>54</v>
      </c>
      <c r="K18" s="37"/>
      <c r="L18" s="40" t="s">
        <v>55</v>
      </c>
      <c r="M18" s="37"/>
      <c r="N18" s="40" t="s">
        <v>56</v>
      </c>
      <c r="O18" s="37"/>
      <c r="P18" s="40" t="s">
        <v>57</v>
      </c>
      <c r="Q18" s="37"/>
      <c r="R18" s="41" t="s">
        <v>58</v>
      </c>
      <c r="S18" s="35"/>
      <c r="T18" s="5"/>
      <c r="U18" s="5"/>
      <c r="V18" s="5"/>
      <c r="W18" s="5"/>
      <c r="X18" s="5"/>
      <c r="Y18" s="5"/>
      <c r="Z18" s="5"/>
    </row>
    <row r="19">
      <c r="A19" s="5"/>
      <c r="B19" s="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5"/>
      <c r="U19" s="5"/>
      <c r="V19" s="5"/>
      <c r="W19" s="5"/>
      <c r="X19" s="5"/>
      <c r="Y19" s="5"/>
      <c r="Z19" s="5"/>
    </row>
    <row r="20">
      <c r="A20" s="5"/>
      <c r="B20" s="33" t="s">
        <v>31</v>
      </c>
      <c r="C20" s="42" t="s">
        <v>59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43"/>
      <c r="D21" s="32" t="s">
        <v>60</v>
      </c>
      <c r="E21" s="5"/>
      <c r="F21" s="44" t="s">
        <v>61</v>
      </c>
      <c r="G21" s="45"/>
      <c r="H21" s="44" t="s">
        <v>61</v>
      </c>
      <c r="I21" s="45"/>
      <c r="J21" s="46" t="s">
        <v>61</v>
      </c>
      <c r="K21" s="45"/>
      <c r="L21" s="47" t="s">
        <v>61</v>
      </c>
      <c r="M21" s="45"/>
      <c r="N21" s="47" t="s">
        <v>61</v>
      </c>
      <c r="O21" s="45"/>
      <c r="P21" s="47" t="s">
        <v>61</v>
      </c>
      <c r="Q21" s="45"/>
      <c r="R21" s="48" t="s">
        <v>61</v>
      </c>
      <c r="S21" s="5"/>
      <c r="T21" s="5"/>
      <c r="U21" s="5"/>
      <c r="V21" s="5"/>
      <c r="W21" s="5"/>
      <c r="X21" s="5"/>
      <c r="Y21" s="5"/>
      <c r="Z21" s="5"/>
    </row>
    <row r="22">
      <c r="A22" s="5"/>
      <c r="B22" s="5"/>
      <c r="C22" s="43"/>
      <c r="D22" s="32" t="s">
        <v>62</v>
      </c>
      <c r="E22" s="5"/>
      <c r="F22" s="44" t="s">
        <v>61</v>
      </c>
      <c r="G22" s="45"/>
      <c r="H22" s="44" t="s">
        <v>61</v>
      </c>
      <c r="I22" s="45"/>
      <c r="J22" s="46" t="s">
        <v>61</v>
      </c>
      <c r="K22" s="45"/>
      <c r="L22" s="47" t="s">
        <v>61</v>
      </c>
      <c r="M22" s="45"/>
      <c r="N22" s="47" t="s">
        <v>61</v>
      </c>
      <c r="O22" s="45"/>
      <c r="P22" s="47" t="s">
        <v>61</v>
      </c>
      <c r="Q22" s="45"/>
      <c r="R22" s="48" t="s">
        <v>61</v>
      </c>
      <c r="S22" s="5"/>
      <c r="T22" s="5"/>
      <c r="U22" s="5"/>
      <c r="V22" s="5"/>
      <c r="W22" s="5"/>
      <c r="X22" s="5"/>
      <c r="Y22" s="5"/>
      <c r="Z22" s="5"/>
    </row>
    <row r="23">
      <c r="A23" s="5"/>
      <c r="B23" s="5"/>
      <c r="C23" s="43"/>
      <c r="D23" s="49" t="s">
        <v>63</v>
      </c>
      <c r="E23" s="5"/>
      <c r="F23" s="44" t="s">
        <v>61</v>
      </c>
      <c r="G23" s="45"/>
      <c r="H23" s="45"/>
      <c r="I23" s="45"/>
      <c r="J23" s="45"/>
      <c r="K23" s="45"/>
      <c r="L23" s="47" t="s">
        <v>61</v>
      </c>
      <c r="M23" s="45"/>
      <c r="N23" s="45"/>
      <c r="O23" s="45"/>
      <c r="P23" s="45"/>
      <c r="Q23" s="45"/>
      <c r="R23" s="45"/>
      <c r="S23" s="5"/>
      <c r="T23" s="5"/>
      <c r="U23" s="5"/>
      <c r="V23" s="5"/>
      <c r="W23" s="5"/>
      <c r="X23" s="5"/>
      <c r="Y23" s="5"/>
      <c r="Z23" s="5"/>
    </row>
    <row r="24">
      <c r="A24" s="5"/>
      <c r="B24" s="5"/>
      <c r="C24" s="43"/>
      <c r="D24" s="49" t="s">
        <v>64</v>
      </c>
      <c r="E24" s="5"/>
      <c r="F24" s="45"/>
      <c r="G24" s="45"/>
      <c r="H24" s="44" t="s">
        <v>61</v>
      </c>
      <c r="I24" s="45"/>
      <c r="J24" s="46" t="s">
        <v>61</v>
      </c>
      <c r="K24" s="45"/>
      <c r="L24" s="45"/>
      <c r="M24" s="45"/>
      <c r="N24" s="45"/>
      <c r="O24" s="45"/>
      <c r="P24" s="47" t="s">
        <v>61</v>
      </c>
      <c r="Q24" s="45"/>
      <c r="R24" s="45"/>
      <c r="S24" s="5"/>
      <c r="T24" s="5"/>
      <c r="U24" s="5"/>
      <c r="V24" s="5"/>
      <c r="W24" s="5"/>
      <c r="X24" s="5"/>
      <c r="Y24" s="5"/>
      <c r="Z24" s="5"/>
    </row>
    <row r="25">
      <c r="A25" s="5"/>
      <c r="B25" s="5"/>
      <c r="C25" s="43"/>
      <c r="D25" s="32" t="s">
        <v>65</v>
      </c>
      <c r="E25" s="5"/>
      <c r="F25" s="45"/>
      <c r="G25" s="45"/>
      <c r="H25" s="45"/>
      <c r="I25" s="45"/>
      <c r="J25" s="45"/>
      <c r="K25" s="45"/>
      <c r="L25" s="45"/>
      <c r="M25" s="45"/>
      <c r="N25" s="47" t="s">
        <v>61</v>
      </c>
      <c r="O25" s="45"/>
      <c r="P25" s="45"/>
      <c r="Q25" s="45"/>
      <c r="R25" s="4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43"/>
      <c r="D26" s="49" t="s">
        <v>66</v>
      </c>
      <c r="E26" s="5"/>
      <c r="F26" s="44" t="s">
        <v>61</v>
      </c>
      <c r="G26" s="45"/>
      <c r="H26" s="44" t="s">
        <v>61</v>
      </c>
      <c r="I26" s="45"/>
      <c r="J26" s="46" t="s">
        <v>61</v>
      </c>
      <c r="K26" s="45"/>
      <c r="L26" s="47" t="s">
        <v>61</v>
      </c>
      <c r="M26" s="45"/>
      <c r="N26" s="45"/>
      <c r="O26" s="45"/>
      <c r="P26" s="47" t="s">
        <v>61</v>
      </c>
      <c r="Q26" s="45"/>
      <c r="R26" s="45"/>
      <c r="S26" s="5"/>
      <c r="T26" s="5"/>
      <c r="U26" s="5"/>
      <c r="V26" s="5"/>
      <c r="W26" s="5"/>
      <c r="X26" s="5"/>
      <c r="Y26" s="5"/>
      <c r="Z26" s="5"/>
    </row>
    <row r="27">
      <c r="A27" s="5"/>
      <c r="B27" s="5"/>
      <c r="C27" s="43"/>
      <c r="D27" s="32" t="s">
        <v>67</v>
      </c>
      <c r="E27" s="5"/>
      <c r="F27" s="45"/>
      <c r="G27" s="45"/>
      <c r="H27" s="45"/>
      <c r="I27" s="45"/>
      <c r="J27" s="45"/>
      <c r="K27" s="45"/>
      <c r="L27" s="47" t="s">
        <v>61</v>
      </c>
      <c r="M27" s="45"/>
      <c r="N27" s="47" t="s">
        <v>61</v>
      </c>
      <c r="O27" s="45"/>
      <c r="P27" s="47" t="s">
        <v>61</v>
      </c>
      <c r="Q27" s="45"/>
      <c r="R27" s="45"/>
      <c r="S27" s="5"/>
      <c r="T27" s="5"/>
      <c r="U27" s="5"/>
      <c r="V27" s="5"/>
      <c r="W27" s="5"/>
      <c r="X27" s="5"/>
      <c r="Y27" s="5"/>
      <c r="Z27" s="5"/>
    </row>
    <row r="28">
      <c r="A28" s="5"/>
      <c r="B28" s="5"/>
      <c r="C28" s="43"/>
      <c r="D28" s="5"/>
      <c r="E28" s="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5"/>
      <c r="T28" s="5"/>
      <c r="U28" s="5"/>
      <c r="V28" s="5"/>
      <c r="W28" s="5"/>
      <c r="X28" s="5"/>
      <c r="Y28" s="5"/>
      <c r="Z28" s="5"/>
    </row>
    <row r="29">
      <c r="A29" s="5"/>
      <c r="B29" s="33" t="s">
        <v>34</v>
      </c>
      <c r="C29" s="42" t="s">
        <v>68</v>
      </c>
      <c r="D29" s="5"/>
      <c r="E29" s="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5"/>
      <c r="T29" s="5"/>
      <c r="U29" s="5"/>
      <c r="V29" s="5"/>
      <c r="W29" s="5"/>
      <c r="X29" s="5"/>
      <c r="Y29" s="5"/>
      <c r="Z29" s="5"/>
    </row>
    <row r="30">
      <c r="A30" s="5"/>
      <c r="B30" s="5"/>
      <c r="C30" s="43"/>
      <c r="D30" s="32" t="s">
        <v>69</v>
      </c>
      <c r="E30" s="5"/>
      <c r="F30" s="45"/>
      <c r="G30" s="45"/>
      <c r="H30" s="45"/>
      <c r="I30" s="45"/>
      <c r="J30" s="45"/>
      <c r="K30" s="45"/>
      <c r="L30" s="47" t="s">
        <v>61</v>
      </c>
      <c r="M30" s="45"/>
      <c r="N30" s="47" t="s">
        <v>61</v>
      </c>
      <c r="O30" s="45"/>
      <c r="P30" s="47" t="s">
        <v>61</v>
      </c>
      <c r="Q30" s="45"/>
      <c r="R30" s="48" t="s">
        <v>61</v>
      </c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43"/>
      <c r="D31" s="32" t="s">
        <v>70</v>
      </c>
      <c r="E31" s="5"/>
      <c r="F31" s="45"/>
      <c r="G31" s="45"/>
      <c r="H31" s="45"/>
      <c r="I31" s="45"/>
      <c r="J31" s="46" t="s">
        <v>61</v>
      </c>
      <c r="K31" s="45"/>
      <c r="L31" s="45"/>
      <c r="M31" s="45"/>
      <c r="N31" s="45"/>
      <c r="O31" s="45"/>
      <c r="P31" s="45"/>
      <c r="Q31" s="45"/>
      <c r="R31" s="45"/>
      <c r="S31" s="5"/>
      <c r="T31" s="5"/>
      <c r="U31" s="5"/>
      <c r="V31" s="5"/>
      <c r="W31" s="5"/>
      <c r="X31" s="5"/>
      <c r="Y31" s="5"/>
      <c r="Z31" s="5"/>
    </row>
    <row r="32">
      <c r="A32" s="5"/>
      <c r="B32" s="5"/>
      <c r="C32" s="43"/>
      <c r="D32" s="32" t="s">
        <v>71</v>
      </c>
      <c r="E32" s="5"/>
      <c r="F32" s="45"/>
      <c r="G32" s="45"/>
      <c r="H32" s="45"/>
      <c r="I32" s="45"/>
      <c r="J32" s="45"/>
      <c r="K32" s="45"/>
      <c r="L32" s="47" t="s">
        <v>61</v>
      </c>
      <c r="M32" s="45"/>
      <c r="N32" s="47" t="s">
        <v>61</v>
      </c>
      <c r="O32" s="45"/>
      <c r="P32" s="45"/>
      <c r="Q32" s="45"/>
      <c r="R32" s="48" t="s">
        <v>61</v>
      </c>
      <c r="S32" s="5"/>
      <c r="T32" s="5"/>
      <c r="U32" s="5"/>
      <c r="V32" s="5"/>
      <c r="W32" s="5"/>
      <c r="X32" s="5"/>
      <c r="Y32" s="5"/>
      <c r="Z32" s="5"/>
    </row>
    <row r="33">
      <c r="A33" s="5"/>
      <c r="B33" s="5"/>
      <c r="C33" s="43"/>
      <c r="D33" s="32" t="s">
        <v>72</v>
      </c>
      <c r="E33" s="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7" t="s">
        <v>61</v>
      </c>
      <c r="Q33" s="45"/>
      <c r="R33" s="45"/>
      <c r="S33" s="5"/>
      <c r="T33" s="5"/>
      <c r="U33" s="5"/>
      <c r="V33" s="5"/>
      <c r="W33" s="5"/>
      <c r="X33" s="5"/>
      <c r="Y33" s="5"/>
      <c r="Z33" s="5"/>
    </row>
    <row r="34">
      <c r="A34" s="5"/>
      <c r="B34" s="5"/>
      <c r="C34" s="43"/>
      <c r="D34" s="32" t="s">
        <v>73</v>
      </c>
      <c r="E34" s="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7" t="s">
        <v>61</v>
      </c>
      <c r="Q34" s="45"/>
      <c r="R34" s="45"/>
      <c r="S34" s="5"/>
      <c r="T34" s="5"/>
      <c r="U34" s="5"/>
      <c r="V34" s="5"/>
      <c r="W34" s="5"/>
      <c r="X34" s="5"/>
      <c r="Y34" s="5"/>
      <c r="Z34" s="5"/>
    </row>
    <row r="35">
      <c r="A35" s="5"/>
      <c r="B35" s="5"/>
      <c r="C35" s="43"/>
      <c r="D35" s="49" t="s">
        <v>74</v>
      </c>
      <c r="E35" s="5"/>
      <c r="F35" s="44" t="s">
        <v>61</v>
      </c>
      <c r="G35" s="45"/>
      <c r="H35" s="45"/>
      <c r="I35" s="45"/>
      <c r="J35" s="45"/>
      <c r="K35" s="45"/>
      <c r="L35" s="47" t="s">
        <v>61</v>
      </c>
      <c r="M35" s="45"/>
      <c r="N35" s="45"/>
      <c r="O35" s="45"/>
      <c r="P35" s="45"/>
      <c r="Q35" s="45"/>
      <c r="R35" s="4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43"/>
      <c r="D36" s="32" t="s">
        <v>75</v>
      </c>
      <c r="E36" s="5"/>
      <c r="F36" s="45"/>
      <c r="G36" s="45"/>
      <c r="H36" s="45"/>
      <c r="I36" s="45"/>
      <c r="J36" s="46" t="s">
        <v>61</v>
      </c>
      <c r="K36" s="45"/>
      <c r="L36" s="45"/>
      <c r="M36" s="45"/>
      <c r="N36" s="45"/>
      <c r="O36" s="45"/>
      <c r="P36" s="45"/>
      <c r="Q36" s="45"/>
      <c r="R36" s="45"/>
      <c r="S36" s="5"/>
      <c r="T36" s="5"/>
      <c r="U36" s="5"/>
      <c r="V36" s="5"/>
      <c r="W36" s="5"/>
      <c r="X36" s="5"/>
      <c r="Y36" s="5"/>
      <c r="Z36" s="5"/>
    </row>
    <row r="37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33" t="s">
        <v>42</v>
      </c>
      <c r="C38" s="42" t="s">
        <v>76</v>
      </c>
      <c r="D38" s="5"/>
      <c r="E38" s="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5"/>
      <c r="T38" s="5"/>
      <c r="U38" s="5"/>
      <c r="V38" s="5"/>
      <c r="W38" s="5"/>
      <c r="X38" s="5"/>
      <c r="Y38" s="5"/>
      <c r="Z38" s="5"/>
    </row>
    <row r="39">
      <c r="A39" s="5"/>
      <c r="B39" s="5"/>
      <c r="C39" s="43"/>
      <c r="D39" s="32" t="s">
        <v>77</v>
      </c>
      <c r="E39" s="5"/>
      <c r="F39" s="45"/>
      <c r="G39" s="45"/>
      <c r="H39" s="45"/>
      <c r="I39" s="45"/>
      <c r="J39" s="45"/>
      <c r="K39" s="45"/>
      <c r="L39" s="47" t="s">
        <v>61</v>
      </c>
      <c r="M39" s="45"/>
      <c r="N39" s="47" t="s">
        <v>61</v>
      </c>
      <c r="O39" s="45"/>
      <c r="P39" s="45"/>
      <c r="Q39" s="45"/>
      <c r="R39" s="45"/>
      <c r="S39" s="5"/>
      <c r="T39" s="5"/>
      <c r="U39" s="5"/>
      <c r="V39" s="5"/>
      <c r="W39" s="5"/>
      <c r="X39" s="5"/>
      <c r="Y39" s="5"/>
      <c r="Z39" s="5"/>
    </row>
    <row r="40">
      <c r="A40" s="5"/>
      <c r="B40" s="5"/>
      <c r="C40" s="43"/>
      <c r="D40" s="32" t="s">
        <v>78</v>
      </c>
      <c r="E40" s="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8" t="s">
        <v>61</v>
      </c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43"/>
      <c r="D41" s="32" t="s">
        <v>79</v>
      </c>
      <c r="E41" s="5"/>
      <c r="F41" s="45"/>
      <c r="G41" s="45"/>
      <c r="H41" s="45"/>
      <c r="I41" s="45"/>
      <c r="J41" s="46" t="s">
        <v>61</v>
      </c>
      <c r="K41" s="45"/>
      <c r="L41" s="45"/>
      <c r="M41" s="45"/>
      <c r="N41" s="45"/>
      <c r="O41" s="45"/>
      <c r="P41" s="45"/>
      <c r="Q41" s="45"/>
      <c r="R41" s="48" t="s">
        <v>61</v>
      </c>
      <c r="S41" s="5"/>
      <c r="T41" s="5"/>
      <c r="U41" s="5"/>
      <c r="V41" s="5"/>
      <c r="W41" s="5"/>
      <c r="X41" s="5"/>
      <c r="Y41" s="5"/>
      <c r="Z41" s="5"/>
    </row>
    <row r="42">
      <c r="A42" s="5"/>
      <c r="B42" s="5"/>
      <c r="C42" s="43"/>
      <c r="D42" s="32" t="s">
        <v>80</v>
      </c>
      <c r="E42" s="5"/>
      <c r="F42" s="45"/>
      <c r="G42" s="45"/>
      <c r="H42" s="44" t="s">
        <v>61</v>
      </c>
      <c r="I42" s="45"/>
      <c r="J42" s="46" t="s">
        <v>61</v>
      </c>
      <c r="K42" s="45"/>
      <c r="L42" s="45"/>
      <c r="M42" s="45"/>
      <c r="N42" s="45"/>
      <c r="O42" s="45"/>
      <c r="P42" s="45"/>
      <c r="Q42" s="45"/>
      <c r="R42" s="45"/>
      <c r="S42" s="5"/>
      <c r="T42" s="5"/>
      <c r="U42" s="5"/>
      <c r="V42" s="5"/>
      <c r="W42" s="5"/>
      <c r="X42" s="5"/>
      <c r="Y42" s="5"/>
      <c r="Z42" s="5"/>
    </row>
    <row r="43">
      <c r="A43" s="5"/>
      <c r="B43" s="5"/>
      <c r="C43" s="43"/>
      <c r="D43" s="49" t="s">
        <v>81</v>
      </c>
      <c r="E43" s="5"/>
      <c r="F43" s="44" t="s">
        <v>61</v>
      </c>
      <c r="G43" s="45"/>
      <c r="H43" s="44" t="s">
        <v>61</v>
      </c>
      <c r="I43" s="45"/>
      <c r="J43" s="45"/>
      <c r="K43" s="45"/>
      <c r="L43" s="47" t="s">
        <v>61</v>
      </c>
      <c r="M43" s="45"/>
      <c r="N43" s="47" t="s">
        <v>61</v>
      </c>
      <c r="O43" s="45"/>
      <c r="P43" s="47" t="s">
        <v>61</v>
      </c>
      <c r="Q43" s="45"/>
      <c r="R43" s="45"/>
      <c r="S43" s="5"/>
      <c r="T43" s="5"/>
      <c r="U43" s="5"/>
      <c r="V43" s="5"/>
      <c r="W43" s="5"/>
      <c r="X43" s="5"/>
      <c r="Y43" s="5"/>
      <c r="Z43" s="5"/>
    </row>
    <row r="44">
      <c r="A44" s="5"/>
      <c r="B44" s="5"/>
      <c r="C44" s="43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29" t="s">
        <v>82</v>
      </c>
      <c r="B45" s="30" t="s">
        <v>83</v>
      </c>
      <c r="C45" s="43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43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33" t="s">
        <v>31</v>
      </c>
      <c r="C47" s="50" t="s">
        <v>84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5"/>
      <c r="C48" s="43"/>
      <c r="D48" s="49" t="s">
        <v>85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5"/>
      <c r="C49" s="43"/>
      <c r="D49" s="49" t="s">
        <v>86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5"/>
      <c r="C50" s="43"/>
      <c r="D50" s="49" t="s">
        <v>87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43"/>
      <c r="D51" s="49" t="s">
        <v>63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5"/>
      <c r="C52" s="43"/>
      <c r="D52" s="49" t="s">
        <v>66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5"/>
      <c r="C53" s="43"/>
      <c r="D53" s="49" t="s">
        <v>88</v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5"/>
      <c r="C54" s="43"/>
      <c r="D54" s="49" t="s">
        <v>81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5"/>
      <c r="C55" s="43"/>
      <c r="D55" s="49" t="s">
        <v>74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0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33" t="s">
        <v>34</v>
      </c>
      <c r="C57" s="50" t="s">
        <v>89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5"/>
      <c r="C58" s="43"/>
      <c r="D58" s="49" t="s">
        <v>86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5"/>
      <c r="C59" s="43"/>
      <c r="D59" s="49" t="s">
        <v>90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5"/>
      <c r="C60" s="43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38"/>
    <col customWidth="1" min="2" max="2" width="31.63"/>
    <col customWidth="1" min="3" max="3" width="7.88"/>
    <col customWidth="1" min="4" max="4" width="2.38"/>
    <col customWidth="1" min="5" max="5" width="7.88"/>
    <col customWidth="1" min="6" max="6" width="2.75"/>
    <col customWidth="1" min="7" max="7" width="7.88"/>
    <col customWidth="1" min="8" max="8" width="5.0"/>
    <col customWidth="1" min="9" max="9" width="19.38"/>
    <col customWidth="1" min="10" max="21" width="9.13" outlineLevel="1"/>
    <col customWidth="1" min="22" max="22" width="4.63" outlineLevel="1"/>
    <col customWidth="1" min="23" max="32" width="10.38"/>
  </cols>
  <sheetData>
    <row r="1">
      <c r="A1" s="51" t="s">
        <v>91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</row>
    <row r="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</row>
    <row r="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>
      <c r="A4" s="52"/>
      <c r="B4" s="53"/>
      <c r="C4" s="52"/>
      <c r="D4" s="52"/>
      <c r="E4" s="52"/>
      <c r="F4" s="52"/>
      <c r="G4" s="52"/>
      <c r="H4" s="52"/>
      <c r="J4" s="53" t="s">
        <v>92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4" t="s">
        <v>93</v>
      </c>
      <c r="Y4" s="52"/>
      <c r="Z4" s="52"/>
      <c r="AA4" s="52"/>
      <c r="AB4" s="52"/>
      <c r="AC4" s="52"/>
      <c r="AD4" s="52"/>
      <c r="AE4" s="52"/>
      <c r="AF4" s="52"/>
    </row>
    <row r="5">
      <c r="A5" s="52"/>
      <c r="B5" s="52"/>
      <c r="C5" s="52"/>
      <c r="D5" s="52"/>
      <c r="E5" s="52"/>
      <c r="F5" s="52"/>
      <c r="G5" s="55">
        <v>1.2</v>
      </c>
      <c r="H5" s="52"/>
      <c r="I5" s="53" t="s">
        <v>94</v>
      </c>
      <c r="J5" s="56">
        <f t="shared" ref="J5:U5" si="1">J$6*($G5)</f>
        <v>0</v>
      </c>
      <c r="K5" s="56">
        <f t="shared" si="1"/>
        <v>0</v>
      </c>
      <c r="L5" s="56">
        <f t="shared" si="1"/>
        <v>0</v>
      </c>
      <c r="M5" s="57">
        <f t="shared" si="1"/>
        <v>12000</v>
      </c>
      <c r="N5" s="57">
        <f t="shared" si="1"/>
        <v>18000</v>
      </c>
      <c r="O5" s="57">
        <f t="shared" si="1"/>
        <v>24000</v>
      </c>
      <c r="P5" s="57">
        <f t="shared" si="1"/>
        <v>30000</v>
      </c>
      <c r="Q5" s="57">
        <f t="shared" si="1"/>
        <v>36000</v>
      </c>
      <c r="R5" s="57">
        <f t="shared" si="1"/>
        <v>42000</v>
      </c>
      <c r="S5" s="57">
        <f t="shared" si="1"/>
        <v>48000</v>
      </c>
      <c r="T5" s="57">
        <f t="shared" si="1"/>
        <v>54000</v>
      </c>
      <c r="U5" s="57">
        <f t="shared" si="1"/>
        <v>60000</v>
      </c>
      <c r="V5" s="52"/>
      <c r="W5" s="51"/>
      <c r="X5" s="58">
        <f t="shared" ref="X5:AF5" si="2">X$6*($G5)</f>
        <v>1.2</v>
      </c>
      <c r="Y5" s="58">
        <f t="shared" si="2"/>
        <v>0.96</v>
      </c>
      <c r="Z5" s="58">
        <f t="shared" si="2"/>
        <v>0.72</v>
      </c>
      <c r="AA5" s="58">
        <f t="shared" si="2"/>
        <v>0.72</v>
      </c>
      <c r="AB5" s="58">
        <f t="shared" si="2"/>
        <v>0.72</v>
      </c>
      <c r="AC5" s="58">
        <f t="shared" si="2"/>
        <v>0.72</v>
      </c>
      <c r="AD5" s="58">
        <f t="shared" si="2"/>
        <v>0.72</v>
      </c>
      <c r="AE5" s="58">
        <f t="shared" si="2"/>
        <v>0.72</v>
      </c>
      <c r="AF5" s="58">
        <f t="shared" si="2"/>
        <v>0.72</v>
      </c>
    </row>
    <row r="6">
      <c r="A6" s="52"/>
      <c r="B6" s="52"/>
      <c r="C6" s="52"/>
      <c r="D6" s="52"/>
      <c r="E6" s="52"/>
      <c r="F6" s="52"/>
      <c r="G6" s="52"/>
      <c r="H6" s="52"/>
      <c r="I6" s="53" t="s">
        <v>95</v>
      </c>
      <c r="J6" s="59">
        <v>0.0</v>
      </c>
      <c r="K6" s="59">
        <v>0.0</v>
      </c>
      <c r="L6" s="59">
        <v>0.0</v>
      </c>
      <c r="M6" s="60">
        <v>10000.0</v>
      </c>
      <c r="N6" s="60">
        <v>15000.0</v>
      </c>
      <c r="O6" s="60">
        <v>20000.0</v>
      </c>
      <c r="P6" s="60">
        <v>25000.0</v>
      </c>
      <c r="Q6" s="60">
        <v>30000.0</v>
      </c>
      <c r="R6" s="60">
        <v>35000.0</v>
      </c>
      <c r="S6" s="60">
        <v>40000.0</v>
      </c>
      <c r="T6" s="60">
        <v>45000.0</v>
      </c>
      <c r="U6" s="60">
        <v>50000.0</v>
      </c>
      <c r="V6" s="52"/>
      <c r="W6" s="51"/>
      <c r="X6" s="61">
        <v>1.0</v>
      </c>
      <c r="Y6" s="61">
        <v>0.8</v>
      </c>
      <c r="Z6" s="61">
        <v>0.6</v>
      </c>
      <c r="AA6" s="61">
        <v>0.6</v>
      </c>
      <c r="AB6" s="61">
        <v>0.6</v>
      </c>
      <c r="AC6" s="61">
        <v>0.6</v>
      </c>
      <c r="AD6" s="61">
        <v>0.6</v>
      </c>
      <c r="AE6" s="61">
        <v>0.6</v>
      </c>
      <c r="AF6" s="61">
        <v>0.6</v>
      </c>
    </row>
    <row r="7">
      <c r="A7" s="52"/>
      <c r="B7" s="52"/>
      <c r="C7" s="52"/>
      <c r="D7" s="52"/>
      <c r="E7" s="52"/>
      <c r="F7" s="52"/>
      <c r="G7" s="55">
        <v>0.8</v>
      </c>
      <c r="H7" s="52"/>
      <c r="I7" s="53" t="s">
        <v>96</v>
      </c>
      <c r="J7" s="56">
        <f t="shared" ref="J7:U7" si="3">J$6*($G7)</f>
        <v>0</v>
      </c>
      <c r="K7" s="56">
        <f t="shared" si="3"/>
        <v>0</v>
      </c>
      <c r="L7" s="56">
        <f t="shared" si="3"/>
        <v>0</v>
      </c>
      <c r="M7" s="57">
        <f t="shared" si="3"/>
        <v>8000</v>
      </c>
      <c r="N7" s="57">
        <f t="shared" si="3"/>
        <v>12000</v>
      </c>
      <c r="O7" s="57">
        <f t="shared" si="3"/>
        <v>16000</v>
      </c>
      <c r="P7" s="57">
        <f t="shared" si="3"/>
        <v>20000</v>
      </c>
      <c r="Q7" s="57">
        <f t="shared" si="3"/>
        <v>24000</v>
      </c>
      <c r="R7" s="57">
        <f t="shared" si="3"/>
        <v>28000</v>
      </c>
      <c r="S7" s="57">
        <f t="shared" si="3"/>
        <v>32000</v>
      </c>
      <c r="T7" s="57">
        <f t="shared" si="3"/>
        <v>36000</v>
      </c>
      <c r="U7" s="57">
        <f t="shared" si="3"/>
        <v>40000</v>
      </c>
      <c r="V7" s="52"/>
      <c r="W7" s="51"/>
      <c r="X7" s="58">
        <f t="shared" ref="X7:AF7" si="4">X$6*($G7)</f>
        <v>0.8</v>
      </c>
      <c r="Y7" s="58">
        <f t="shared" si="4"/>
        <v>0.64</v>
      </c>
      <c r="Z7" s="58">
        <f t="shared" si="4"/>
        <v>0.48</v>
      </c>
      <c r="AA7" s="58">
        <f t="shared" si="4"/>
        <v>0.48</v>
      </c>
      <c r="AB7" s="58">
        <f t="shared" si="4"/>
        <v>0.48</v>
      </c>
      <c r="AC7" s="58">
        <f t="shared" si="4"/>
        <v>0.48</v>
      </c>
      <c r="AD7" s="58">
        <f t="shared" si="4"/>
        <v>0.48</v>
      </c>
      <c r="AE7" s="58">
        <f t="shared" si="4"/>
        <v>0.48</v>
      </c>
      <c r="AF7" s="58">
        <f t="shared" si="4"/>
        <v>0.48</v>
      </c>
    </row>
    <row r="8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</row>
    <row r="9">
      <c r="A9" s="52"/>
      <c r="B9" s="54" t="s">
        <v>97</v>
      </c>
      <c r="C9" s="56" t="s">
        <v>96</v>
      </c>
      <c r="E9" s="62" t="s">
        <v>95</v>
      </c>
      <c r="F9" s="63"/>
      <c r="G9" s="56" t="s">
        <v>94</v>
      </c>
      <c r="H9" s="52"/>
      <c r="I9" s="64" t="s">
        <v>98</v>
      </c>
      <c r="J9" s="65" t="s">
        <v>99</v>
      </c>
      <c r="K9" s="65" t="s">
        <v>100</v>
      </c>
      <c r="L9" s="65" t="s">
        <v>101</v>
      </c>
      <c r="M9" s="65" t="s">
        <v>102</v>
      </c>
      <c r="N9" s="65" t="s">
        <v>103</v>
      </c>
      <c r="O9" s="65" t="s">
        <v>104</v>
      </c>
      <c r="P9" s="65" t="s">
        <v>105</v>
      </c>
      <c r="Q9" s="65" t="s">
        <v>106</v>
      </c>
      <c r="R9" s="65" t="s">
        <v>107</v>
      </c>
      <c r="S9" s="65" t="s">
        <v>108</v>
      </c>
      <c r="T9" s="65" t="s">
        <v>109</v>
      </c>
      <c r="U9" s="65" t="s">
        <v>110</v>
      </c>
      <c r="V9" s="66"/>
      <c r="W9" s="65" t="s">
        <v>111</v>
      </c>
      <c r="X9" s="65" t="s">
        <v>112</v>
      </c>
      <c r="Y9" s="65" t="s">
        <v>113</v>
      </c>
      <c r="Z9" s="65" t="s">
        <v>114</v>
      </c>
      <c r="AA9" s="65" t="s">
        <v>115</v>
      </c>
      <c r="AB9" s="65" t="s">
        <v>116</v>
      </c>
      <c r="AC9" s="65" t="s">
        <v>117</v>
      </c>
      <c r="AD9" s="65" t="s">
        <v>118</v>
      </c>
      <c r="AE9" s="65" t="s">
        <v>119</v>
      </c>
      <c r="AF9" s="65" t="s">
        <v>120</v>
      </c>
    </row>
    <row r="10">
      <c r="A10" s="52"/>
      <c r="B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</row>
    <row r="11">
      <c r="A11" s="52"/>
      <c r="B11" s="67" t="s">
        <v>121</v>
      </c>
      <c r="C11" s="52"/>
      <c r="E11" s="52"/>
      <c r="F11" s="52"/>
      <c r="G11" s="52"/>
      <c r="H11" s="52"/>
      <c r="I11" s="51" t="s">
        <v>122</v>
      </c>
      <c r="J11" s="56">
        <f t="shared" ref="J11:U11" si="5">J6</f>
        <v>0</v>
      </c>
      <c r="K11" s="56">
        <f t="shared" si="5"/>
        <v>0</v>
      </c>
      <c r="L11" s="56">
        <f t="shared" si="5"/>
        <v>0</v>
      </c>
      <c r="M11" s="57">
        <f t="shared" si="5"/>
        <v>10000</v>
      </c>
      <c r="N11" s="57">
        <f t="shared" si="5"/>
        <v>15000</v>
      </c>
      <c r="O11" s="57">
        <f t="shared" si="5"/>
        <v>20000</v>
      </c>
      <c r="P11" s="57">
        <f t="shared" si="5"/>
        <v>25000</v>
      </c>
      <c r="Q11" s="57">
        <f t="shared" si="5"/>
        <v>30000</v>
      </c>
      <c r="R11" s="57">
        <f t="shared" si="5"/>
        <v>35000</v>
      </c>
      <c r="S11" s="57">
        <f t="shared" si="5"/>
        <v>40000</v>
      </c>
      <c r="T11" s="57">
        <f t="shared" si="5"/>
        <v>45000</v>
      </c>
      <c r="U11" s="57">
        <f t="shared" si="5"/>
        <v>50000</v>
      </c>
      <c r="V11" s="52"/>
      <c r="W11" s="57">
        <f t="shared" ref="W11:W13" si="8">sum(J11:U11)</f>
        <v>270000</v>
      </c>
      <c r="X11" s="57">
        <f t="shared" ref="X11:AF11" si="6">W11*(1+X6)</f>
        <v>540000</v>
      </c>
      <c r="Y11" s="57">
        <f t="shared" si="6"/>
        <v>972000</v>
      </c>
      <c r="Z11" s="57">
        <f t="shared" si="6"/>
        <v>1555200</v>
      </c>
      <c r="AA11" s="57">
        <f t="shared" si="6"/>
        <v>2488320</v>
      </c>
      <c r="AB11" s="57">
        <f t="shared" si="6"/>
        <v>3981312</v>
      </c>
      <c r="AC11" s="57">
        <f t="shared" si="6"/>
        <v>6370099.2</v>
      </c>
      <c r="AD11" s="57">
        <f t="shared" si="6"/>
        <v>10192158.72</v>
      </c>
      <c r="AE11" s="57">
        <f t="shared" si="6"/>
        <v>16307453.95</v>
      </c>
      <c r="AF11" s="57">
        <f t="shared" si="6"/>
        <v>26091926.32</v>
      </c>
    </row>
    <row r="12">
      <c r="A12" s="52"/>
      <c r="B12" s="68" t="s">
        <v>123</v>
      </c>
      <c r="C12" s="69">
        <v>0.05</v>
      </c>
      <c r="E12" s="69">
        <v>0.15</v>
      </c>
      <c r="F12" s="70"/>
      <c r="G12" s="69">
        <v>0.2</v>
      </c>
      <c r="H12" s="52"/>
      <c r="I12" s="51" t="s">
        <v>124</v>
      </c>
      <c r="J12" s="71"/>
      <c r="K12" s="71">
        <f t="shared" ref="K12:U12" si="7">(J11*$E$12)-($E$13*J13)</f>
        <v>0</v>
      </c>
      <c r="L12" s="71">
        <f t="shared" si="7"/>
        <v>0</v>
      </c>
      <c r="M12" s="72">
        <f t="shared" si="7"/>
        <v>0</v>
      </c>
      <c r="N12" s="72">
        <f t="shared" si="7"/>
        <v>1000</v>
      </c>
      <c r="O12" s="72">
        <f t="shared" si="7"/>
        <v>1450</v>
      </c>
      <c r="P12" s="72">
        <f t="shared" si="7"/>
        <v>1927.5</v>
      </c>
      <c r="Q12" s="72">
        <f t="shared" si="7"/>
        <v>2403.625</v>
      </c>
      <c r="R12" s="72">
        <f t="shared" si="7"/>
        <v>2879.81875</v>
      </c>
      <c r="S12" s="72">
        <f t="shared" si="7"/>
        <v>3356.009063</v>
      </c>
      <c r="T12" s="72">
        <f t="shared" si="7"/>
        <v>3832.199547</v>
      </c>
      <c r="U12" s="72">
        <f t="shared" si="7"/>
        <v>4308.390023</v>
      </c>
      <c r="V12" s="52"/>
      <c r="W12" s="72">
        <f t="shared" si="8"/>
        <v>21157.54238</v>
      </c>
      <c r="X12" s="72">
        <f>Calc!W23</f>
        <v>61060.46217</v>
      </c>
      <c r="Y12" s="72">
        <f>Calc!AI23</f>
        <v>98926.04768</v>
      </c>
      <c r="Z12" s="72">
        <f>Calc!AU23</f>
        <v>169427.6273</v>
      </c>
      <c r="AA12" s="72">
        <f>Calc!BG23</f>
        <v>261672.0077</v>
      </c>
      <c r="AB12" s="72">
        <f>Calc!BS23</f>
        <v>426639.3781</v>
      </c>
      <c r="AC12" s="72">
        <f>Calc!CE23</f>
        <v>675884.0954</v>
      </c>
      <c r="AD12" s="72">
        <f>Calc!CQ23</f>
        <v>1087116.707</v>
      </c>
      <c r="AE12" s="72">
        <f>Calc!DC23</f>
        <v>1734561.831</v>
      </c>
      <c r="AF12" s="72">
        <f>Calc!DO23</f>
        <v>2779381.538</v>
      </c>
    </row>
    <row r="13">
      <c r="A13" s="52"/>
      <c r="B13" s="68" t="s">
        <v>125</v>
      </c>
      <c r="C13" s="69">
        <v>0.2</v>
      </c>
      <c r="E13" s="69">
        <v>0.05</v>
      </c>
      <c r="F13" s="70"/>
      <c r="G13" s="69">
        <v>0.02</v>
      </c>
      <c r="H13" s="52"/>
      <c r="I13" s="51" t="s">
        <v>126</v>
      </c>
      <c r="J13" s="56">
        <f t="shared" ref="J13:U13" si="9">SUM(J11:J12)</f>
        <v>0</v>
      </c>
      <c r="K13" s="56">
        <f t="shared" si="9"/>
        <v>0</v>
      </c>
      <c r="L13" s="56">
        <f t="shared" si="9"/>
        <v>0</v>
      </c>
      <c r="M13" s="57">
        <f t="shared" si="9"/>
        <v>10000</v>
      </c>
      <c r="N13" s="57">
        <f t="shared" si="9"/>
        <v>16000</v>
      </c>
      <c r="O13" s="57">
        <f t="shared" si="9"/>
        <v>21450</v>
      </c>
      <c r="P13" s="57">
        <f t="shared" si="9"/>
        <v>26927.5</v>
      </c>
      <c r="Q13" s="57">
        <f t="shared" si="9"/>
        <v>32403.625</v>
      </c>
      <c r="R13" s="57">
        <f t="shared" si="9"/>
        <v>37879.81875</v>
      </c>
      <c r="S13" s="57">
        <f t="shared" si="9"/>
        <v>43356.00906</v>
      </c>
      <c r="T13" s="57">
        <f t="shared" si="9"/>
        <v>48832.19955</v>
      </c>
      <c r="U13" s="57">
        <f t="shared" si="9"/>
        <v>54308.39002</v>
      </c>
      <c r="V13" s="52"/>
      <c r="W13" s="57">
        <f t="shared" si="8"/>
        <v>291157.5424</v>
      </c>
      <c r="X13" s="57">
        <f t="shared" ref="X13:AF13" si="10">sum(X11:X12)</f>
        <v>601060.4622</v>
      </c>
      <c r="Y13" s="57">
        <f t="shared" si="10"/>
        <v>1070926.048</v>
      </c>
      <c r="Z13" s="57">
        <f t="shared" si="10"/>
        <v>1724627.627</v>
      </c>
      <c r="AA13" s="57">
        <f t="shared" si="10"/>
        <v>2749992.008</v>
      </c>
      <c r="AB13" s="57">
        <f t="shared" si="10"/>
        <v>4407951.378</v>
      </c>
      <c r="AC13" s="57">
        <f t="shared" si="10"/>
        <v>7045983.295</v>
      </c>
      <c r="AD13" s="57">
        <f t="shared" si="10"/>
        <v>11279275.43</v>
      </c>
      <c r="AE13" s="57">
        <f t="shared" si="10"/>
        <v>18042015.78</v>
      </c>
      <c r="AF13" s="57">
        <f t="shared" si="10"/>
        <v>28871307.86</v>
      </c>
    </row>
    <row r="14">
      <c r="A14" s="52"/>
      <c r="B14" s="52"/>
      <c r="C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>
      <c r="A15" s="52"/>
      <c r="B15" s="51" t="s">
        <v>127</v>
      </c>
      <c r="C15" s="61">
        <v>0.4</v>
      </c>
      <c r="E15" s="61">
        <v>0.4</v>
      </c>
      <c r="F15" s="52"/>
      <c r="G15" s="61">
        <v>0.4</v>
      </c>
      <c r="H15" s="52"/>
      <c r="I15" s="51" t="s">
        <v>128</v>
      </c>
      <c r="J15" s="71">
        <f t="shared" ref="J15:U15" si="11">$E15*J11</f>
        <v>0</v>
      </c>
      <c r="K15" s="71">
        <f t="shared" si="11"/>
        <v>0</v>
      </c>
      <c r="L15" s="71">
        <f t="shared" si="11"/>
        <v>0</v>
      </c>
      <c r="M15" s="72">
        <f t="shared" si="11"/>
        <v>4000</v>
      </c>
      <c r="N15" s="72">
        <f t="shared" si="11"/>
        <v>6000</v>
      </c>
      <c r="O15" s="72">
        <f t="shared" si="11"/>
        <v>8000</v>
      </c>
      <c r="P15" s="72">
        <f t="shared" si="11"/>
        <v>10000</v>
      </c>
      <c r="Q15" s="72">
        <f t="shared" si="11"/>
        <v>12000</v>
      </c>
      <c r="R15" s="72">
        <f t="shared" si="11"/>
        <v>14000</v>
      </c>
      <c r="S15" s="72">
        <f t="shared" si="11"/>
        <v>16000</v>
      </c>
      <c r="T15" s="72">
        <f t="shared" si="11"/>
        <v>18000</v>
      </c>
      <c r="U15" s="72">
        <f t="shared" si="11"/>
        <v>20000</v>
      </c>
      <c r="V15" s="52"/>
      <c r="W15" s="72">
        <f t="shared" ref="W15:W16" si="13">SUM(J15:U15)</f>
        <v>108000</v>
      </c>
      <c r="X15" s="72">
        <f>Calc!W36</f>
        <v>216000</v>
      </c>
      <c r="Y15" s="72">
        <f>Calc!AI36</f>
        <v>376715.5728</v>
      </c>
      <c r="Z15" s="72">
        <f>Calc!AU36</f>
        <v>574338.9596</v>
      </c>
      <c r="AA15" s="72">
        <f>Calc!BG36</f>
        <v>871603.5286</v>
      </c>
      <c r="AB15" s="72">
        <f>Calc!BS36</f>
        <v>1325956.068</v>
      </c>
      <c r="AC15" s="72">
        <f>Calc!CE36</f>
        <v>2014553.957</v>
      </c>
      <c r="AD15" s="72">
        <f>Calc!CQ36</f>
        <v>3062844.887</v>
      </c>
      <c r="AE15" s="72">
        <f>Calc!DC36</f>
        <v>4654943.15</v>
      </c>
      <c r="AF15" s="72">
        <f>Calc!DO36</f>
        <v>7075980.685</v>
      </c>
    </row>
    <row r="16">
      <c r="A16" s="52"/>
      <c r="B16" s="51" t="s">
        <v>129</v>
      </c>
      <c r="C16" s="61">
        <v>0.01</v>
      </c>
      <c r="E16" s="61">
        <v>0.05</v>
      </c>
      <c r="F16" s="52"/>
      <c r="G16" s="61">
        <v>0.08</v>
      </c>
      <c r="H16" s="52"/>
      <c r="I16" s="51" t="s">
        <v>130</v>
      </c>
      <c r="J16" s="56">
        <f t="shared" ref="J16:U16" si="12">J13-J15</f>
        <v>0</v>
      </c>
      <c r="K16" s="56">
        <f t="shared" si="12"/>
        <v>0</v>
      </c>
      <c r="L16" s="56">
        <f t="shared" si="12"/>
        <v>0</v>
      </c>
      <c r="M16" s="57">
        <f t="shared" si="12"/>
        <v>6000</v>
      </c>
      <c r="N16" s="57">
        <f t="shared" si="12"/>
        <v>10000</v>
      </c>
      <c r="O16" s="57">
        <f t="shared" si="12"/>
        <v>13450</v>
      </c>
      <c r="P16" s="57">
        <f t="shared" si="12"/>
        <v>16927.5</v>
      </c>
      <c r="Q16" s="57">
        <f t="shared" si="12"/>
        <v>20403.625</v>
      </c>
      <c r="R16" s="57">
        <f t="shared" si="12"/>
        <v>23879.81875</v>
      </c>
      <c r="S16" s="57">
        <f t="shared" si="12"/>
        <v>27356.00906</v>
      </c>
      <c r="T16" s="57">
        <f t="shared" si="12"/>
        <v>30832.19955</v>
      </c>
      <c r="U16" s="57">
        <f t="shared" si="12"/>
        <v>34308.39002</v>
      </c>
      <c r="V16" s="52"/>
      <c r="W16" s="57">
        <f t="shared" si="13"/>
        <v>183157.5424</v>
      </c>
      <c r="X16" s="57">
        <f t="shared" ref="X16:AF16" si="14">X13-X15</f>
        <v>385060.4622</v>
      </c>
      <c r="Y16" s="57">
        <f t="shared" si="14"/>
        <v>694210.4749</v>
      </c>
      <c r="Z16" s="57">
        <f t="shared" si="14"/>
        <v>1150288.668</v>
      </c>
      <c r="AA16" s="57">
        <f t="shared" si="14"/>
        <v>1878388.479</v>
      </c>
      <c r="AB16" s="57">
        <f t="shared" si="14"/>
        <v>3081995.31</v>
      </c>
      <c r="AC16" s="57">
        <f t="shared" si="14"/>
        <v>5031429.338</v>
      </c>
      <c r="AD16" s="57">
        <f t="shared" si="14"/>
        <v>8216430.54</v>
      </c>
      <c r="AE16" s="57">
        <f t="shared" si="14"/>
        <v>13387072.63</v>
      </c>
      <c r="AF16" s="57">
        <f t="shared" si="14"/>
        <v>21795327.18</v>
      </c>
    </row>
    <row r="17">
      <c r="A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</row>
    <row r="18">
      <c r="A18" s="52"/>
      <c r="B18" s="51" t="s">
        <v>131</v>
      </c>
      <c r="C18" s="61">
        <v>-0.1</v>
      </c>
      <c r="E18" s="73" t="s">
        <v>132</v>
      </c>
      <c r="F18" s="52"/>
      <c r="G18" s="61">
        <v>0.1</v>
      </c>
      <c r="H18" s="52"/>
      <c r="I18" s="51" t="s">
        <v>133</v>
      </c>
      <c r="J18" s="74">
        <v>20000.0</v>
      </c>
      <c r="K18" s="74">
        <v>20000.0</v>
      </c>
      <c r="L18" s="74">
        <v>20000.0</v>
      </c>
      <c r="M18" s="74">
        <v>20000.0</v>
      </c>
      <c r="N18" s="74">
        <v>20000.0</v>
      </c>
      <c r="O18" s="74">
        <v>20000.0</v>
      </c>
      <c r="P18" s="74">
        <v>20000.0</v>
      </c>
      <c r="Q18" s="74">
        <v>40000.0</v>
      </c>
      <c r="R18" s="74">
        <v>40000.0</v>
      </c>
      <c r="S18" s="74">
        <v>40000.0</v>
      </c>
      <c r="T18" s="74">
        <v>40000.0</v>
      </c>
      <c r="U18" s="74">
        <v>40000.0</v>
      </c>
      <c r="V18" s="52"/>
      <c r="W18" s="72">
        <f t="shared" ref="W18:W19" si="16">SUM(J18:U18)</f>
        <v>340000</v>
      </c>
      <c r="X18" s="72">
        <f>Calc!W43</f>
        <v>300530.2311</v>
      </c>
      <c r="Y18" s="72">
        <f>Calc!AI43</f>
        <v>518804.0131</v>
      </c>
      <c r="Z18" s="72">
        <f>Calc!AU43</f>
        <v>796134.266</v>
      </c>
      <c r="AA18" s="72">
        <f>Calc!BG43</f>
        <v>1204061.835</v>
      </c>
      <c r="AB18" s="72">
        <f>Calc!BS43</f>
        <v>1835047.105</v>
      </c>
      <c r="AC18" s="72">
        <f>Calc!CE43</f>
        <v>2785354.364</v>
      </c>
      <c r="AD18" s="72">
        <f>Calc!CQ43</f>
        <v>4236887.488</v>
      </c>
      <c r="AE18" s="72">
        <f>Calc!DC43</f>
        <v>6437537.787</v>
      </c>
      <c r="AF18" s="72">
        <f>Calc!DO43</f>
        <v>9787092.127</v>
      </c>
    </row>
    <row r="19">
      <c r="A19" s="52"/>
      <c r="B19" s="51" t="s">
        <v>134</v>
      </c>
      <c r="C19" s="61">
        <v>0.6</v>
      </c>
      <c r="E19" s="61">
        <v>0.5</v>
      </c>
      <c r="F19" s="52"/>
      <c r="G19" s="61">
        <v>0.4</v>
      </c>
      <c r="H19" s="52"/>
      <c r="I19" s="51" t="s">
        <v>135</v>
      </c>
      <c r="J19" s="57">
        <f t="shared" ref="J19:U19" si="15">J16-J18</f>
        <v>-20000</v>
      </c>
      <c r="K19" s="57">
        <f t="shared" si="15"/>
        <v>-20000</v>
      </c>
      <c r="L19" s="57">
        <f t="shared" si="15"/>
        <v>-20000</v>
      </c>
      <c r="M19" s="57">
        <f t="shared" si="15"/>
        <v>-14000</v>
      </c>
      <c r="N19" s="57">
        <f t="shared" si="15"/>
        <v>-10000</v>
      </c>
      <c r="O19" s="57">
        <f t="shared" si="15"/>
        <v>-6550</v>
      </c>
      <c r="P19" s="57">
        <f t="shared" si="15"/>
        <v>-3072.5</v>
      </c>
      <c r="Q19" s="57">
        <f t="shared" si="15"/>
        <v>-19596.375</v>
      </c>
      <c r="R19" s="57">
        <f t="shared" si="15"/>
        <v>-16120.18125</v>
      </c>
      <c r="S19" s="57">
        <f t="shared" si="15"/>
        <v>-12643.99094</v>
      </c>
      <c r="T19" s="57">
        <f t="shared" si="15"/>
        <v>-9167.800453</v>
      </c>
      <c r="U19" s="57">
        <f t="shared" si="15"/>
        <v>-5691.609977</v>
      </c>
      <c r="V19" s="52"/>
      <c r="W19" s="57">
        <f t="shared" si="16"/>
        <v>-156842.4576</v>
      </c>
      <c r="X19" s="57">
        <f t="shared" ref="X19:AF19" si="17">X16-X18</f>
        <v>84530.23109</v>
      </c>
      <c r="Y19" s="57">
        <f t="shared" si="17"/>
        <v>175406.4618</v>
      </c>
      <c r="Z19" s="57">
        <f t="shared" si="17"/>
        <v>354154.4017</v>
      </c>
      <c r="AA19" s="57">
        <f t="shared" si="17"/>
        <v>674326.6443</v>
      </c>
      <c r="AB19" s="57">
        <f t="shared" si="17"/>
        <v>1246948.205</v>
      </c>
      <c r="AC19" s="57">
        <f t="shared" si="17"/>
        <v>2246074.975</v>
      </c>
      <c r="AD19" s="57">
        <f t="shared" si="17"/>
        <v>3979543.053</v>
      </c>
      <c r="AE19" s="57">
        <f t="shared" si="17"/>
        <v>6949534.847</v>
      </c>
      <c r="AF19" s="57">
        <f t="shared" si="17"/>
        <v>12008235.05</v>
      </c>
    </row>
    <row r="20">
      <c r="A20" s="52"/>
      <c r="B20" s="51" t="s">
        <v>136</v>
      </c>
      <c r="C20" s="61">
        <v>0.05</v>
      </c>
      <c r="E20" s="61">
        <v>0.05</v>
      </c>
      <c r="F20" s="52"/>
      <c r="G20" s="61">
        <v>0.05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</row>
    <row r="21">
      <c r="A21" s="52"/>
      <c r="B21" s="52"/>
      <c r="C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</row>
    <row r="22">
      <c r="A22" s="52"/>
      <c r="B22" s="51" t="s">
        <v>137</v>
      </c>
      <c r="C22" s="61">
        <v>0.15</v>
      </c>
      <c r="E22" s="61">
        <v>0.15</v>
      </c>
      <c r="F22" s="52"/>
      <c r="G22" s="61">
        <v>0.15</v>
      </c>
      <c r="H22" s="52"/>
      <c r="I22" s="51" t="s">
        <v>138</v>
      </c>
      <c r="J22" s="71">
        <f t="shared" ref="J22:U22" si="18">IF(J19&gt;0,J19*$E22,0)</f>
        <v>0</v>
      </c>
      <c r="K22" s="71">
        <f t="shared" si="18"/>
        <v>0</v>
      </c>
      <c r="L22" s="71">
        <f t="shared" si="18"/>
        <v>0</v>
      </c>
      <c r="M22" s="71">
        <f t="shared" si="18"/>
        <v>0</v>
      </c>
      <c r="N22" s="71">
        <f t="shared" si="18"/>
        <v>0</v>
      </c>
      <c r="O22" s="71">
        <f t="shared" si="18"/>
        <v>0</v>
      </c>
      <c r="P22" s="71">
        <f t="shared" si="18"/>
        <v>0</v>
      </c>
      <c r="Q22" s="71">
        <f t="shared" si="18"/>
        <v>0</v>
      </c>
      <c r="R22" s="71">
        <f t="shared" si="18"/>
        <v>0</v>
      </c>
      <c r="S22" s="71">
        <f t="shared" si="18"/>
        <v>0</v>
      </c>
      <c r="T22" s="71">
        <f t="shared" si="18"/>
        <v>0</v>
      </c>
      <c r="U22" s="71">
        <f t="shared" si="18"/>
        <v>0</v>
      </c>
      <c r="V22" s="52"/>
      <c r="W22" s="71">
        <f t="shared" ref="W22:W23" si="20">SUM(J22:U22)</f>
        <v>0</v>
      </c>
      <c r="X22" s="72">
        <f>Calc!W72</f>
        <v>0</v>
      </c>
      <c r="Y22" s="72">
        <f>Calc!AI72</f>
        <v>15874.86608</v>
      </c>
      <c r="Z22" s="72">
        <f>Calc!AU72</f>
        <v>53123.16026</v>
      </c>
      <c r="AA22" s="72">
        <f>Calc!BG72</f>
        <v>101148.9966</v>
      </c>
      <c r="AB22" s="72">
        <f>Calc!BS72</f>
        <v>187042.2308</v>
      </c>
      <c r="AC22" s="72">
        <f>Calc!CE72</f>
        <v>336911.2462</v>
      </c>
      <c r="AD22" s="72">
        <f>Calc!CQ72</f>
        <v>596931.4579</v>
      </c>
      <c r="AE22" s="72">
        <f>Calc!DC72</f>
        <v>1042430.227</v>
      </c>
      <c r="AF22" s="72">
        <f>Calc!DO72</f>
        <v>1801235.257</v>
      </c>
    </row>
    <row r="23">
      <c r="A23" s="52"/>
      <c r="B23" s="52"/>
      <c r="C23" s="52"/>
      <c r="E23" s="52"/>
      <c r="F23" s="52"/>
      <c r="G23" s="52"/>
      <c r="H23" s="52"/>
      <c r="I23" s="51" t="s">
        <v>139</v>
      </c>
      <c r="J23" s="57">
        <f t="shared" ref="J23:U23" si="19">J19-J22</f>
        <v>-20000</v>
      </c>
      <c r="K23" s="57">
        <f t="shared" si="19"/>
        <v>-20000</v>
      </c>
      <c r="L23" s="57">
        <f t="shared" si="19"/>
        <v>-20000</v>
      </c>
      <c r="M23" s="57">
        <f t="shared" si="19"/>
        <v>-14000</v>
      </c>
      <c r="N23" s="57">
        <f t="shared" si="19"/>
        <v>-10000</v>
      </c>
      <c r="O23" s="57">
        <f t="shared" si="19"/>
        <v>-6550</v>
      </c>
      <c r="P23" s="57">
        <f t="shared" si="19"/>
        <v>-3072.5</v>
      </c>
      <c r="Q23" s="57">
        <f t="shared" si="19"/>
        <v>-19596.375</v>
      </c>
      <c r="R23" s="57">
        <f t="shared" si="19"/>
        <v>-16120.18125</v>
      </c>
      <c r="S23" s="57">
        <f t="shared" si="19"/>
        <v>-12643.99094</v>
      </c>
      <c r="T23" s="57">
        <f t="shared" si="19"/>
        <v>-9167.800453</v>
      </c>
      <c r="U23" s="57">
        <f t="shared" si="19"/>
        <v>-5691.609977</v>
      </c>
      <c r="V23" s="52"/>
      <c r="W23" s="57">
        <f t="shared" si="20"/>
        <v>-156842.4576</v>
      </c>
      <c r="X23" s="57">
        <f t="shared" ref="X23:AF23" si="21">X19-X22</f>
        <v>84530.23109</v>
      </c>
      <c r="Y23" s="57">
        <f t="shared" si="21"/>
        <v>159531.5957</v>
      </c>
      <c r="Z23" s="57">
        <f t="shared" si="21"/>
        <v>301031.2415</v>
      </c>
      <c r="AA23" s="57">
        <f t="shared" si="21"/>
        <v>573177.6477</v>
      </c>
      <c r="AB23" s="57">
        <f t="shared" si="21"/>
        <v>1059905.974</v>
      </c>
      <c r="AC23" s="57">
        <f t="shared" si="21"/>
        <v>1909163.728</v>
      </c>
      <c r="AD23" s="57">
        <f t="shared" si="21"/>
        <v>3382611.595</v>
      </c>
      <c r="AE23" s="57">
        <f t="shared" si="21"/>
        <v>5907104.62</v>
      </c>
      <c r="AF23" s="57">
        <f t="shared" si="21"/>
        <v>10206999.79</v>
      </c>
    </row>
    <row r="24">
      <c r="A24" s="52"/>
      <c r="B24" s="51" t="s">
        <v>140</v>
      </c>
      <c r="C24" s="60">
        <v>40000.0</v>
      </c>
      <c r="E24" s="60">
        <v>80000.0</v>
      </c>
      <c r="F24" s="52"/>
      <c r="G24" s="60">
        <v>125000.0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</row>
    <row r="25">
      <c r="A25" s="52"/>
      <c r="B25" s="51" t="s">
        <v>141</v>
      </c>
      <c r="C25" s="60">
        <v>13.0</v>
      </c>
      <c r="E25" s="60">
        <v>9.0</v>
      </c>
      <c r="F25" s="52"/>
      <c r="G25" s="60">
        <v>6.0</v>
      </c>
      <c r="H25" s="52"/>
    </row>
    <row r="26">
      <c r="A26" s="52"/>
      <c r="B26" s="51" t="s">
        <v>142</v>
      </c>
      <c r="C26" s="61">
        <v>0.0</v>
      </c>
      <c r="E26" s="61">
        <v>0.05</v>
      </c>
      <c r="F26" s="52"/>
      <c r="G26" s="61">
        <v>0.1</v>
      </c>
      <c r="H26" s="52"/>
      <c r="I26" s="51" t="s">
        <v>143</v>
      </c>
      <c r="J26" s="61">
        <v>1.0</v>
      </c>
      <c r="K26" s="61">
        <v>1.0</v>
      </c>
      <c r="L26" s="61">
        <v>1.0</v>
      </c>
      <c r="M26" s="61">
        <v>1.0</v>
      </c>
      <c r="N26" s="61">
        <v>1.0</v>
      </c>
      <c r="O26" s="61">
        <v>1.0</v>
      </c>
      <c r="P26" s="61">
        <v>1.0</v>
      </c>
      <c r="Q26" s="61">
        <v>1.0</v>
      </c>
      <c r="R26" s="61">
        <v>1.0</v>
      </c>
      <c r="S26" s="61">
        <v>1.0</v>
      </c>
      <c r="T26" s="61">
        <v>1.0</v>
      </c>
      <c r="U26" s="61">
        <v>1.0</v>
      </c>
      <c r="V26" s="52"/>
      <c r="W26" s="61">
        <v>1.0</v>
      </c>
      <c r="X26" s="61">
        <v>0.9</v>
      </c>
      <c r="Y26" s="61">
        <v>0.8</v>
      </c>
      <c r="Z26" s="61">
        <v>0.8</v>
      </c>
      <c r="AA26" s="61">
        <v>0.8</v>
      </c>
      <c r="AB26" s="61">
        <v>0.6</v>
      </c>
      <c r="AC26" s="61">
        <v>0.6</v>
      </c>
      <c r="AD26" s="61">
        <v>0.6</v>
      </c>
      <c r="AE26" s="61">
        <v>0.6</v>
      </c>
      <c r="AF26" s="61">
        <v>0.6</v>
      </c>
    </row>
    <row r="27">
      <c r="A27" s="52"/>
      <c r="H27" s="52"/>
      <c r="I27" s="51"/>
      <c r="J27" s="51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</row>
    <row r="28">
      <c r="A28" s="52"/>
      <c r="B28" s="52"/>
      <c r="C28" s="52"/>
      <c r="D28" s="52"/>
      <c r="E28" s="52"/>
      <c r="F28" s="52"/>
      <c r="G28" s="52"/>
      <c r="H28" s="52"/>
    </row>
    <row r="29">
      <c r="A29" s="52"/>
      <c r="B29" s="53" t="s">
        <v>144</v>
      </c>
      <c r="C29" s="52"/>
      <c r="D29" s="52"/>
      <c r="E29" s="52"/>
      <c r="F29" s="52"/>
      <c r="G29" s="52"/>
      <c r="H29" s="52"/>
    </row>
    <row r="30">
      <c r="A30" s="52"/>
      <c r="C30" s="52"/>
      <c r="D30" s="52"/>
      <c r="E30" s="52"/>
      <c r="F30" s="52"/>
      <c r="G30" s="56" t="s">
        <v>145</v>
      </c>
      <c r="H30" s="52"/>
    </row>
    <row r="31">
      <c r="A31" s="52"/>
      <c r="C31" s="52"/>
      <c r="E31" s="56" t="s">
        <v>146</v>
      </c>
      <c r="F31" s="52"/>
      <c r="G31" s="61">
        <v>0.3</v>
      </c>
      <c r="H31" s="52"/>
    </row>
    <row r="32">
      <c r="A32" s="52"/>
      <c r="C32" s="52"/>
      <c r="E32" s="56" t="s">
        <v>147</v>
      </c>
      <c r="F32" s="52"/>
      <c r="G32" s="61">
        <v>0.1</v>
      </c>
      <c r="H32" s="52"/>
    </row>
    <row r="33">
      <c r="A33" s="52"/>
      <c r="H33" s="52"/>
    </row>
    <row r="34">
      <c r="A34" s="52"/>
      <c r="B34" s="52"/>
      <c r="C34" s="52"/>
      <c r="D34" s="52"/>
      <c r="E34" s="52"/>
      <c r="F34" s="52"/>
      <c r="G34" s="52"/>
      <c r="H34" s="52"/>
    </row>
    <row r="35">
      <c r="A35" s="52"/>
      <c r="B35" s="52"/>
      <c r="C35" s="52"/>
      <c r="D35" s="52"/>
      <c r="E35" s="52"/>
      <c r="F35" s="52"/>
      <c r="G35" s="52"/>
      <c r="H35" s="52"/>
    </row>
    <row r="36">
      <c r="A36" s="52"/>
      <c r="B36" s="52"/>
      <c r="C36" s="52"/>
      <c r="D36" s="52"/>
      <c r="E36" s="52"/>
      <c r="F36" s="52"/>
      <c r="G36" s="52"/>
      <c r="H36" s="52"/>
    </row>
    <row r="37">
      <c r="A37" s="52"/>
      <c r="B37" s="52"/>
      <c r="C37" s="52"/>
      <c r="D37" s="52"/>
      <c r="E37" s="52"/>
      <c r="F37" s="52"/>
      <c r="G37" s="52"/>
      <c r="H37" s="52"/>
    </row>
    <row r="38">
      <c r="A38" s="52"/>
      <c r="B38" s="52"/>
      <c r="C38" s="52"/>
      <c r="D38" s="52"/>
      <c r="E38" s="52"/>
      <c r="F38" s="52"/>
      <c r="G38" s="52"/>
      <c r="H38" s="52"/>
    </row>
    <row r="39">
      <c r="A39" s="52"/>
      <c r="B39" s="52"/>
      <c r="C39" s="52"/>
      <c r="D39" s="52"/>
      <c r="E39" s="52"/>
      <c r="F39" s="52"/>
      <c r="G39" s="52"/>
      <c r="H39" s="52"/>
    </row>
    <row r="40">
      <c r="A40" s="52"/>
      <c r="B40" s="52"/>
      <c r="C40" s="52"/>
      <c r="D40" s="52"/>
      <c r="E40" s="52"/>
      <c r="F40" s="52"/>
      <c r="G40" s="52"/>
      <c r="H40" s="52"/>
    </row>
    <row r="41">
      <c r="A41" s="52"/>
      <c r="B41" s="52"/>
      <c r="C41" s="52"/>
      <c r="D41" s="52"/>
      <c r="E41" s="52"/>
      <c r="F41" s="52"/>
      <c r="G41" s="52"/>
      <c r="H41" s="52"/>
    </row>
    <row r="42">
      <c r="A42" s="52"/>
      <c r="B42" s="52"/>
      <c r="C42" s="52"/>
      <c r="D42" s="52"/>
      <c r="E42" s="52"/>
      <c r="F42" s="52"/>
      <c r="G42" s="52"/>
      <c r="H42" s="52"/>
    </row>
    <row r="43">
      <c r="A43" s="52"/>
      <c r="B43" s="52"/>
      <c r="C43" s="52"/>
      <c r="D43" s="52"/>
      <c r="E43" s="52"/>
      <c r="F43" s="52"/>
      <c r="G43" s="52"/>
      <c r="H43" s="52"/>
    </row>
    <row r="44">
      <c r="A44" s="52"/>
      <c r="B44" s="52"/>
      <c r="C44" s="52"/>
      <c r="D44" s="52"/>
      <c r="E44" s="52"/>
      <c r="F44" s="52"/>
      <c r="G44" s="52"/>
      <c r="H44" s="52"/>
    </row>
    <row r="45">
      <c r="A45" s="52"/>
      <c r="B45" s="52"/>
      <c r="C45" s="52"/>
      <c r="D45" s="52"/>
      <c r="E45" s="52"/>
      <c r="F45" s="52"/>
      <c r="G45" s="52"/>
      <c r="H45" s="52"/>
    </row>
    <row r="46">
      <c r="A46" s="52"/>
      <c r="B46" s="52"/>
      <c r="C46" s="52"/>
      <c r="D46" s="52"/>
      <c r="E46" s="52"/>
      <c r="F46" s="52"/>
      <c r="G46" s="52"/>
      <c r="H46" s="52"/>
    </row>
    <row r="47">
      <c r="A47" s="52"/>
      <c r="B47" s="52"/>
      <c r="C47" s="52"/>
      <c r="D47" s="52"/>
      <c r="E47" s="52"/>
      <c r="F47" s="52"/>
      <c r="G47" s="52"/>
      <c r="H47" s="52"/>
    </row>
    <row r="48">
      <c r="A48" s="52"/>
      <c r="B48" s="52"/>
      <c r="C48" s="52"/>
      <c r="D48" s="52"/>
      <c r="E48" s="52"/>
      <c r="F48" s="52"/>
      <c r="G48" s="52"/>
      <c r="H48" s="52"/>
    </row>
    <row r="49">
      <c r="A49" s="52"/>
      <c r="B49" s="52"/>
      <c r="C49" s="52"/>
      <c r="D49" s="52"/>
      <c r="E49" s="52"/>
      <c r="F49" s="52"/>
      <c r="G49" s="52"/>
      <c r="H49" s="52"/>
    </row>
    <row r="50">
      <c r="A50" s="52"/>
      <c r="B50" s="52"/>
      <c r="C50" s="52"/>
      <c r="D50" s="52"/>
      <c r="E50" s="52"/>
      <c r="F50" s="52"/>
      <c r="G50" s="52"/>
      <c r="H50" s="52"/>
    </row>
    <row r="51">
      <c r="A51" s="52"/>
      <c r="B51" s="52"/>
      <c r="C51" s="52"/>
      <c r="D51" s="52"/>
      <c r="E51" s="52"/>
      <c r="F51" s="52"/>
      <c r="G51" s="52"/>
      <c r="H51" s="52"/>
    </row>
    <row r="52">
      <c r="A52" s="52"/>
      <c r="B52" s="52"/>
      <c r="C52" s="52"/>
      <c r="D52" s="52"/>
      <c r="E52" s="52"/>
      <c r="F52" s="52"/>
      <c r="G52" s="52"/>
      <c r="H52" s="52"/>
    </row>
    <row r="53">
      <c r="A53" s="52"/>
      <c r="B53" s="52"/>
      <c r="C53" s="52"/>
      <c r="D53" s="52"/>
      <c r="E53" s="52"/>
      <c r="F53" s="52"/>
      <c r="G53" s="52"/>
      <c r="H53" s="52"/>
    </row>
    <row r="54">
      <c r="A54" s="52"/>
      <c r="B54" s="52"/>
      <c r="C54" s="52"/>
      <c r="D54" s="52"/>
      <c r="E54" s="52"/>
      <c r="F54" s="52"/>
      <c r="G54" s="52"/>
      <c r="H54" s="52"/>
    </row>
    <row r="55">
      <c r="A55" s="52"/>
      <c r="B55" s="52"/>
      <c r="C55" s="52"/>
      <c r="D55" s="52"/>
      <c r="E55" s="52"/>
      <c r="F55" s="52"/>
      <c r="G55" s="52"/>
      <c r="H55" s="52"/>
      <c r="I55" s="64" t="s">
        <v>148</v>
      </c>
      <c r="J55" s="65" t="s">
        <v>99</v>
      </c>
      <c r="K55" s="65" t="s">
        <v>100</v>
      </c>
      <c r="L55" s="65" t="s">
        <v>101</v>
      </c>
      <c r="M55" s="65" t="s">
        <v>102</v>
      </c>
      <c r="N55" s="65" t="s">
        <v>103</v>
      </c>
      <c r="O55" s="65" t="s">
        <v>104</v>
      </c>
      <c r="P55" s="65" t="s">
        <v>105</v>
      </c>
      <c r="Q55" s="65" t="s">
        <v>106</v>
      </c>
      <c r="R55" s="65" t="s">
        <v>107</v>
      </c>
      <c r="S55" s="65" t="s">
        <v>108</v>
      </c>
      <c r="T55" s="65" t="s">
        <v>109</v>
      </c>
      <c r="U55" s="65" t="s">
        <v>110</v>
      </c>
      <c r="V55" s="66"/>
      <c r="W55" s="65" t="s">
        <v>111</v>
      </c>
      <c r="X55" s="65" t="s">
        <v>112</v>
      </c>
      <c r="Y55" s="65" t="s">
        <v>113</v>
      </c>
      <c r="Z55" s="65" t="s">
        <v>114</v>
      </c>
      <c r="AA55" s="65" t="s">
        <v>115</v>
      </c>
      <c r="AB55" s="65" t="s">
        <v>116</v>
      </c>
      <c r="AC55" s="65" t="s">
        <v>117</v>
      </c>
      <c r="AD55" s="65" t="s">
        <v>118</v>
      </c>
      <c r="AE55" s="65" t="s">
        <v>119</v>
      </c>
      <c r="AF55" s="65" t="s">
        <v>120</v>
      </c>
    </row>
    <row r="56">
      <c r="A56" s="52"/>
      <c r="B56" s="52"/>
      <c r="C56" s="52"/>
      <c r="D56" s="52"/>
      <c r="E56" s="52"/>
      <c r="F56" s="52"/>
      <c r="G56" s="52"/>
      <c r="H56" s="52"/>
      <c r="I56" s="66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</row>
    <row r="57">
      <c r="A57" s="52"/>
      <c r="B57" s="52"/>
      <c r="C57" s="52"/>
      <c r="D57" s="52"/>
      <c r="E57" s="52"/>
      <c r="F57" s="52"/>
      <c r="G57" s="52"/>
      <c r="H57" s="52"/>
      <c r="I57" s="51" t="s">
        <v>124</v>
      </c>
      <c r="J57" s="75">
        <f>Calc!K116</f>
        <v>0</v>
      </c>
      <c r="K57" s="75">
        <f>Calc!L116</f>
        <v>0</v>
      </c>
      <c r="L57" s="75">
        <f>Calc!M116</f>
        <v>0</v>
      </c>
      <c r="M57" s="75">
        <f>Calc!N116</f>
        <v>12000</v>
      </c>
      <c r="N57" s="75">
        <f>Calc!O116</f>
        <v>18000</v>
      </c>
      <c r="O57" s="75">
        <f>Calc!P116</f>
        <v>24000</v>
      </c>
      <c r="P57" s="75">
        <f>Calc!Q116</f>
        <v>30000</v>
      </c>
      <c r="Q57" s="75">
        <f>Calc!R116</f>
        <v>36000</v>
      </c>
      <c r="R57" s="75">
        <f>Calc!S116</f>
        <v>42000</v>
      </c>
      <c r="S57" s="75">
        <f>Calc!T116</f>
        <v>48000</v>
      </c>
      <c r="T57" s="75">
        <f>Calc!U116</f>
        <v>54000</v>
      </c>
      <c r="U57" s="75">
        <f>Calc!V116</f>
        <v>60000</v>
      </c>
      <c r="V57" s="52"/>
      <c r="W57" s="75">
        <f>Calc!K177</f>
        <v>324000</v>
      </c>
      <c r="X57" s="75">
        <f>Calc!L177</f>
        <v>712800</v>
      </c>
      <c r="Y57" s="75">
        <f>Calc!M177</f>
        <v>1397088</v>
      </c>
      <c r="Z57" s="75">
        <f>Calc!N177</f>
        <v>2402991.36</v>
      </c>
      <c r="AA57" s="75">
        <f>Calc!O177</f>
        <v>4133145.139</v>
      </c>
      <c r="AB57" s="75">
        <f>Calc!P177</f>
        <v>7109009.639</v>
      </c>
      <c r="AC57" s="75">
        <f>Calc!Q177</f>
        <v>12227496.58</v>
      </c>
      <c r="AD57" s="75">
        <f>Calc!R177</f>
        <v>21031294.12</v>
      </c>
      <c r="AE57" s="75">
        <f>Calc!S177</f>
        <v>36173825.88</v>
      </c>
      <c r="AF57" s="75">
        <f>Calc!T177</f>
        <v>62218980.52</v>
      </c>
    </row>
    <row r="58">
      <c r="A58" s="52"/>
      <c r="B58" s="52"/>
      <c r="C58" s="52"/>
      <c r="D58" s="52"/>
      <c r="E58" s="52"/>
      <c r="F58" s="52"/>
      <c r="G58" s="52"/>
      <c r="H58" s="52"/>
      <c r="I58" s="51" t="s">
        <v>149</v>
      </c>
      <c r="J58" s="76" t="str">
        <f>Calc!K117</f>
        <v/>
      </c>
      <c r="K58" s="76">
        <f>Calc!L117</f>
        <v>0</v>
      </c>
      <c r="L58" s="76">
        <f>Calc!M117</f>
        <v>0</v>
      </c>
      <c r="M58" s="76">
        <f>Calc!N117</f>
        <v>0</v>
      </c>
      <c r="N58" s="76">
        <f>Calc!O117</f>
        <v>1000</v>
      </c>
      <c r="O58" s="76">
        <f>Calc!P117</f>
        <v>1600</v>
      </c>
      <c r="P58" s="76">
        <f>Calc!Q117</f>
        <v>2160</v>
      </c>
      <c r="Q58" s="76">
        <f>Calc!R117</f>
        <v>2716</v>
      </c>
      <c r="R58" s="76">
        <f>Calc!S117</f>
        <v>3271.6</v>
      </c>
      <c r="S58" s="76">
        <f>Calc!T117</f>
        <v>3827.16</v>
      </c>
      <c r="T58" s="76">
        <f>Calc!U117</f>
        <v>4382.716</v>
      </c>
      <c r="U58" s="76">
        <f>Calc!V117</f>
        <v>4938.2716</v>
      </c>
      <c r="V58" s="52"/>
      <c r="W58" s="76">
        <f>Calc!K178</f>
        <v>55412.66112</v>
      </c>
      <c r="X58" s="76">
        <f>Calc!L178</f>
        <v>156406.8174</v>
      </c>
      <c r="Y58" s="76">
        <f>Calc!M178</f>
        <v>278770.5767</v>
      </c>
      <c r="Z58" s="76">
        <f>Calc!N178</f>
        <v>509914.6513</v>
      </c>
      <c r="AA58" s="76">
        <f>Calc!O178</f>
        <v>851434.2461</v>
      </c>
      <c r="AB58" s="76">
        <f>Calc!P178</f>
        <v>1486144.48</v>
      </c>
      <c r="AC58" s="76">
        <f>Calc!Q178</f>
        <v>2537825.941</v>
      </c>
      <c r="AD58" s="76">
        <f>Calc!R178</f>
        <v>4380581.249</v>
      </c>
      <c r="AE58" s="76">
        <f>Calc!S178</f>
        <v>7521466.907</v>
      </c>
      <c r="AF58" s="76">
        <f>Calc!T178</f>
        <v>12948035.48</v>
      </c>
    </row>
    <row r="59">
      <c r="A59" s="52"/>
      <c r="B59" s="52"/>
      <c r="C59" s="52"/>
      <c r="D59" s="52"/>
      <c r="E59" s="52"/>
      <c r="F59" s="52"/>
      <c r="G59" s="52"/>
      <c r="H59" s="52"/>
      <c r="I59" s="51" t="s">
        <v>126</v>
      </c>
      <c r="J59" s="75">
        <f>Calc!K118</f>
        <v>0</v>
      </c>
      <c r="K59" s="75">
        <f>Calc!L118</f>
        <v>0</v>
      </c>
      <c r="L59" s="75">
        <f>Calc!M118</f>
        <v>0</v>
      </c>
      <c r="M59" s="75">
        <f>Calc!N118</f>
        <v>12000</v>
      </c>
      <c r="N59" s="75">
        <f>Calc!O118</f>
        <v>19000</v>
      </c>
      <c r="O59" s="75">
        <f>Calc!P118</f>
        <v>25600</v>
      </c>
      <c r="P59" s="75">
        <f>Calc!Q118</f>
        <v>32160</v>
      </c>
      <c r="Q59" s="75">
        <f>Calc!R118</f>
        <v>38716</v>
      </c>
      <c r="R59" s="75">
        <f>Calc!S118</f>
        <v>45271.6</v>
      </c>
      <c r="S59" s="75">
        <f>Calc!T118</f>
        <v>51827.16</v>
      </c>
      <c r="T59" s="75">
        <f>Calc!U118</f>
        <v>58382.716</v>
      </c>
      <c r="U59" s="75">
        <f>Calc!V118</f>
        <v>64938.2716</v>
      </c>
      <c r="V59" s="52"/>
      <c r="W59" s="75">
        <f>Calc!K179</f>
        <v>379412.6611</v>
      </c>
      <c r="X59" s="75">
        <f>Calc!L179</f>
        <v>869206.8174</v>
      </c>
      <c r="Y59" s="75">
        <f>Calc!M179</f>
        <v>1675858.577</v>
      </c>
      <c r="Z59" s="75">
        <f>Calc!N179</f>
        <v>2912906.011</v>
      </c>
      <c r="AA59" s="75">
        <f>Calc!O179</f>
        <v>4984579.385</v>
      </c>
      <c r="AB59" s="75">
        <f>Calc!P179</f>
        <v>8595154.119</v>
      </c>
      <c r="AC59" s="75">
        <f>Calc!Q179</f>
        <v>14765322.52</v>
      </c>
      <c r="AD59" s="75">
        <f>Calc!R179</f>
        <v>25411875.37</v>
      </c>
      <c r="AE59" s="75">
        <f>Calc!S179</f>
        <v>43695292.79</v>
      </c>
      <c r="AF59" s="75">
        <f>Calc!T179</f>
        <v>75167016</v>
      </c>
    </row>
    <row r="60">
      <c r="A60" s="52"/>
      <c r="B60" s="52"/>
      <c r="C60" s="52"/>
      <c r="D60" s="52"/>
      <c r="E60" s="52"/>
      <c r="F60" s="52"/>
      <c r="G60" s="52"/>
      <c r="H60" s="52"/>
      <c r="I60" s="52"/>
      <c r="J60" s="75" t="str">
        <f>Calc!K119</f>
        <v/>
      </c>
      <c r="K60" s="75" t="str">
        <f>Calc!L119</f>
        <v/>
      </c>
      <c r="L60" s="75" t="str">
        <f>Calc!M119</f>
        <v/>
      </c>
      <c r="M60" s="75" t="str">
        <f>Calc!N119</f>
        <v/>
      </c>
      <c r="N60" s="75" t="str">
        <f>Calc!O119</f>
        <v/>
      </c>
      <c r="O60" s="75" t="str">
        <f>Calc!P119</f>
        <v/>
      </c>
      <c r="P60" s="75" t="str">
        <f>Calc!Q119</f>
        <v/>
      </c>
      <c r="Q60" s="75" t="str">
        <f>Calc!R119</f>
        <v/>
      </c>
      <c r="R60" s="75" t="str">
        <f>Calc!S119</f>
        <v/>
      </c>
      <c r="S60" s="75" t="str">
        <f>Calc!T119</f>
        <v/>
      </c>
      <c r="T60" s="75" t="str">
        <f>Calc!U119</f>
        <v/>
      </c>
      <c r="U60" s="75" t="str">
        <f>Calc!V119</f>
        <v/>
      </c>
      <c r="V60" s="52"/>
      <c r="W60" s="75" t="str">
        <f>Calc!K180</f>
        <v/>
      </c>
      <c r="X60" s="75" t="str">
        <f>Calc!L180</f>
        <v/>
      </c>
      <c r="Y60" s="75" t="str">
        <f>Calc!M180</f>
        <v/>
      </c>
      <c r="Z60" s="75" t="str">
        <f>Calc!N180</f>
        <v/>
      </c>
      <c r="AA60" s="75" t="str">
        <f>Calc!O180</f>
        <v/>
      </c>
      <c r="AB60" s="75" t="str">
        <f>Calc!P180</f>
        <v/>
      </c>
      <c r="AC60" s="75" t="str">
        <f>Calc!Q180</f>
        <v/>
      </c>
      <c r="AD60" s="75" t="str">
        <f>Calc!R180</f>
        <v/>
      </c>
      <c r="AE60" s="75" t="str">
        <f>Calc!S180</f>
        <v/>
      </c>
      <c r="AF60" s="75" t="str">
        <f>Calc!T180</f>
        <v/>
      </c>
    </row>
    <row r="61">
      <c r="I61" s="51" t="s">
        <v>128</v>
      </c>
      <c r="J61" s="76">
        <f>Calc!K120</f>
        <v>0</v>
      </c>
      <c r="K61" s="76">
        <f>Calc!L120</f>
        <v>0</v>
      </c>
      <c r="L61" s="76">
        <f>Calc!M120</f>
        <v>0</v>
      </c>
      <c r="M61" s="76">
        <f>Calc!N120</f>
        <v>4800</v>
      </c>
      <c r="N61" s="76">
        <f>Calc!O120</f>
        <v>7200</v>
      </c>
      <c r="O61" s="76">
        <f>Calc!P120</f>
        <v>9600</v>
      </c>
      <c r="P61" s="76">
        <f>Calc!Q120</f>
        <v>12000</v>
      </c>
      <c r="Q61" s="76">
        <f>Calc!R120</f>
        <v>14400</v>
      </c>
      <c r="R61" s="76">
        <f>Calc!S120</f>
        <v>16800</v>
      </c>
      <c r="S61" s="76">
        <f>Calc!T120</f>
        <v>19200</v>
      </c>
      <c r="T61" s="76">
        <f>Calc!U120</f>
        <v>21600</v>
      </c>
      <c r="U61" s="76">
        <f>Calc!V120</f>
        <v>24000</v>
      </c>
      <c r="V61" s="52"/>
      <c r="W61" s="76">
        <f>Calc!K181</f>
        <v>129600</v>
      </c>
      <c r="X61" s="76">
        <f>Calc!L181</f>
        <v>285120</v>
      </c>
      <c r="Y61" s="76">
        <f>Calc!M181</f>
        <v>530947.4698</v>
      </c>
      <c r="Z61" s="76">
        <f>Calc!N181</f>
        <v>843602.9569</v>
      </c>
      <c r="AA61" s="76">
        <f>Calc!O181</f>
        <v>1332245.888</v>
      </c>
      <c r="AB61" s="76">
        <f>Calc!P181</f>
        <v>2110225.499</v>
      </c>
      <c r="AC61" s="76">
        <f>Calc!Q181</f>
        <v>3337601.936</v>
      </c>
      <c r="AD61" s="76">
        <f>Calc!R181</f>
        <v>5282681.55</v>
      </c>
      <c r="AE61" s="76">
        <f>Calc!S181</f>
        <v>8358334.231</v>
      </c>
      <c r="AF61" s="76">
        <f>Calc!T181</f>
        <v>13226991.8</v>
      </c>
    </row>
    <row r="62">
      <c r="I62" s="51" t="s">
        <v>130</v>
      </c>
      <c r="J62" s="75">
        <f>Calc!K121</f>
        <v>0</v>
      </c>
      <c r="K62" s="75">
        <f>Calc!L121</f>
        <v>0</v>
      </c>
      <c r="L62" s="75">
        <f>Calc!M121</f>
        <v>0</v>
      </c>
      <c r="M62" s="75">
        <f>Calc!N121</f>
        <v>7200</v>
      </c>
      <c r="N62" s="75">
        <f>Calc!O121</f>
        <v>11800</v>
      </c>
      <c r="O62" s="75">
        <f>Calc!P121</f>
        <v>16000</v>
      </c>
      <c r="P62" s="75">
        <f>Calc!Q121</f>
        <v>20160</v>
      </c>
      <c r="Q62" s="75">
        <f>Calc!R121</f>
        <v>24316</v>
      </c>
      <c r="R62" s="75">
        <f>Calc!S121</f>
        <v>28471.6</v>
      </c>
      <c r="S62" s="75">
        <f>Calc!T121</f>
        <v>32627.16</v>
      </c>
      <c r="T62" s="75">
        <f>Calc!U121</f>
        <v>36782.716</v>
      </c>
      <c r="U62" s="75">
        <f>Calc!V121</f>
        <v>40938.2716</v>
      </c>
      <c r="V62" s="52"/>
      <c r="W62" s="75">
        <f>Calc!K182</f>
        <v>249812.6611</v>
      </c>
      <c r="X62" s="75">
        <f>Calc!L182</f>
        <v>584086.8174</v>
      </c>
      <c r="Y62" s="75">
        <f>Calc!M182</f>
        <v>1144911.107</v>
      </c>
      <c r="Z62" s="75">
        <f>Calc!N182</f>
        <v>2069303.054</v>
      </c>
      <c r="AA62" s="75">
        <f>Calc!O182</f>
        <v>3652333.498</v>
      </c>
      <c r="AB62" s="75">
        <f>Calc!P182</f>
        <v>6484928.62</v>
      </c>
      <c r="AC62" s="75">
        <f>Calc!Q182</f>
        <v>11427720.58</v>
      </c>
      <c r="AD62" s="75">
        <f>Calc!R182</f>
        <v>20129193.82</v>
      </c>
      <c r="AE62" s="75">
        <f>Calc!S182</f>
        <v>35336958.56</v>
      </c>
      <c r="AF62" s="75">
        <f>Calc!T182</f>
        <v>61940024.2</v>
      </c>
    </row>
    <row r="63">
      <c r="I63" s="52"/>
      <c r="J63" s="75" t="str">
        <f>Calc!K122</f>
        <v/>
      </c>
      <c r="K63" s="75" t="str">
        <f>Calc!L122</f>
        <v/>
      </c>
      <c r="L63" s="75" t="str">
        <f>Calc!M122</f>
        <v/>
      </c>
      <c r="M63" s="75" t="str">
        <f>Calc!N122</f>
        <v/>
      </c>
      <c r="N63" s="75" t="str">
        <f>Calc!O122</f>
        <v/>
      </c>
      <c r="O63" s="75" t="str">
        <f>Calc!P122</f>
        <v/>
      </c>
      <c r="P63" s="75" t="str">
        <f>Calc!Q122</f>
        <v/>
      </c>
      <c r="Q63" s="75" t="str">
        <f>Calc!R122</f>
        <v/>
      </c>
      <c r="R63" s="75" t="str">
        <f>Calc!S122</f>
        <v/>
      </c>
      <c r="S63" s="75" t="str">
        <f>Calc!T122</f>
        <v/>
      </c>
      <c r="T63" s="75" t="str">
        <f>Calc!U122</f>
        <v/>
      </c>
      <c r="U63" s="75" t="str">
        <f>Calc!V122</f>
        <v/>
      </c>
      <c r="V63" s="52"/>
      <c r="W63" s="75" t="str">
        <f>Calc!K183</f>
        <v/>
      </c>
      <c r="X63" s="75" t="str">
        <f>Calc!L183</f>
        <v/>
      </c>
      <c r="Y63" s="75" t="str">
        <f>Calc!M183</f>
        <v/>
      </c>
      <c r="Z63" s="75" t="str">
        <f>Calc!N183</f>
        <v/>
      </c>
      <c r="AA63" s="75" t="str">
        <f>Calc!O183</f>
        <v/>
      </c>
      <c r="AB63" s="75" t="str">
        <f>Calc!P183</f>
        <v/>
      </c>
      <c r="AC63" s="75" t="str">
        <f>Calc!Q183</f>
        <v/>
      </c>
      <c r="AD63" s="75" t="str">
        <f>Calc!R183</f>
        <v/>
      </c>
      <c r="AE63" s="75" t="str">
        <f>Calc!S183</f>
        <v/>
      </c>
      <c r="AF63" s="75" t="str">
        <f>Calc!T183</f>
        <v/>
      </c>
    </row>
    <row r="64">
      <c r="I64" s="51" t="s">
        <v>133</v>
      </c>
      <c r="J64" s="76">
        <f>Calc!K123</f>
        <v>22000</v>
      </c>
      <c r="K64" s="76">
        <f>Calc!L123</f>
        <v>22000</v>
      </c>
      <c r="L64" s="76">
        <f>Calc!M123</f>
        <v>22000</v>
      </c>
      <c r="M64" s="76">
        <f>Calc!N123</f>
        <v>22000</v>
      </c>
      <c r="N64" s="76">
        <f>Calc!O123</f>
        <v>22000</v>
      </c>
      <c r="O64" s="76">
        <f>Calc!P123</f>
        <v>22000</v>
      </c>
      <c r="P64" s="76">
        <f>Calc!Q123</f>
        <v>22000</v>
      </c>
      <c r="Q64" s="76">
        <f>Calc!R123</f>
        <v>44000</v>
      </c>
      <c r="R64" s="76">
        <f>Calc!S123</f>
        <v>44000</v>
      </c>
      <c r="S64" s="76">
        <f>Calc!T123</f>
        <v>44000</v>
      </c>
      <c r="T64" s="76">
        <f>Calc!U123</f>
        <v>44000</v>
      </c>
      <c r="U64" s="76">
        <f>Calc!V123</f>
        <v>44000</v>
      </c>
      <c r="V64" s="52"/>
      <c r="W64" s="76">
        <f>Calc!K184</f>
        <v>374000</v>
      </c>
      <c r="X64" s="76">
        <f>Calc!L184</f>
        <v>347682.7269</v>
      </c>
      <c r="Y64" s="76">
        <f>Calc!M184</f>
        <v>649483.7278</v>
      </c>
      <c r="Z64" s="76">
        <f>Calc!N184</f>
        <v>1075199.333</v>
      </c>
      <c r="AA64" s="76">
        <f>Calc!O184</f>
        <v>1745714.03</v>
      </c>
      <c r="AB64" s="76">
        <f>Calc!P184</f>
        <v>2861468.998</v>
      </c>
      <c r="AC64" s="76">
        <f>Calc!Q184</f>
        <v>4668428.016</v>
      </c>
      <c r="AD64" s="76">
        <f>Calc!R184</f>
        <v>7634008.979</v>
      </c>
      <c r="AE64" s="76">
        <f>Calc!S184</f>
        <v>12469310.29</v>
      </c>
      <c r="AF64" s="76">
        <f>Calc!T184</f>
        <v>20378599.25</v>
      </c>
    </row>
    <row r="65">
      <c r="I65" s="51" t="s">
        <v>135</v>
      </c>
      <c r="J65" s="75">
        <f>Calc!K124</f>
        <v>-22000</v>
      </c>
      <c r="K65" s="75">
        <f>Calc!L124</f>
        <v>-22000</v>
      </c>
      <c r="L65" s="75">
        <f>Calc!M124</f>
        <v>-22000</v>
      </c>
      <c r="M65" s="75">
        <f>Calc!N124</f>
        <v>-14800</v>
      </c>
      <c r="N65" s="75">
        <f>Calc!O124</f>
        <v>-10200</v>
      </c>
      <c r="O65" s="75">
        <f>Calc!P124</f>
        <v>-6000</v>
      </c>
      <c r="P65" s="75">
        <f>Calc!Q124</f>
        <v>-1840</v>
      </c>
      <c r="Q65" s="75">
        <f>Calc!R124</f>
        <v>-19684</v>
      </c>
      <c r="R65" s="75">
        <f>Calc!S124</f>
        <v>-15528.4</v>
      </c>
      <c r="S65" s="75">
        <f>Calc!T124</f>
        <v>-11372.84</v>
      </c>
      <c r="T65" s="75">
        <f>Calc!U124</f>
        <v>-7217.284</v>
      </c>
      <c r="U65" s="75">
        <f>Calc!V124</f>
        <v>-3061.7284</v>
      </c>
      <c r="V65" s="52"/>
      <c r="W65" s="75">
        <f>Calc!K185</f>
        <v>-124187.3389</v>
      </c>
      <c r="X65" s="75">
        <f>Calc!L185</f>
        <v>236404.0904</v>
      </c>
      <c r="Y65" s="75">
        <f>Calc!M185</f>
        <v>495427.3791</v>
      </c>
      <c r="Z65" s="75">
        <f>Calc!N185</f>
        <v>994103.7217</v>
      </c>
      <c r="AA65" s="75">
        <f>Calc!O185</f>
        <v>1906619.468</v>
      </c>
      <c r="AB65" s="75">
        <f>Calc!P185</f>
        <v>3623459.622</v>
      </c>
      <c r="AC65" s="75">
        <f>Calc!Q185</f>
        <v>6759292.569</v>
      </c>
      <c r="AD65" s="75">
        <f>Calc!R185</f>
        <v>12495184.84</v>
      </c>
      <c r="AE65" s="75">
        <f>Calc!S185</f>
        <v>22867648.26</v>
      </c>
      <c r="AF65" s="75">
        <f>Calc!T185</f>
        <v>41561424.95</v>
      </c>
    </row>
    <row r="66">
      <c r="I66" s="52"/>
      <c r="J66" s="75" t="str">
        <f>Calc!K125</f>
        <v/>
      </c>
      <c r="K66" s="75" t="str">
        <f>Calc!L125</f>
        <v/>
      </c>
      <c r="L66" s="75" t="str">
        <f>Calc!M125</f>
        <v/>
      </c>
      <c r="M66" s="75" t="str">
        <f>Calc!N125</f>
        <v/>
      </c>
      <c r="N66" s="75" t="str">
        <f>Calc!O125</f>
        <v/>
      </c>
      <c r="O66" s="75" t="str">
        <f>Calc!P125</f>
        <v/>
      </c>
      <c r="P66" s="75" t="str">
        <f>Calc!Q125</f>
        <v/>
      </c>
      <c r="Q66" s="75" t="str">
        <f>Calc!R125</f>
        <v/>
      </c>
      <c r="R66" s="75" t="str">
        <f>Calc!S125</f>
        <v/>
      </c>
      <c r="S66" s="75" t="str">
        <f>Calc!T125</f>
        <v/>
      </c>
      <c r="T66" s="75" t="str">
        <f>Calc!U125</f>
        <v/>
      </c>
      <c r="U66" s="75" t="str">
        <f>Calc!V125</f>
        <v/>
      </c>
      <c r="V66" s="52"/>
      <c r="W66" s="75" t="str">
        <f>Calc!K186</f>
        <v/>
      </c>
      <c r="X66" s="75" t="str">
        <f>Calc!L186</f>
        <v/>
      </c>
      <c r="Y66" s="75" t="str">
        <f>Calc!M186</f>
        <v/>
      </c>
      <c r="Z66" s="75" t="str">
        <f>Calc!N186</f>
        <v/>
      </c>
      <c r="AA66" s="75" t="str">
        <f>Calc!O186</f>
        <v/>
      </c>
      <c r="AB66" s="75" t="str">
        <f>Calc!P186</f>
        <v/>
      </c>
      <c r="AC66" s="75" t="str">
        <f>Calc!Q186</f>
        <v/>
      </c>
      <c r="AD66" s="75" t="str">
        <f>Calc!R186</f>
        <v/>
      </c>
      <c r="AE66" s="75" t="str">
        <f>Calc!S186</f>
        <v/>
      </c>
      <c r="AF66" s="75" t="str">
        <f>Calc!T186</f>
        <v/>
      </c>
    </row>
    <row r="67">
      <c r="I67" s="51" t="s">
        <v>138</v>
      </c>
      <c r="J67" s="76">
        <f>Calc!K126</f>
        <v>0</v>
      </c>
      <c r="K67" s="76">
        <f>Calc!L126</f>
        <v>0</v>
      </c>
      <c r="L67" s="76">
        <f>Calc!M126</f>
        <v>0</v>
      </c>
      <c r="M67" s="76">
        <f>Calc!N126</f>
        <v>0</v>
      </c>
      <c r="N67" s="76">
        <f>Calc!O126</f>
        <v>0</v>
      </c>
      <c r="O67" s="76">
        <f>Calc!P126</f>
        <v>0</v>
      </c>
      <c r="P67" s="76">
        <f>Calc!Q126</f>
        <v>0</v>
      </c>
      <c r="Q67" s="76">
        <f>Calc!R126</f>
        <v>0</v>
      </c>
      <c r="R67" s="76">
        <f>Calc!S126</f>
        <v>0</v>
      </c>
      <c r="S67" s="76">
        <f>Calc!T126</f>
        <v>0</v>
      </c>
      <c r="T67" s="76">
        <f>Calc!U126</f>
        <v>0</v>
      </c>
      <c r="U67" s="76">
        <f>Calc!V126</f>
        <v>0</v>
      </c>
      <c r="V67" s="52"/>
      <c r="W67" s="76">
        <f>Calc!K187</f>
        <v>0</v>
      </c>
      <c r="X67" s="76">
        <f>Calc!L187</f>
        <v>16832.51273</v>
      </c>
      <c r="Y67" s="76">
        <f>Calc!M187</f>
        <v>74314.10687</v>
      </c>
      <c r="Z67" s="76">
        <f>Calc!N187</f>
        <v>149115.5583</v>
      </c>
      <c r="AA67" s="76">
        <f>Calc!O187</f>
        <v>285992.9202</v>
      </c>
      <c r="AB67" s="76">
        <f>Calc!P187</f>
        <v>543518.9433</v>
      </c>
      <c r="AC67" s="76">
        <f>Calc!Q187</f>
        <v>1013893.885</v>
      </c>
      <c r="AD67" s="76">
        <f>Calc!R187</f>
        <v>1874277.726</v>
      </c>
      <c r="AE67" s="76">
        <f>Calc!S187</f>
        <v>3430147.24</v>
      </c>
      <c r="AF67" s="76">
        <f>Calc!T187</f>
        <v>6234213.743</v>
      </c>
    </row>
    <row r="68">
      <c r="I68" s="51" t="s">
        <v>139</v>
      </c>
      <c r="J68" s="75">
        <f>Calc!K127</f>
        <v>-22000</v>
      </c>
      <c r="K68" s="75">
        <f>Calc!L127</f>
        <v>-22000</v>
      </c>
      <c r="L68" s="75">
        <f>Calc!M127</f>
        <v>-22000</v>
      </c>
      <c r="M68" s="75">
        <f>Calc!N127</f>
        <v>-14800</v>
      </c>
      <c r="N68" s="75">
        <f>Calc!O127</f>
        <v>-10200</v>
      </c>
      <c r="O68" s="75">
        <f>Calc!P127</f>
        <v>-6000</v>
      </c>
      <c r="P68" s="75">
        <f>Calc!Q127</f>
        <v>-1840</v>
      </c>
      <c r="Q68" s="75">
        <f>Calc!R127</f>
        <v>-19684</v>
      </c>
      <c r="R68" s="75">
        <f>Calc!S127</f>
        <v>-15528.4</v>
      </c>
      <c r="S68" s="75">
        <f>Calc!T127</f>
        <v>-11372.84</v>
      </c>
      <c r="T68" s="75">
        <f>Calc!U127</f>
        <v>-7217.284</v>
      </c>
      <c r="U68" s="75">
        <f>Calc!V127</f>
        <v>-3061.7284</v>
      </c>
      <c r="V68" s="52"/>
      <c r="W68" s="75">
        <f>Calc!K188</f>
        <v>-124187.3389</v>
      </c>
      <c r="X68" s="75">
        <f>Calc!L188</f>
        <v>219571.5777</v>
      </c>
      <c r="Y68" s="75">
        <f>Calc!M188</f>
        <v>421113.2723</v>
      </c>
      <c r="Z68" s="75">
        <f>Calc!N188</f>
        <v>844988.1634</v>
      </c>
      <c r="AA68" s="75">
        <f>Calc!O188</f>
        <v>1620626.548</v>
      </c>
      <c r="AB68" s="75">
        <f>Calc!P188</f>
        <v>3079940.679</v>
      </c>
      <c r="AC68" s="75">
        <f>Calc!Q188</f>
        <v>5745398.683</v>
      </c>
      <c r="AD68" s="75">
        <f>Calc!R188</f>
        <v>10620907.11</v>
      </c>
      <c r="AE68" s="75">
        <f>Calc!S188</f>
        <v>19437501.02</v>
      </c>
      <c r="AF68" s="75">
        <f>Calc!T188</f>
        <v>35327211.21</v>
      </c>
    </row>
    <row r="69"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</row>
    <row r="70">
      <c r="I70" s="51" t="s">
        <v>150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</row>
    <row r="71"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</row>
    <row r="72"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</row>
    <row r="73"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</row>
    <row r="74">
      <c r="I74" s="64" t="s">
        <v>151</v>
      </c>
      <c r="J74" s="65" t="s">
        <v>99</v>
      </c>
      <c r="K74" s="65" t="s">
        <v>100</v>
      </c>
      <c r="L74" s="65" t="s">
        <v>101</v>
      </c>
      <c r="M74" s="65" t="s">
        <v>102</v>
      </c>
      <c r="N74" s="65" t="s">
        <v>103</v>
      </c>
      <c r="O74" s="65" t="s">
        <v>104</v>
      </c>
      <c r="P74" s="65" t="s">
        <v>105</v>
      </c>
      <c r="Q74" s="65" t="s">
        <v>106</v>
      </c>
      <c r="R74" s="65" t="s">
        <v>107</v>
      </c>
      <c r="S74" s="65" t="s">
        <v>108</v>
      </c>
      <c r="T74" s="65" t="s">
        <v>109</v>
      </c>
      <c r="U74" s="65" t="s">
        <v>110</v>
      </c>
      <c r="V74" s="66"/>
      <c r="W74" s="65" t="s">
        <v>111</v>
      </c>
      <c r="X74" s="65" t="s">
        <v>112</v>
      </c>
      <c r="Y74" s="65" t="s">
        <v>113</v>
      </c>
      <c r="Z74" s="65" t="s">
        <v>114</v>
      </c>
      <c r="AA74" s="65" t="s">
        <v>115</v>
      </c>
      <c r="AB74" s="65" t="s">
        <v>116</v>
      </c>
      <c r="AC74" s="65" t="s">
        <v>117</v>
      </c>
      <c r="AD74" s="65" t="s">
        <v>118</v>
      </c>
      <c r="AE74" s="65" t="s">
        <v>119</v>
      </c>
      <c r="AF74" s="65" t="s">
        <v>120</v>
      </c>
    </row>
    <row r="75"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</row>
    <row r="76">
      <c r="I76" s="51" t="s">
        <v>124</v>
      </c>
      <c r="J76" s="75">
        <f>Calc!K135</f>
        <v>0</v>
      </c>
      <c r="K76" s="75">
        <f>Calc!L135</f>
        <v>0</v>
      </c>
      <c r="L76" s="75">
        <f>Calc!M135</f>
        <v>0</v>
      </c>
      <c r="M76" s="75">
        <f>Calc!N135</f>
        <v>8000</v>
      </c>
      <c r="N76" s="75">
        <f>Calc!O135</f>
        <v>12000</v>
      </c>
      <c r="O76" s="75">
        <f>Calc!P135</f>
        <v>16000</v>
      </c>
      <c r="P76" s="75">
        <f>Calc!Q135</f>
        <v>20000</v>
      </c>
      <c r="Q76" s="75">
        <f>Calc!R135</f>
        <v>24000</v>
      </c>
      <c r="R76" s="75">
        <f>Calc!S135</f>
        <v>28000</v>
      </c>
      <c r="S76" s="75">
        <f>Calc!T135</f>
        <v>32000</v>
      </c>
      <c r="T76" s="75">
        <f>Calc!U135</f>
        <v>36000</v>
      </c>
      <c r="U76" s="75">
        <f>Calc!V135</f>
        <v>40000</v>
      </c>
      <c r="V76" s="52"/>
      <c r="W76" s="75">
        <f>Calc!K197</f>
        <v>216000</v>
      </c>
      <c r="X76" s="75">
        <f>Calc!L197</f>
        <v>388800</v>
      </c>
      <c r="Y76" s="75">
        <f>Calc!M197</f>
        <v>637632</v>
      </c>
      <c r="Z76" s="75">
        <f>Calc!N197</f>
        <v>943695.36</v>
      </c>
      <c r="AA76" s="75">
        <f>Calc!O197</f>
        <v>1396669.133</v>
      </c>
      <c r="AB76" s="75">
        <f>Calc!P197</f>
        <v>2067070.317</v>
      </c>
      <c r="AC76" s="75">
        <f>Calc!Q197</f>
        <v>3059264.068</v>
      </c>
      <c r="AD76" s="75">
        <f>Calc!R197</f>
        <v>4527710.821</v>
      </c>
      <c r="AE76" s="75">
        <f>Calc!S197</f>
        <v>6701012.016</v>
      </c>
      <c r="AF76" s="75">
        <f>Calc!T197</f>
        <v>9917497.783</v>
      </c>
    </row>
    <row r="77">
      <c r="I77" s="51" t="s">
        <v>149</v>
      </c>
      <c r="J77" s="76" t="str">
        <f>Calc!K136</f>
        <v/>
      </c>
      <c r="K77" s="76">
        <f>Calc!L136</f>
        <v>0</v>
      </c>
      <c r="L77" s="76">
        <f>Calc!M136</f>
        <v>0</v>
      </c>
      <c r="M77" s="76">
        <f>Calc!N136</f>
        <v>0</v>
      </c>
      <c r="N77" s="76">
        <f>Calc!O136</f>
        <v>-1200</v>
      </c>
      <c r="O77" s="76">
        <f>Calc!P136</f>
        <v>-1620</v>
      </c>
      <c r="P77" s="76">
        <f>Calc!Q136</f>
        <v>-2157</v>
      </c>
      <c r="Q77" s="76">
        <f>Calc!R136</f>
        <v>-2676.45</v>
      </c>
      <c r="R77" s="76">
        <f>Calc!S136</f>
        <v>-3198.5325</v>
      </c>
      <c r="S77" s="76">
        <f>Calc!T136</f>
        <v>-3720.220125</v>
      </c>
      <c r="T77" s="76">
        <f>Calc!U136</f>
        <v>-4241.966981</v>
      </c>
      <c r="U77" s="76">
        <f>Calc!V136</f>
        <v>-4763.704953</v>
      </c>
      <c r="V77" s="52"/>
      <c r="W77" s="76">
        <f>Calc!K198</f>
        <v>-23577.87456</v>
      </c>
      <c r="X77" s="76">
        <f>Calc!L198</f>
        <v>-52380.90929</v>
      </c>
      <c r="Y77" s="76">
        <f>Calc!M198</f>
        <v>-77401.71307</v>
      </c>
      <c r="Z77" s="76">
        <f>Calc!N198</f>
        <v>-122619.5441</v>
      </c>
      <c r="AA77" s="76">
        <f>Calc!O198</f>
        <v>-174640.8882</v>
      </c>
      <c r="AB77" s="76">
        <f>Calc!P198</f>
        <v>-264252.8536</v>
      </c>
      <c r="AC77" s="76">
        <f>Calc!Q198</f>
        <v>-386199.7826</v>
      </c>
      <c r="AD77" s="76">
        <f>Calc!R198</f>
        <v>-575717.1281</v>
      </c>
      <c r="AE77" s="76">
        <f>Calc!S198</f>
        <v>-848557.0459</v>
      </c>
      <c r="AF77" s="76">
        <f>Calc!T198</f>
        <v>-1258829.608</v>
      </c>
    </row>
    <row r="78">
      <c r="I78" s="51" t="s">
        <v>126</v>
      </c>
      <c r="J78" s="75">
        <f>Calc!K137</f>
        <v>0</v>
      </c>
      <c r="K78" s="75">
        <f>Calc!L137</f>
        <v>0</v>
      </c>
      <c r="L78" s="75">
        <f>Calc!M137</f>
        <v>0</v>
      </c>
      <c r="M78" s="75">
        <f>Calc!N137</f>
        <v>8000</v>
      </c>
      <c r="N78" s="75">
        <f>Calc!O137</f>
        <v>10800</v>
      </c>
      <c r="O78" s="75">
        <f>Calc!P137</f>
        <v>14380</v>
      </c>
      <c r="P78" s="75">
        <f>Calc!Q137</f>
        <v>17843</v>
      </c>
      <c r="Q78" s="75">
        <f>Calc!R137</f>
        <v>21323.55</v>
      </c>
      <c r="R78" s="75">
        <f>Calc!S137</f>
        <v>24801.4675</v>
      </c>
      <c r="S78" s="75">
        <f>Calc!T137</f>
        <v>28279.77988</v>
      </c>
      <c r="T78" s="75">
        <f>Calc!U137</f>
        <v>31758.03302</v>
      </c>
      <c r="U78" s="75">
        <f>Calc!V137</f>
        <v>35236.29505</v>
      </c>
      <c r="V78" s="52"/>
      <c r="W78" s="75">
        <f>Calc!K199</f>
        <v>192422.1254</v>
      </c>
      <c r="X78" s="75">
        <f>Calc!L199</f>
        <v>336419.0907</v>
      </c>
      <c r="Y78" s="75">
        <f>Calc!M199</f>
        <v>560230.2869</v>
      </c>
      <c r="Z78" s="75">
        <f>Calc!N199</f>
        <v>821075.8159</v>
      </c>
      <c r="AA78" s="75">
        <f>Calc!O199</f>
        <v>1222028.245</v>
      </c>
      <c r="AB78" s="75">
        <f>Calc!P199</f>
        <v>1802817.463</v>
      </c>
      <c r="AC78" s="75">
        <f>Calc!Q199</f>
        <v>2673064.286</v>
      </c>
      <c r="AD78" s="75">
        <f>Calc!R199</f>
        <v>3951993.693</v>
      </c>
      <c r="AE78" s="75">
        <f>Calc!S199</f>
        <v>5852454.97</v>
      </c>
      <c r="AF78" s="75">
        <f>Calc!T199</f>
        <v>8658668.175</v>
      </c>
    </row>
    <row r="79">
      <c r="I79" s="52"/>
      <c r="J79" s="75" t="str">
        <f>Calc!K138</f>
        <v/>
      </c>
      <c r="K79" s="75" t="str">
        <f>Calc!L138</f>
        <v/>
      </c>
      <c r="L79" s="75" t="str">
        <f>Calc!M138</f>
        <v/>
      </c>
      <c r="M79" s="75" t="str">
        <f>Calc!N138</f>
        <v/>
      </c>
      <c r="N79" s="75" t="str">
        <f>Calc!O138</f>
        <v/>
      </c>
      <c r="O79" s="75" t="str">
        <f>Calc!P138</f>
        <v/>
      </c>
      <c r="P79" s="75" t="str">
        <f>Calc!Q138</f>
        <v/>
      </c>
      <c r="Q79" s="75" t="str">
        <f>Calc!R138</f>
        <v/>
      </c>
      <c r="R79" s="75" t="str">
        <f>Calc!S138</f>
        <v/>
      </c>
      <c r="S79" s="75" t="str">
        <f>Calc!T138</f>
        <v/>
      </c>
      <c r="T79" s="75" t="str">
        <f>Calc!U138</f>
        <v/>
      </c>
      <c r="U79" s="75" t="str">
        <f>Calc!V138</f>
        <v/>
      </c>
      <c r="V79" s="52"/>
      <c r="W79" s="75" t="str">
        <f>Calc!K200</f>
        <v/>
      </c>
      <c r="X79" s="75" t="str">
        <f>Calc!L200</f>
        <v/>
      </c>
      <c r="Y79" s="75" t="str">
        <f>Calc!M200</f>
        <v/>
      </c>
      <c r="Z79" s="75" t="str">
        <f>Calc!N200</f>
        <v/>
      </c>
      <c r="AA79" s="75" t="str">
        <f>Calc!O200</f>
        <v/>
      </c>
      <c r="AB79" s="75" t="str">
        <f>Calc!P200</f>
        <v/>
      </c>
      <c r="AC79" s="75" t="str">
        <f>Calc!Q200</f>
        <v/>
      </c>
      <c r="AD79" s="75" t="str">
        <f>Calc!R200</f>
        <v/>
      </c>
      <c r="AE79" s="75" t="str">
        <f>Calc!S200</f>
        <v/>
      </c>
      <c r="AF79" s="75" t="str">
        <f>Calc!T200</f>
        <v/>
      </c>
    </row>
    <row r="80">
      <c r="I80" s="51" t="s">
        <v>128</v>
      </c>
      <c r="J80" s="76">
        <f>Calc!K139</f>
        <v>0</v>
      </c>
      <c r="K80" s="76">
        <f>Calc!L139</f>
        <v>0</v>
      </c>
      <c r="L80" s="76">
        <f>Calc!M139</f>
        <v>0</v>
      </c>
      <c r="M80" s="76">
        <f>Calc!N139</f>
        <v>3200</v>
      </c>
      <c r="N80" s="76">
        <f>Calc!O139</f>
        <v>4800</v>
      </c>
      <c r="O80" s="76">
        <f>Calc!P139</f>
        <v>6400</v>
      </c>
      <c r="P80" s="76">
        <f>Calc!Q139</f>
        <v>8000</v>
      </c>
      <c r="Q80" s="76">
        <f>Calc!R139</f>
        <v>9600</v>
      </c>
      <c r="R80" s="76">
        <f>Calc!S139</f>
        <v>11200</v>
      </c>
      <c r="S80" s="76">
        <f>Calc!T139</f>
        <v>12800</v>
      </c>
      <c r="T80" s="76">
        <f>Calc!U139</f>
        <v>14400</v>
      </c>
      <c r="U80" s="76">
        <f>Calc!V139</f>
        <v>16000</v>
      </c>
      <c r="V80" s="52"/>
      <c r="W80" s="76">
        <f>Calc!K201</f>
        <v>86400</v>
      </c>
      <c r="X80" s="76">
        <f>Calc!L201</f>
        <v>155520</v>
      </c>
      <c r="Y80" s="76">
        <f>Calc!M201</f>
        <v>253470.0035</v>
      </c>
      <c r="Z80" s="76">
        <f>Calc!N201</f>
        <v>371657.7548</v>
      </c>
      <c r="AA80" s="76">
        <f>Calc!O201</f>
        <v>544323.8287</v>
      </c>
      <c r="AB80" s="76">
        <f>Calc!P201</f>
        <v>797735.2005</v>
      </c>
      <c r="AC80" s="76">
        <f>Calc!Q201</f>
        <v>1168680.84</v>
      </c>
      <c r="AD80" s="76">
        <f>Calc!R201</f>
        <v>1712485.848</v>
      </c>
      <c r="AE80" s="76">
        <f>Calc!S201</f>
        <v>2509021.443</v>
      </c>
      <c r="AF80" s="76">
        <f>Calc!T201</f>
        <v>3676312.728</v>
      </c>
    </row>
    <row r="81">
      <c r="I81" s="51" t="s">
        <v>130</v>
      </c>
      <c r="J81" s="75">
        <f>Calc!K140</f>
        <v>0</v>
      </c>
      <c r="K81" s="75">
        <f>Calc!L140</f>
        <v>0</v>
      </c>
      <c r="L81" s="75">
        <f>Calc!M140</f>
        <v>0</v>
      </c>
      <c r="M81" s="75">
        <f>Calc!N140</f>
        <v>4800</v>
      </c>
      <c r="N81" s="75">
        <f>Calc!O140</f>
        <v>6000</v>
      </c>
      <c r="O81" s="75">
        <f>Calc!P140</f>
        <v>7980</v>
      </c>
      <c r="P81" s="75">
        <f>Calc!Q140</f>
        <v>9843</v>
      </c>
      <c r="Q81" s="75">
        <f>Calc!R140</f>
        <v>11723.55</v>
      </c>
      <c r="R81" s="75">
        <f>Calc!S140</f>
        <v>13601.4675</v>
      </c>
      <c r="S81" s="75">
        <f>Calc!T140</f>
        <v>15479.77988</v>
      </c>
      <c r="T81" s="75">
        <f>Calc!U140</f>
        <v>17358.03302</v>
      </c>
      <c r="U81" s="75">
        <f>Calc!V140</f>
        <v>19236.29505</v>
      </c>
      <c r="V81" s="52"/>
      <c r="W81" s="75">
        <f>Calc!K202</f>
        <v>106022.1254</v>
      </c>
      <c r="X81" s="75">
        <f>Calc!L202</f>
        <v>180899.0907</v>
      </c>
      <c r="Y81" s="75">
        <f>Calc!M202</f>
        <v>306760.2835</v>
      </c>
      <c r="Z81" s="75">
        <f>Calc!N202</f>
        <v>449418.0611</v>
      </c>
      <c r="AA81" s="75">
        <f>Calc!O202</f>
        <v>677704.4159</v>
      </c>
      <c r="AB81" s="75">
        <f>Calc!P202</f>
        <v>1005082.262</v>
      </c>
      <c r="AC81" s="75">
        <f>Calc!Q202</f>
        <v>1504383.446</v>
      </c>
      <c r="AD81" s="75">
        <f>Calc!R202</f>
        <v>2239507.846</v>
      </c>
      <c r="AE81" s="75">
        <f>Calc!S202</f>
        <v>3343433.527</v>
      </c>
      <c r="AF81" s="75">
        <f>Calc!T202</f>
        <v>4982355.448</v>
      </c>
    </row>
    <row r="82">
      <c r="I82" s="52"/>
      <c r="J82" s="75" t="str">
        <f>Calc!K141</f>
        <v/>
      </c>
      <c r="K82" s="75" t="str">
        <f>Calc!L141</f>
        <v/>
      </c>
      <c r="L82" s="75" t="str">
        <f>Calc!M141</f>
        <v/>
      </c>
      <c r="M82" s="75" t="str">
        <f>Calc!N141</f>
        <v/>
      </c>
      <c r="N82" s="75" t="str">
        <f>Calc!O141</f>
        <v/>
      </c>
      <c r="O82" s="75" t="str">
        <f>Calc!P141</f>
        <v/>
      </c>
      <c r="P82" s="75" t="str">
        <f>Calc!Q141</f>
        <v/>
      </c>
      <c r="Q82" s="75" t="str">
        <f>Calc!R141</f>
        <v/>
      </c>
      <c r="R82" s="75" t="str">
        <f>Calc!S141</f>
        <v/>
      </c>
      <c r="S82" s="75" t="str">
        <f>Calc!T141</f>
        <v/>
      </c>
      <c r="T82" s="75" t="str">
        <f>Calc!U141</f>
        <v/>
      </c>
      <c r="U82" s="75" t="str">
        <f>Calc!V141</f>
        <v/>
      </c>
      <c r="V82" s="52"/>
      <c r="W82" s="75" t="str">
        <f>Calc!K203</f>
        <v/>
      </c>
      <c r="X82" s="75" t="str">
        <f>Calc!L203</f>
        <v/>
      </c>
      <c r="Y82" s="75" t="str">
        <f>Calc!M203</f>
        <v/>
      </c>
      <c r="Z82" s="75" t="str">
        <f>Calc!N203</f>
        <v/>
      </c>
      <c r="AA82" s="75" t="str">
        <f>Calc!O203</f>
        <v/>
      </c>
      <c r="AB82" s="75" t="str">
        <f>Calc!P203</f>
        <v/>
      </c>
      <c r="AC82" s="75" t="str">
        <f>Calc!Q203</f>
        <v/>
      </c>
      <c r="AD82" s="75" t="str">
        <f>Calc!R203</f>
        <v/>
      </c>
      <c r="AE82" s="75" t="str">
        <f>Calc!S203</f>
        <v/>
      </c>
      <c r="AF82" s="75" t="str">
        <f>Calc!T203</f>
        <v/>
      </c>
    </row>
    <row r="83">
      <c r="I83" s="51" t="s">
        <v>133</v>
      </c>
      <c r="J83" s="76">
        <f>Calc!K142</f>
        <v>18000</v>
      </c>
      <c r="K83" s="76">
        <f>Calc!L142</f>
        <v>18000</v>
      </c>
      <c r="L83" s="76">
        <f>Calc!M142</f>
        <v>18000</v>
      </c>
      <c r="M83" s="76">
        <f>Calc!N142</f>
        <v>18000</v>
      </c>
      <c r="N83" s="76">
        <f>Calc!O142</f>
        <v>18000</v>
      </c>
      <c r="O83" s="76">
        <f>Calc!P142</f>
        <v>18000</v>
      </c>
      <c r="P83" s="76">
        <f>Calc!Q142</f>
        <v>18000</v>
      </c>
      <c r="Q83" s="76">
        <f>Calc!R142</f>
        <v>36000</v>
      </c>
      <c r="R83" s="76">
        <f>Calc!S142</f>
        <v>36000</v>
      </c>
      <c r="S83" s="76">
        <f>Calc!T142</f>
        <v>36000</v>
      </c>
      <c r="T83" s="76">
        <f>Calc!U142</f>
        <v>36000</v>
      </c>
      <c r="U83" s="76">
        <f>Calc!V142</f>
        <v>36000</v>
      </c>
      <c r="V83" s="52"/>
      <c r="W83" s="76">
        <f>Calc!K204</f>
        <v>306000</v>
      </c>
      <c r="X83" s="76">
        <f>Calc!L204</f>
        <v>201851.4544</v>
      </c>
      <c r="Y83" s="76">
        <f>Calc!M204</f>
        <v>325667.7635</v>
      </c>
      <c r="Z83" s="76">
        <f>Calc!N204</f>
        <v>455123.6212</v>
      </c>
      <c r="AA83" s="76">
        <f>Calc!O204</f>
        <v>642133.0158</v>
      </c>
      <c r="AB83" s="76">
        <f>Calc!P204</f>
        <v>901047.0828</v>
      </c>
      <c r="AC83" s="76">
        <f>Calc!Q204</f>
        <v>1268312.64</v>
      </c>
      <c r="AD83" s="76">
        <f>Calc!R204</f>
        <v>1782089.679</v>
      </c>
      <c r="AE83" s="76">
        <f>Calc!S204</f>
        <v>2506548.857</v>
      </c>
      <c r="AF83" s="76">
        <f>Calc!T204</f>
        <v>3523459.498</v>
      </c>
    </row>
    <row r="84">
      <c r="I84" s="51" t="s">
        <v>135</v>
      </c>
      <c r="J84" s="75">
        <f>Calc!K143</f>
        <v>-18000</v>
      </c>
      <c r="K84" s="75">
        <f>Calc!L143</f>
        <v>-18000</v>
      </c>
      <c r="L84" s="75">
        <f>Calc!M143</f>
        <v>-18000</v>
      </c>
      <c r="M84" s="75">
        <f>Calc!N143</f>
        <v>-13200</v>
      </c>
      <c r="N84" s="75">
        <f>Calc!O143</f>
        <v>-12000</v>
      </c>
      <c r="O84" s="75">
        <f>Calc!P143</f>
        <v>-10020</v>
      </c>
      <c r="P84" s="75">
        <f>Calc!Q143</f>
        <v>-8157</v>
      </c>
      <c r="Q84" s="75">
        <f>Calc!R143</f>
        <v>-24276.45</v>
      </c>
      <c r="R84" s="75">
        <f>Calc!S143</f>
        <v>-22398.5325</v>
      </c>
      <c r="S84" s="75">
        <f>Calc!T143</f>
        <v>-20520.22013</v>
      </c>
      <c r="T84" s="75">
        <f>Calc!U143</f>
        <v>-18641.96698</v>
      </c>
      <c r="U84" s="75">
        <f>Calc!V143</f>
        <v>-16763.70495</v>
      </c>
      <c r="V84" s="52"/>
      <c r="W84" s="75">
        <f>Calc!K205</f>
        <v>-199977.8746</v>
      </c>
      <c r="X84" s="75">
        <f>Calc!L205</f>
        <v>-20952.36372</v>
      </c>
      <c r="Y84" s="75">
        <f>Calc!M205</f>
        <v>-18907.48003</v>
      </c>
      <c r="Z84" s="75">
        <f>Calc!N205</f>
        <v>-5705.56009</v>
      </c>
      <c r="AA84" s="75">
        <f>Calc!O205</f>
        <v>35571.4001</v>
      </c>
      <c r="AB84" s="75">
        <f>Calc!P205</f>
        <v>104035.1796</v>
      </c>
      <c r="AC84" s="75">
        <f>Calc!Q205</f>
        <v>236070.8052</v>
      </c>
      <c r="AD84" s="75">
        <f>Calc!R205</f>
        <v>457418.167</v>
      </c>
      <c r="AE84" s="75">
        <f>Calc!S205</f>
        <v>836884.6699</v>
      </c>
      <c r="AF84" s="75">
        <f>Calc!T205</f>
        <v>1458895.95</v>
      </c>
    </row>
    <row r="85">
      <c r="I85" s="52"/>
      <c r="J85" s="75" t="str">
        <f>Calc!K144</f>
        <v/>
      </c>
      <c r="K85" s="75" t="str">
        <f>Calc!L144</f>
        <v/>
      </c>
      <c r="L85" s="75" t="str">
        <f>Calc!M144</f>
        <v/>
      </c>
      <c r="M85" s="75" t="str">
        <f>Calc!N144</f>
        <v/>
      </c>
      <c r="N85" s="75" t="str">
        <f>Calc!O144</f>
        <v/>
      </c>
      <c r="O85" s="75" t="str">
        <f>Calc!P144</f>
        <v/>
      </c>
      <c r="P85" s="75" t="str">
        <f>Calc!Q144</f>
        <v/>
      </c>
      <c r="Q85" s="75" t="str">
        <f>Calc!R144</f>
        <v/>
      </c>
      <c r="R85" s="75" t="str">
        <f>Calc!S144</f>
        <v/>
      </c>
      <c r="S85" s="75" t="str">
        <f>Calc!T144</f>
        <v/>
      </c>
      <c r="T85" s="75" t="str">
        <f>Calc!U144</f>
        <v/>
      </c>
      <c r="U85" s="75" t="str">
        <f>Calc!V144</f>
        <v/>
      </c>
      <c r="V85" s="52"/>
      <c r="W85" s="75" t="str">
        <f>Calc!K206</f>
        <v/>
      </c>
      <c r="X85" s="75" t="str">
        <f>Calc!L206</f>
        <v/>
      </c>
      <c r="Y85" s="75" t="str">
        <f>Calc!M206</f>
        <v/>
      </c>
      <c r="Z85" s="75" t="str">
        <f>Calc!N206</f>
        <v/>
      </c>
      <c r="AA85" s="75" t="str">
        <f>Calc!O206</f>
        <v/>
      </c>
      <c r="AB85" s="75" t="str">
        <f>Calc!P206</f>
        <v/>
      </c>
      <c r="AC85" s="75" t="str">
        <f>Calc!Q206</f>
        <v/>
      </c>
      <c r="AD85" s="75" t="str">
        <f>Calc!R206</f>
        <v/>
      </c>
      <c r="AE85" s="75" t="str">
        <f>Calc!S206</f>
        <v/>
      </c>
      <c r="AF85" s="75" t="str">
        <f>Calc!T206</f>
        <v/>
      </c>
    </row>
    <row r="86">
      <c r="I86" s="51" t="s">
        <v>138</v>
      </c>
      <c r="J86" s="76">
        <f>Calc!K145</f>
        <v>0</v>
      </c>
      <c r="K86" s="76">
        <f>Calc!L145</f>
        <v>0</v>
      </c>
      <c r="L86" s="76">
        <f>Calc!M145</f>
        <v>0</v>
      </c>
      <c r="M86" s="76">
        <f>Calc!N145</f>
        <v>0</v>
      </c>
      <c r="N86" s="76">
        <f>Calc!O145</f>
        <v>0</v>
      </c>
      <c r="O86" s="76">
        <f>Calc!P145</f>
        <v>0</v>
      </c>
      <c r="P86" s="76">
        <f>Calc!Q145</f>
        <v>0</v>
      </c>
      <c r="Q86" s="76">
        <f>Calc!R145</f>
        <v>0</v>
      </c>
      <c r="R86" s="76">
        <f>Calc!S145</f>
        <v>0</v>
      </c>
      <c r="S86" s="76">
        <f>Calc!T145</f>
        <v>0</v>
      </c>
      <c r="T86" s="76">
        <f>Calc!U145</f>
        <v>0</v>
      </c>
      <c r="U86" s="76">
        <f>Calc!V145</f>
        <v>0</v>
      </c>
      <c r="V86" s="52"/>
      <c r="W86" s="76">
        <f>Calc!K207</f>
        <v>0</v>
      </c>
      <c r="X86" s="76">
        <f>Calc!L207</f>
        <v>0</v>
      </c>
      <c r="Y86" s="76">
        <f>Calc!M207</f>
        <v>0</v>
      </c>
      <c r="Z86" s="76">
        <f>Calc!N207</f>
        <v>0</v>
      </c>
      <c r="AA86" s="76">
        <f>Calc!O207</f>
        <v>0</v>
      </c>
      <c r="AB86" s="76">
        <f>Calc!P207</f>
        <v>0</v>
      </c>
      <c r="AC86" s="76">
        <f>Calc!Q207</f>
        <v>19520.11597</v>
      </c>
      <c r="AD86" s="76">
        <f>Calc!R207</f>
        <v>68612.72504</v>
      </c>
      <c r="AE86" s="76">
        <f>Calc!S207</f>
        <v>125532.7005</v>
      </c>
      <c r="AF86" s="76">
        <f>Calc!T207</f>
        <v>218834.3925</v>
      </c>
    </row>
    <row r="87">
      <c r="I87" s="51" t="s">
        <v>139</v>
      </c>
      <c r="J87" s="75">
        <f>Calc!K146</f>
        <v>-18000</v>
      </c>
      <c r="K87" s="75">
        <f>Calc!L146</f>
        <v>-18000</v>
      </c>
      <c r="L87" s="75">
        <f>Calc!M146</f>
        <v>-18000</v>
      </c>
      <c r="M87" s="75">
        <f>Calc!N146</f>
        <v>-13200</v>
      </c>
      <c r="N87" s="75">
        <f>Calc!O146</f>
        <v>-12000</v>
      </c>
      <c r="O87" s="75">
        <f>Calc!P146</f>
        <v>-10020</v>
      </c>
      <c r="P87" s="75">
        <f>Calc!Q146</f>
        <v>-8157</v>
      </c>
      <c r="Q87" s="75">
        <f>Calc!R146</f>
        <v>-24276.45</v>
      </c>
      <c r="R87" s="75">
        <f>Calc!S146</f>
        <v>-22398.5325</v>
      </c>
      <c r="S87" s="75">
        <f>Calc!T146</f>
        <v>-20520.22013</v>
      </c>
      <c r="T87" s="75">
        <f>Calc!U146</f>
        <v>-18641.96698</v>
      </c>
      <c r="U87" s="75">
        <f>Calc!V146</f>
        <v>-16763.70495</v>
      </c>
      <c r="V87" s="52"/>
      <c r="W87" s="75">
        <f>Calc!K208</f>
        <v>-199977.8746</v>
      </c>
      <c r="X87" s="75">
        <f>Calc!L208</f>
        <v>-20952.36372</v>
      </c>
      <c r="Y87" s="75">
        <f>Calc!M208</f>
        <v>-18907.48003</v>
      </c>
      <c r="Z87" s="75">
        <f>Calc!N208</f>
        <v>-5705.56009</v>
      </c>
      <c r="AA87" s="75">
        <f>Calc!O208</f>
        <v>35571.4001</v>
      </c>
      <c r="AB87" s="75">
        <f>Calc!P208</f>
        <v>104035.1796</v>
      </c>
      <c r="AC87" s="75">
        <f>Calc!Q208</f>
        <v>216550.6892</v>
      </c>
      <c r="AD87" s="75">
        <f>Calc!R208</f>
        <v>388805.4419</v>
      </c>
      <c r="AE87" s="75">
        <f>Calc!S208</f>
        <v>711351.9694</v>
      </c>
      <c r="AF87" s="75">
        <f>Calc!T208</f>
        <v>1240061.557</v>
      </c>
    </row>
    <row r="88"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</row>
    <row r="89">
      <c r="I89" s="51" t="s">
        <v>150</v>
      </c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</row>
  </sheetData>
  <mergeCells count="1">
    <mergeCell ref="W4:X4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4A853"/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25"/>
    <col customWidth="1" min="2" max="2" width="23.38"/>
    <col customWidth="1" min="3" max="3" width="12.25"/>
    <col customWidth="1" min="4" max="4" width="2.25"/>
    <col customWidth="1" min="6" max="6" width="7.13"/>
    <col customWidth="1" min="7" max="7" width="21.88"/>
    <col collapsed="1" customWidth="1" min="8" max="8" width="2.38"/>
    <col customWidth="1" hidden="1" min="9" max="20" width="8.63" outlineLevel="1"/>
    <col customWidth="1" min="21" max="21" width="7.63"/>
    <col customWidth="1" min="22" max="32" width="11.63"/>
  </cols>
  <sheetData>
    <row r="1" ht="15.75" customHeight="1">
      <c r="A1" s="77" t="s">
        <v>152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ht="15.75" customHeight="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ht="15.75" customHeight="1">
      <c r="A3" s="78"/>
      <c r="B3" s="79" t="s">
        <v>153</v>
      </c>
      <c r="C3" s="80">
        <v>10000.0</v>
      </c>
      <c r="D3" s="78"/>
      <c r="E3" s="78"/>
      <c r="F3" s="81"/>
      <c r="G3" s="82" t="s">
        <v>98</v>
      </c>
      <c r="H3" s="83"/>
      <c r="I3" s="83" t="s">
        <v>99</v>
      </c>
      <c r="J3" s="83" t="s">
        <v>100</v>
      </c>
      <c r="K3" s="83" t="s">
        <v>101</v>
      </c>
      <c r="L3" s="83" t="s">
        <v>102</v>
      </c>
      <c r="M3" s="83" t="s">
        <v>103</v>
      </c>
      <c r="N3" s="83" t="s">
        <v>104</v>
      </c>
      <c r="O3" s="83" t="s">
        <v>105</v>
      </c>
      <c r="P3" s="83" t="s">
        <v>106</v>
      </c>
      <c r="Q3" s="83" t="s">
        <v>107</v>
      </c>
      <c r="R3" s="83" t="s">
        <v>108</v>
      </c>
      <c r="S3" s="83" t="s">
        <v>109</v>
      </c>
      <c r="T3" s="83" t="s">
        <v>110</v>
      </c>
      <c r="U3" s="84"/>
      <c r="V3" s="83" t="s">
        <v>111</v>
      </c>
      <c r="W3" s="83" t="s">
        <v>112</v>
      </c>
      <c r="X3" s="83" t="s">
        <v>113</v>
      </c>
      <c r="Y3" s="83" t="s">
        <v>114</v>
      </c>
      <c r="Z3" s="83" t="s">
        <v>115</v>
      </c>
      <c r="AA3" s="83" t="s">
        <v>116</v>
      </c>
      <c r="AB3" s="83" t="s">
        <v>117</v>
      </c>
      <c r="AC3" s="83" t="s">
        <v>118</v>
      </c>
      <c r="AD3" s="83" t="s">
        <v>119</v>
      </c>
      <c r="AE3" s="83" t="s">
        <v>120</v>
      </c>
      <c r="AF3" s="83"/>
    </row>
    <row r="4" ht="15.75" customHeight="1">
      <c r="A4" s="78"/>
      <c r="B4" s="85" t="s">
        <v>154</v>
      </c>
      <c r="C4" s="86">
        <v>0.15</v>
      </c>
      <c r="D4" s="87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ht="15.75" customHeight="1">
      <c r="A5" s="78"/>
      <c r="B5" s="88"/>
      <c r="C5" s="89"/>
      <c r="D5" s="78"/>
      <c r="E5" s="78"/>
      <c r="F5" s="78"/>
      <c r="G5" s="88" t="s">
        <v>122</v>
      </c>
      <c r="H5" s="90"/>
      <c r="I5" s="90">
        <f>if($G$3=Calc!$B$4,Calc!K97,if($G$3=Calc!$B$5,Calc!K116,if($G$3=Calc!$B$6,Calc!K135,"-")))</f>
        <v>0</v>
      </c>
      <c r="J5" s="90">
        <f>if($G$3=Calc!$B$4,Calc!L97,if($G$3=Calc!$B$5,Calc!L116,if($G$3=Calc!$B$6,Calc!L135,"-")))</f>
        <v>0</v>
      </c>
      <c r="K5" s="90">
        <f>if($G$3=Calc!$B$4,Calc!M97,if($G$3=Calc!$B$5,Calc!M116,if($G$3=Calc!$B$6,Calc!M135,"-")))</f>
        <v>0</v>
      </c>
      <c r="L5" s="90">
        <f>if($G$3=Calc!$B$4,Calc!N97,if($G$3=Calc!$B$5,Calc!N116,if($G$3=Calc!$B$6,Calc!N135,"-")))</f>
        <v>10000</v>
      </c>
      <c r="M5" s="90">
        <f>if($G$3=Calc!$B$4,Calc!O97,if($G$3=Calc!$B$5,Calc!O116,if($G$3=Calc!$B$6,Calc!O135,"-")))</f>
        <v>15000</v>
      </c>
      <c r="N5" s="90">
        <f>if($G$3=Calc!$B$4,Calc!P97,if($G$3=Calc!$B$5,Calc!P116,if($G$3=Calc!$B$6,Calc!P135,"-")))</f>
        <v>20000</v>
      </c>
      <c r="O5" s="90">
        <f>if($G$3=Calc!$B$4,Calc!Q97,if($G$3=Calc!$B$5,Calc!Q116,if($G$3=Calc!$B$6,Calc!Q135,"-")))</f>
        <v>25000</v>
      </c>
      <c r="P5" s="90">
        <f>if($G$3=Calc!$B$4,Calc!R97,if($G$3=Calc!$B$5,Calc!R116,if($G$3=Calc!$B$6,Calc!R135,"-")))</f>
        <v>30000</v>
      </c>
      <c r="Q5" s="90">
        <f>if($G$3=Calc!$B$4,Calc!S97,if($G$3=Calc!$B$5,Calc!S116,if($G$3=Calc!$B$6,Calc!S135,"-")))</f>
        <v>35000</v>
      </c>
      <c r="R5" s="90">
        <f>if($G$3=Calc!$B$4,Calc!T97,if($G$3=Calc!$B$5,Calc!T116,if($G$3=Calc!$B$6,Calc!T135,"-")))</f>
        <v>40000</v>
      </c>
      <c r="S5" s="90">
        <f>if($G$3=Calc!$B$4,Calc!U97,if($G$3=Calc!$B$5,Calc!U116,if($G$3=Calc!$B$6,Calc!U135,"-")))</f>
        <v>45000</v>
      </c>
      <c r="T5" s="90">
        <f>if($G$3=Calc!$B$4,Calc!V97,if($G$3=Calc!$B$5,Calc!V116,if($G$3=Calc!$B$6,Calc!V135,"-")))</f>
        <v>50000</v>
      </c>
      <c r="U5" s="91"/>
      <c r="V5" s="90">
        <f>if($G$3=Calc!$B$4,Calc!K157,if($G$3=Calc!$B$5,Calc!K177,if($G$3=Calc!$B$6,Calc!K197,"-")))</f>
        <v>270000</v>
      </c>
      <c r="W5" s="90">
        <f>if($G$3=Calc!$B$4,Calc!L157,if($G$3=Calc!$B$5,Calc!L177,if($G$3=Calc!$B$6,Calc!L197,"-")))</f>
        <v>540000</v>
      </c>
      <c r="X5" s="90">
        <f>if($G$3=Calc!$B$4,Calc!M157,if($G$3=Calc!$B$5,Calc!M177,if($G$3=Calc!$B$6,Calc!M197,"-")))</f>
        <v>972000</v>
      </c>
      <c r="Y5" s="90">
        <f>if($G$3=Calc!$B$4,Calc!N157,if($G$3=Calc!$B$5,Calc!N177,if($G$3=Calc!$B$6,Calc!N197,"-")))</f>
        <v>1555200</v>
      </c>
      <c r="Z5" s="90">
        <f>if($G$3=Calc!$B$4,Calc!O157,if($G$3=Calc!$B$5,Calc!O177,if($G$3=Calc!$B$6,Calc!O197,"-")))</f>
        <v>2488320</v>
      </c>
      <c r="AA5" s="90">
        <f>if($G$3=Calc!$B$4,Calc!P157,if($G$3=Calc!$B$5,Calc!P177,if($G$3=Calc!$B$6,Calc!P197,"-")))</f>
        <v>3981312</v>
      </c>
      <c r="AB5" s="90">
        <f>if($G$3=Calc!$B$4,Calc!Q157,if($G$3=Calc!$B$5,Calc!Q177,if($G$3=Calc!$B$6,Calc!Q197,"-")))</f>
        <v>6370099.2</v>
      </c>
      <c r="AC5" s="90">
        <f>if($G$3=Calc!$B$4,Calc!R157,if($G$3=Calc!$B$5,Calc!R177,if($G$3=Calc!$B$6,Calc!R197,"-")))</f>
        <v>10192158.72</v>
      </c>
      <c r="AD5" s="90">
        <f>if($G$3=Calc!$B$4,Calc!S157,if($G$3=Calc!$B$5,Calc!S177,if($G$3=Calc!$B$6,Calc!S197,"-")))</f>
        <v>16307453.95</v>
      </c>
      <c r="AE5" s="90">
        <f>if($G$3=Calc!$B$4,Calc!T157,if($G$3=Calc!$B$5,Calc!T177,if($G$3=Calc!$B$6,Calc!T197,"-")))</f>
        <v>26091926.32</v>
      </c>
      <c r="AF5" s="90"/>
    </row>
    <row r="6" ht="15.75" customHeight="1">
      <c r="A6" s="78"/>
      <c r="B6" s="92" t="s">
        <v>155</v>
      </c>
      <c r="D6" s="78"/>
      <c r="E6" s="78"/>
      <c r="F6" s="78"/>
      <c r="G6" s="88" t="s">
        <v>124</v>
      </c>
      <c r="H6" s="91"/>
      <c r="I6" s="93" t="str">
        <f>if($G$3=Calc!$B$4,Calc!K98,if($G$3=Calc!$B$5,Calc!K117,if($G$3=Calc!$B$6,Calc!K136,"-")))</f>
        <v/>
      </c>
      <c r="J6" s="94">
        <f>if($G$3=Calc!$B$4,Calc!L98,if($G$3=Calc!$B$5,Calc!L117,if($G$3=Calc!$B$6,Calc!L136,"-")))</f>
        <v>0</v>
      </c>
      <c r="K6" s="94">
        <f>if($G$3=Calc!$B$4,Calc!M98,if($G$3=Calc!$B$5,Calc!M117,if($G$3=Calc!$B$6,Calc!M136,"-")))</f>
        <v>0</v>
      </c>
      <c r="L6" s="94">
        <f>if($G$3=Calc!$B$4,Calc!N98,if($G$3=Calc!$B$5,Calc!N117,if($G$3=Calc!$B$6,Calc!N136,"-")))</f>
        <v>0</v>
      </c>
      <c r="M6" s="94">
        <f>if($G$3=Calc!$B$4,Calc!O98,if($G$3=Calc!$B$5,Calc!O117,if($G$3=Calc!$B$6,Calc!O136,"-")))</f>
        <v>1000</v>
      </c>
      <c r="N6" s="94">
        <f>if($G$3=Calc!$B$4,Calc!P98,if($G$3=Calc!$B$5,Calc!P117,if($G$3=Calc!$B$6,Calc!P136,"-")))</f>
        <v>1600</v>
      </c>
      <c r="O6" s="94">
        <f>if($G$3=Calc!$B$4,Calc!Q98,if($G$3=Calc!$B$5,Calc!Q117,if($G$3=Calc!$B$6,Calc!Q136,"-")))</f>
        <v>2160</v>
      </c>
      <c r="P6" s="94">
        <f>if($G$3=Calc!$B$4,Calc!R98,if($G$3=Calc!$B$5,Calc!R117,if($G$3=Calc!$B$6,Calc!R136,"-")))</f>
        <v>2716</v>
      </c>
      <c r="Q6" s="94">
        <f>if($G$3=Calc!$B$4,Calc!S98,if($G$3=Calc!$B$5,Calc!S117,if($G$3=Calc!$B$6,Calc!S136,"-")))</f>
        <v>3271.6</v>
      </c>
      <c r="R6" s="94">
        <f>if($G$3=Calc!$B$4,Calc!T98,if($G$3=Calc!$B$5,Calc!T117,if($G$3=Calc!$B$6,Calc!T136,"-")))</f>
        <v>3827.16</v>
      </c>
      <c r="S6" s="94">
        <f>if($G$3=Calc!$B$4,Calc!U98,if($G$3=Calc!$B$5,Calc!U117,if($G$3=Calc!$B$6,Calc!U136,"-")))</f>
        <v>4382.716</v>
      </c>
      <c r="T6" s="94">
        <f>if($G$3=Calc!$B$4,Calc!V98,if($G$3=Calc!$B$5,Calc!V117,if($G$3=Calc!$B$6,Calc!V136,"-")))</f>
        <v>4938.2716</v>
      </c>
      <c r="U6" s="91"/>
      <c r="V6" s="94">
        <f>if($G$3=Calc!$B$4,Calc!K158,if($G$3=Calc!$B$5,Calc!K178,if($G$3=Calc!$B$6,Calc!K198,"-")))</f>
        <v>23895.7476</v>
      </c>
      <c r="W6" s="94">
        <f>if($G$3=Calc!$B$4,Calc!L158,if($G$3=Calc!$B$5,Calc!L178,if($G$3=Calc!$B$6,Calc!L198,"-")))</f>
        <v>61060.46217</v>
      </c>
      <c r="X6" s="94">
        <f>if($G$3=Calc!$B$4,Calc!M158,if($G$3=Calc!$B$5,Calc!M178,if($G$3=Calc!$B$6,Calc!M198,"-")))</f>
        <v>98926.04768</v>
      </c>
      <c r="Y6" s="94">
        <f>if($G$3=Calc!$B$4,Calc!N158,if($G$3=Calc!$B$5,Calc!N178,if($G$3=Calc!$B$6,Calc!N198,"-")))</f>
        <v>169427.6273</v>
      </c>
      <c r="Z6" s="94">
        <f>if($G$3=Calc!$B$4,Calc!O158,if($G$3=Calc!$B$5,Calc!O178,if($G$3=Calc!$B$6,Calc!O198,"-")))</f>
        <v>261672.0077</v>
      </c>
      <c r="AA6" s="94">
        <f>if($G$3=Calc!$B$4,Calc!P158,if($G$3=Calc!$B$5,Calc!P178,if($G$3=Calc!$B$6,Calc!P198,"-")))</f>
        <v>426639.3781</v>
      </c>
      <c r="AB6" s="94">
        <f>if($G$3=Calc!$B$4,Calc!Q158,if($G$3=Calc!$B$5,Calc!Q178,if($G$3=Calc!$B$6,Calc!Q198,"-")))</f>
        <v>675884.0954</v>
      </c>
      <c r="AC6" s="94">
        <f>if($G$3=Calc!$B$4,Calc!R158,if($G$3=Calc!$B$5,Calc!R178,if($G$3=Calc!$B$6,Calc!R198,"-")))</f>
        <v>1087116.707</v>
      </c>
      <c r="AD6" s="94">
        <f>if($G$3=Calc!$B$4,Calc!S158,if($G$3=Calc!$B$5,Calc!S178,if($G$3=Calc!$B$6,Calc!S198,"-")))</f>
        <v>1734561.831</v>
      </c>
      <c r="AE6" s="94">
        <f>if($G$3=Calc!$B$4,Calc!T158,if($G$3=Calc!$B$5,Calc!T178,if($G$3=Calc!$B$6,Calc!T198,"-")))</f>
        <v>2779381.538</v>
      </c>
      <c r="AF6" s="90"/>
    </row>
    <row r="7" ht="15.75" customHeight="1">
      <c r="A7" s="78"/>
      <c r="B7" s="79" t="s">
        <v>156</v>
      </c>
      <c r="C7" s="95">
        <v>6.0</v>
      </c>
      <c r="D7" s="78"/>
      <c r="E7" s="78"/>
      <c r="F7" s="78"/>
      <c r="G7" s="96" t="s">
        <v>126</v>
      </c>
      <c r="H7" s="97"/>
      <c r="I7" s="97">
        <f>if($G$3=Calc!$B$4,Calc!K99,if($G$3=Calc!$B$5,Calc!K118,if($G$3=Calc!$B$6,Calc!K137,"-")))</f>
        <v>0</v>
      </c>
      <c r="J7" s="97">
        <f>if($G$3=Calc!$B$4,Calc!L99,if($G$3=Calc!$B$5,Calc!L118,if($G$3=Calc!$B$6,Calc!L137,"-")))</f>
        <v>0</v>
      </c>
      <c r="K7" s="97">
        <f>if($G$3=Calc!$B$4,Calc!M99,if($G$3=Calc!$B$5,Calc!M118,if($G$3=Calc!$B$6,Calc!M137,"-")))</f>
        <v>0</v>
      </c>
      <c r="L7" s="97">
        <f>if($G$3=Calc!$B$4,Calc!N99,if($G$3=Calc!$B$5,Calc!N118,if($G$3=Calc!$B$6,Calc!N137,"-")))</f>
        <v>10000</v>
      </c>
      <c r="M7" s="97">
        <f>if($G$3=Calc!$B$4,Calc!O99,if($G$3=Calc!$B$5,Calc!O118,if($G$3=Calc!$B$6,Calc!O137,"-")))</f>
        <v>16000</v>
      </c>
      <c r="N7" s="97">
        <f>if($G$3=Calc!$B$4,Calc!P99,if($G$3=Calc!$B$5,Calc!P118,if($G$3=Calc!$B$6,Calc!P137,"-")))</f>
        <v>21600</v>
      </c>
      <c r="O7" s="97">
        <f>if($G$3=Calc!$B$4,Calc!Q99,if($G$3=Calc!$B$5,Calc!Q118,if($G$3=Calc!$B$6,Calc!Q137,"-")))</f>
        <v>27160</v>
      </c>
      <c r="P7" s="97">
        <f>if($G$3=Calc!$B$4,Calc!R99,if($G$3=Calc!$B$5,Calc!R118,if($G$3=Calc!$B$6,Calc!R137,"-")))</f>
        <v>32716</v>
      </c>
      <c r="Q7" s="97">
        <f>if($G$3=Calc!$B$4,Calc!S99,if($G$3=Calc!$B$5,Calc!S118,if($G$3=Calc!$B$6,Calc!S137,"-")))</f>
        <v>38271.6</v>
      </c>
      <c r="R7" s="97">
        <f>if($G$3=Calc!$B$4,Calc!T99,if($G$3=Calc!$B$5,Calc!T118,if($G$3=Calc!$B$6,Calc!T137,"-")))</f>
        <v>43827.16</v>
      </c>
      <c r="S7" s="97">
        <f>if($G$3=Calc!$B$4,Calc!U99,if($G$3=Calc!$B$5,Calc!U118,if($G$3=Calc!$B$6,Calc!U137,"-")))</f>
        <v>49382.716</v>
      </c>
      <c r="T7" s="97">
        <f>if($G$3=Calc!$B$4,Calc!V99,if($G$3=Calc!$B$5,Calc!V118,if($G$3=Calc!$B$6,Calc!V137,"-")))</f>
        <v>54938.2716</v>
      </c>
      <c r="U7" s="98"/>
      <c r="V7" s="97">
        <f>if($G$3=Calc!$B$4,Calc!K159,if($G$3=Calc!$B$5,Calc!K179,if($G$3=Calc!$B$6,Calc!K199,"-")))</f>
        <v>293895.7476</v>
      </c>
      <c r="W7" s="97">
        <f>if($G$3=Calc!$B$4,Calc!L159,if($G$3=Calc!$B$5,Calc!L179,if($G$3=Calc!$B$6,Calc!L199,"-")))</f>
        <v>601060.4622</v>
      </c>
      <c r="X7" s="97">
        <f>if($G$3=Calc!$B$4,Calc!M159,if($G$3=Calc!$B$5,Calc!M179,if($G$3=Calc!$B$6,Calc!M199,"-")))</f>
        <v>1070926.048</v>
      </c>
      <c r="Y7" s="97">
        <f>if($G$3=Calc!$B$4,Calc!N159,if($G$3=Calc!$B$5,Calc!N179,if($G$3=Calc!$B$6,Calc!N199,"-")))</f>
        <v>1724627.627</v>
      </c>
      <c r="Z7" s="97">
        <f>if($G$3=Calc!$B$4,Calc!O159,if($G$3=Calc!$B$5,Calc!O179,if($G$3=Calc!$B$6,Calc!O199,"-")))</f>
        <v>2749992.008</v>
      </c>
      <c r="AA7" s="97">
        <f>if($G$3=Calc!$B$4,Calc!P159,if($G$3=Calc!$B$5,Calc!P179,if($G$3=Calc!$B$6,Calc!P199,"-")))</f>
        <v>4407951.378</v>
      </c>
      <c r="AB7" s="97">
        <f>if($G$3=Calc!$B$4,Calc!Q159,if($G$3=Calc!$B$5,Calc!Q179,if($G$3=Calc!$B$6,Calc!Q199,"-")))</f>
        <v>7045983.295</v>
      </c>
      <c r="AC7" s="97">
        <f>if($G$3=Calc!$B$4,Calc!R159,if($G$3=Calc!$B$5,Calc!R179,if($G$3=Calc!$B$6,Calc!R199,"-")))</f>
        <v>11279275.43</v>
      </c>
      <c r="AD7" s="97">
        <f>if($G$3=Calc!$B$4,Calc!S159,if($G$3=Calc!$B$5,Calc!S179,if($G$3=Calc!$B$6,Calc!S199,"-")))</f>
        <v>18042015.78</v>
      </c>
      <c r="AE7" s="97">
        <f>if($G$3=Calc!$B$4,Calc!T159,if($G$3=Calc!$B$5,Calc!T179,if($G$3=Calc!$B$6,Calc!T199,"-")))</f>
        <v>28871307.86</v>
      </c>
      <c r="AF7" s="97"/>
    </row>
    <row r="8" ht="15.75" customHeight="1">
      <c r="A8" s="78"/>
      <c r="B8" s="99" t="s">
        <v>87</v>
      </c>
      <c r="C8" s="100">
        <v>500000.0</v>
      </c>
      <c r="D8" s="78"/>
      <c r="E8" s="78"/>
      <c r="F8" s="78"/>
      <c r="G8" s="78"/>
      <c r="H8" s="91"/>
      <c r="I8" s="91" t="str">
        <f>if($G$3=Calc!$B$4,Calc!K100,if($G$3=Calc!$B$5,Calc!K119,if($G$3=Calc!$B$6,Calc!K138,"-")))</f>
        <v/>
      </c>
      <c r="J8" s="91" t="str">
        <f>if($G$3=Calc!$B$4,Calc!L100,if($G$3=Calc!$B$5,Calc!L119,if($G$3=Calc!$B$6,Calc!L138,"-")))</f>
        <v/>
      </c>
      <c r="K8" s="91" t="str">
        <f>if($G$3=Calc!$B$4,Calc!M100,if($G$3=Calc!$B$5,Calc!M119,if($G$3=Calc!$B$6,Calc!M138,"-")))</f>
        <v/>
      </c>
      <c r="L8" s="91" t="str">
        <f>if($G$3=Calc!$B$4,Calc!N100,if($G$3=Calc!$B$5,Calc!N119,if($G$3=Calc!$B$6,Calc!N138,"-")))</f>
        <v/>
      </c>
      <c r="M8" s="91" t="str">
        <f>if($G$3=Calc!$B$4,Calc!O100,if($G$3=Calc!$B$5,Calc!O119,if($G$3=Calc!$B$6,Calc!O138,"-")))</f>
        <v/>
      </c>
      <c r="N8" s="91" t="str">
        <f>if($G$3=Calc!$B$4,Calc!P100,if($G$3=Calc!$B$5,Calc!P119,if($G$3=Calc!$B$6,Calc!P138,"-")))</f>
        <v/>
      </c>
      <c r="O8" s="91" t="str">
        <f>if($G$3=Calc!$B$4,Calc!Q100,if($G$3=Calc!$B$5,Calc!Q119,if($G$3=Calc!$B$6,Calc!Q138,"-")))</f>
        <v/>
      </c>
      <c r="P8" s="91" t="str">
        <f>if($G$3=Calc!$B$4,Calc!R100,if($G$3=Calc!$B$5,Calc!R119,if($G$3=Calc!$B$6,Calc!R138,"-")))</f>
        <v/>
      </c>
      <c r="Q8" s="91" t="str">
        <f>if($G$3=Calc!$B$4,Calc!S100,if($G$3=Calc!$B$5,Calc!S119,if($G$3=Calc!$B$6,Calc!S138,"-")))</f>
        <v/>
      </c>
      <c r="R8" s="91" t="str">
        <f>if($G$3=Calc!$B$4,Calc!T100,if($G$3=Calc!$B$5,Calc!T119,if($G$3=Calc!$B$6,Calc!T138,"-")))</f>
        <v/>
      </c>
      <c r="S8" s="91" t="str">
        <f>if($G$3=Calc!$B$4,Calc!U100,if($G$3=Calc!$B$5,Calc!U119,if($G$3=Calc!$B$6,Calc!U138,"-")))</f>
        <v/>
      </c>
      <c r="T8" s="91" t="str">
        <f>if($G$3=Calc!$B$4,Calc!V100,if($G$3=Calc!$B$5,Calc!V119,if($G$3=Calc!$B$6,Calc!V138,"-")))</f>
        <v/>
      </c>
      <c r="U8" s="91"/>
      <c r="V8" s="91" t="str">
        <f>if($G$3=Calc!$B$4,Calc!K160,if($G$3=Calc!$B$5,Calc!K180,if($G$3=Calc!$B$6,Calc!K200,"-")))</f>
        <v/>
      </c>
      <c r="W8" s="91" t="str">
        <f>if($G$3=Calc!$B$4,Calc!L160,if($G$3=Calc!$B$5,Calc!L180,if($G$3=Calc!$B$6,Calc!L200,"-")))</f>
        <v/>
      </c>
      <c r="X8" s="91" t="str">
        <f>if($G$3=Calc!$B$4,Calc!M160,if($G$3=Calc!$B$5,Calc!M180,if($G$3=Calc!$B$6,Calc!M200,"-")))</f>
        <v/>
      </c>
      <c r="Y8" s="91" t="str">
        <f>if($G$3=Calc!$B$4,Calc!N160,if($G$3=Calc!$B$5,Calc!N180,if($G$3=Calc!$B$6,Calc!N200,"-")))</f>
        <v/>
      </c>
      <c r="Z8" s="91" t="str">
        <f>if($G$3=Calc!$B$4,Calc!O160,if($G$3=Calc!$B$5,Calc!O180,if($G$3=Calc!$B$6,Calc!O200,"-")))</f>
        <v/>
      </c>
      <c r="AA8" s="91" t="str">
        <f>if($G$3=Calc!$B$4,Calc!P160,if($G$3=Calc!$B$5,Calc!P180,if($G$3=Calc!$B$6,Calc!P200,"-")))</f>
        <v/>
      </c>
      <c r="AB8" s="91" t="str">
        <f>if($G$3=Calc!$B$4,Calc!Q160,if($G$3=Calc!$B$5,Calc!Q180,if($G$3=Calc!$B$6,Calc!Q200,"-")))</f>
        <v/>
      </c>
      <c r="AC8" s="91" t="str">
        <f>if($G$3=Calc!$B$4,Calc!R160,if($G$3=Calc!$B$5,Calc!R180,if($G$3=Calc!$B$6,Calc!R200,"-")))</f>
        <v/>
      </c>
      <c r="AD8" s="91" t="str">
        <f>if($G$3=Calc!$B$4,Calc!S160,if($G$3=Calc!$B$5,Calc!S180,if($G$3=Calc!$B$6,Calc!S200,"-")))</f>
        <v/>
      </c>
      <c r="AE8" s="91" t="str">
        <f>if($G$3=Calc!$B$4,Calc!T160,if($G$3=Calc!$B$5,Calc!T180,if($G$3=Calc!$B$6,Calc!T200,"-")))</f>
        <v/>
      </c>
      <c r="AF8" s="91"/>
    </row>
    <row r="9" ht="15.75" customHeight="1">
      <c r="A9" s="78"/>
      <c r="B9" s="99" t="s">
        <v>63</v>
      </c>
      <c r="C9" s="100">
        <v>3000000.0</v>
      </c>
      <c r="D9" s="78"/>
      <c r="E9" s="101"/>
      <c r="F9" s="78"/>
      <c r="G9" s="88" t="s">
        <v>128</v>
      </c>
      <c r="H9" s="90"/>
      <c r="I9" s="94">
        <f>if($G$3=Calc!$B$4,Calc!K101,if($G$3=Calc!$B$5,Calc!K120,if($G$3=Calc!$B$6,Calc!K139,"-")))</f>
        <v>0</v>
      </c>
      <c r="J9" s="94">
        <f>if($G$3=Calc!$B$4,Calc!L101,if($G$3=Calc!$B$5,Calc!L120,if($G$3=Calc!$B$6,Calc!L139,"-")))</f>
        <v>0</v>
      </c>
      <c r="K9" s="94">
        <f>if($G$3=Calc!$B$4,Calc!M101,if($G$3=Calc!$B$5,Calc!M120,if($G$3=Calc!$B$6,Calc!M139,"-")))</f>
        <v>0</v>
      </c>
      <c r="L9" s="94">
        <f>if($G$3=Calc!$B$4,Calc!N101,if($G$3=Calc!$B$5,Calc!N120,if($G$3=Calc!$B$6,Calc!N139,"-")))</f>
        <v>4000</v>
      </c>
      <c r="M9" s="94">
        <f>if($G$3=Calc!$B$4,Calc!O101,if($G$3=Calc!$B$5,Calc!O120,if($G$3=Calc!$B$6,Calc!O139,"-")))</f>
        <v>6000</v>
      </c>
      <c r="N9" s="94">
        <f>if($G$3=Calc!$B$4,Calc!P101,if($G$3=Calc!$B$5,Calc!P120,if($G$3=Calc!$B$6,Calc!P139,"-")))</f>
        <v>8000</v>
      </c>
      <c r="O9" s="94">
        <f>if($G$3=Calc!$B$4,Calc!Q101,if($G$3=Calc!$B$5,Calc!Q120,if($G$3=Calc!$B$6,Calc!Q139,"-")))</f>
        <v>10000</v>
      </c>
      <c r="P9" s="94">
        <f>if($G$3=Calc!$B$4,Calc!R101,if($G$3=Calc!$B$5,Calc!R120,if($G$3=Calc!$B$6,Calc!R139,"-")))</f>
        <v>12000</v>
      </c>
      <c r="Q9" s="94">
        <f>if($G$3=Calc!$B$4,Calc!S101,if($G$3=Calc!$B$5,Calc!S120,if($G$3=Calc!$B$6,Calc!S139,"-")))</f>
        <v>14000</v>
      </c>
      <c r="R9" s="94">
        <f>if($G$3=Calc!$B$4,Calc!T101,if($G$3=Calc!$B$5,Calc!T120,if($G$3=Calc!$B$6,Calc!T139,"-")))</f>
        <v>16000</v>
      </c>
      <c r="S9" s="94">
        <f>if($G$3=Calc!$B$4,Calc!U101,if($G$3=Calc!$B$5,Calc!U120,if($G$3=Calc!$B$6,Calc!U139,"-")))</f>
        <v>18000</v>
      </c>
      <c r="T9" s="94">
        <f>if($G$3=Calc!$B$4,Calc!V101,if($G$3=Calc!$B$5,Calc!V120,if($G$3=Calc!$B$6,Calc!V139,"-")))</f>
        <v>20000</v>
      </c>
      <c r="U9" s="91"/>
      <c r="V9" s="94">
        <f>if($G$3=Calc!$B$4,Calc!K161,if($G$3=Calc!$B$5,Calc!K181,if($G$3=Calc!$B$6,Calc!K201,"-")))</f>
        <v>108000</v>
      </c>
      <c r="W9" s="94">
        <f>if($G$3=Calc!$B$4,Calc!L161,if($G$3=Calc!$B$5,Calc!L181,if($G$3=Calc!$B$6,Calc!L201,"-")))</f>
        <v>216000</v>
      </c>
      <c r="X9" s="94">
        <f>if($G$3=Calc!$B$4,Calc!M161,if($G$3=Calc!$B$5,Calc!M181,if($G$3=Calc!$B$6,Calc!M201,"-")))</f>
        <v>376715.5728</v>
      </c>
      <c r="Y9" s="94">
        <f>if($G$3=Calc!$B$4,Calc!N161,if($G$3=Calc!$B$5,Calc!N181,if($G$3=Calc!$B$6,Calc!N201,"-")))</f>
        <v>574338.9596</v>
      </c>
      <c r="Z9" s="94">
        <f>if($G$3=Calc!$B$4,Calc!O161,if($G$3=Calc!$B$5,Calc!O181,if($G$3=Calc!$B$6,Calc!O201,"-")))</f>
        <v>871603.5286</v>
      </c>
      <c r="AA9" s="94">
        <f>if($G$3=Calc!$B$4,Calc!P161,if($G$3=Calc!$B$5,Calc!P181,if($G$3=Calc!$B$6,Calc!P201,"-")))</f>
        <v>1325956.068</v>
      </c>
      <c r="AB9" s="94">
        <f>if($G$3=Calc!$B$4,Calc!Q161,if($G$3=Calc!$B$5,Calc!Q181,if($G$3=Calc!$B$6,Calc!Q201,"-")))</f>
        <v>2014553.957</v>
      </c>
      <c r="AC9" s="94">
        <f>if($G$3=Calc!$B$4,Calc!R161,if($G$3=Calc!$B$5,Calc!R181,if($G$3=Calc!$B$6,Calc!R201,"-")))</f>
        <v>3062844.887</v>
      </c>
      <c r="AD9" s="94">
        <f>if($G$3=Calc!$B$4,Calc!S161,if($G$3=Calc!$B$5,Calc!S181,if($G$3=Calc!$B$6,Calc!S201,"-")))</f>
        <v>4654943.15</v>
      </c>
      <c r="AE9" s="94">
        <f>if($G$3=Calc!$B$4,Calc!T161,if($G$3=Calc!$B$5,Calc!T181,if($G$3=Calc!$B$6,Calc!T201,"-")))</f>
        <v>7075980.685</v>
      </c>
      <c r="AF9" s="90"/>
    </row>
    <row r="10" ht="15.75" customHeight="1">
      <c r="A10" s="78"/>
      <c r="B10" s="99" t="s">
        <v>66</v>
      </c>
      <c r="C10" s="102" t="s">
        <v>157</v>
      </c>
      <c r="D10" s="78"/>
      <c r="E10" s="88"/>
      <c r="F10" s="78"/>
      <c r="G10" s="103" t="s">
        <v>130</v>
      </c>
      <c r="H10" s="90"/>
      <c r="I10" s="90">
        <f>if($G$3=Calc!$B$4,Calc!K102,if($G$3=Calc!$B$5,Calc!K121,if($G$3=Calc!$B$6,Calc!K140,"-")))</f>
        <v>0</v>
      </c>
      <c r="J10" s="90">
        <f>if($G$3=Calc!$B$4,Calc!L102,if($G$3=Calc!$B$5,Calc!L121,if($G$3=Calc!$B$6,Calc!L140,"-")))</f>
        <v>0</v>
      </c>
      <c r="K10" s="90">
        <f>if($G$3=Calc!$B$4,Calc!M102,if($G$3=Calc!$B$5,Calc!M121,if($G$3=Calc!$B$6,Calc!M140,"-")))</f>
        <v>0</v>
      </c>
      <c r="L10" s="90">
        <f>if($G$3=Calc!$B$4,Calc!N102,if($G$3=Calc!$B$5,Calc!N121,if($G$3=Calc!$B$6,Calc!N140,"-")))</f>
        <v>6000</v>
      </c>
      <c r="M10" s="90">
        <f>if($G$3=Calc!$B$4,Calc!O102,if($G$3=Calc!$B$5,Calc!O121,if($G$3=Calc!$B$6,Calc!O140,"-")))</f>
        <v>10000</v>
      </c>
      <c r="N10" s="90">
        <f>if($G$3=Calc!$B$4,Calc!P102,if($G$3=Calc!$B$5,Calc!P121,if($G$3=Calc!$B$6,Calc!P140,"-")))</f>
        <v>13600</v>
      </c>
      <c r="O10" s="90">
        <f>if($G$3=Calc!$B$4,Calc!Q102,if($G$3=Calc!$B$5,Calc!Q121,if($G$3=Calc!$B$6,Calc!Q140,"-")))</f>
        <v>17160</v>
      </c>
      <c r="P10" s="90">
        <f>if($G$3=Calc!$B$4,Calc!R102,if($G$3=Calc!$B$5,Calc!R121,if($G$3=Calc!$B$6,Calc!R140,"-")))</f>
        <v>20716</v>
      </c>
      <c r="Q10" s="90">
        <f>if($G$3=Calc!$B$4,Calc!S102,if($G$3=Calc!$B$5,Calc!S121,if($G$3=Calc!$B$6,Calc!S140,"-")))</f>
        <v>24271.6</v>
      </c>
      <c r="R10" s="90">
        <f>if($G$3=Calc!$B$4,Calc!T102,if($G$3=Calc!$B$5,Calc!T121,if($G$3=Calc!$B$6,Calc!T140,"-")))</f>
        <v>27827.16</v>
      </c>
      <c r="S10" s="90">
        <f>if($G$3=Calc!$B$4,Calc!U102,if($G$3=Calc!$B$5,Calc!U121,if($G$3=Calc!$B$6,Calc!U140,"-")))</f>
        <v>31382.716</v>
      </c>
      <c r="T10" s="90">
        <f>if($G$3=Calc!$B$4,Calc!V102,if($G$3=Calc!$B$5,Calc!V121,if($G$3=Calc!$B$6,Calc!V140,"-")))</f>
        <v>34938.2716</v>
      </c>
      <c r="U10" s="91"/>
      <c r="V10" s="90">
        <f>if($G$3=Calc!$B$4,Calc!K162,if($G$3=Calc!$B$5,Calc!K182,if($G$3=Calc!$B$6,Calc!K202,"-")))</f>
        <v>185895.7476</v>
      </c>
      <c r="W10" s="90">
        <f>if($G$3=Calc!$B$4,Calc!L162,if($G$3=Calc!$B$5,Calc!L182,if($G$3=Calc!$B$6,Calc!L202,"-")))</f>
        <v>385060.4622</v>
      </c>
      <c r="X10" s="90">
        <f>if($G$3=Calc!$B$4,Calc!M162,if($G$3=Calc!$B$5,Calc!M182,if($G$3=Calc!$B$6,Calc!M202,"-")))</f>
        <v>694210.4749</v>
      </c>
      <c r="Y10" s="90">
        <f>if($G$3=Calc!$B$4,Calc!N162,if($G$3=Calc!$B$5,Calc!N182,if($G$3=Calc!$B$6,Calc!N202,"-")))</f>
        <v>1150288.668</v>
      </c>
      <c r="Z10" s="90">
        <f>if($G$3=Calc!$B$4,Calc!O162,if($G$3=Calc!$B$5,Calc!O182,if($G$3=Calc!$B$6,Calc!O202,"-")))</f>
        <v>1878388.479</v>
      </c>
      <c r="AA10" s="90">
        <f>if($G$3=Calc!$B$4,Calc!P162,if($G$3=Calc!$B$5,Calc!P182,if($G$3=Calc!$B$6,Calc!P202,"-")))</f>
        <v>3081995.31</v>
      </c>
      <c r="AB10" s="90">
        <f>if($G$3=Calc!$B$4,Calc!Q162,if($G$3=Calc!$B$5,Calc!Q182,if($G$3=Calc!$B$6,Calc!Q202,"-")))</f>
        <v>5031429.338</v>
      </c>
      <c r="AC10" s="90">
        <f>if($G$3=Calc!$B$4,Calc!R162,if($G$3=Calc!$B$5,Calc!R182,if($G$3=Calc!$B$6,Calc!R202,"-")))</f>
        <v>8216430.54</v>
      </c>
      <c r="AD10" s="90">
        <f>if($G$3=Calc!$B$4,Calc!S162,if($G$3=Calc!$B$5,Calc!S182,if($G$3=Calc!$B$6,Calc!S202,"-")))</f>
        <v>13387072.63</v>
      </c>
      <c r="AE10" s="90">
        <f>if($G$3=Calc!$B$4,Calc!T162,if($G$3=Calc!$B$5,Calc!T182,if($G$3=Calc!$B$6,Calc!T202,"-")))</f>
        <v>21795327.18</v>
      </c>
      <c r="AF10" s="90"/>
    </row>
    <row r="11" ht="15.75" customHeight="1">
      <c r="A11" s="78"/>
      <c r="B11" s="104"/>
      <c r="C11" s="105"/>
      <c r="D11" s="78"/>
      <c r="E11" s="78"/>
      <c r="F11" s="78"/>
      <c r="G11" s="78"/>
      <c r="H11" s="91"/>
      <c r="I11" s="91" t="str">
        <f>if($G$3=Calc!$B$4,Calc!K103,if($G$3=Calc!$B$5,Calc!K122,if($G$3=Calc!$B$6,Calc!K141,"-")))</f>
        <v/>
      </c>
      <c r="J11" s="91" t="str">
        <f>if($G$3=Calc!$B$4,Calc!L103,if($G$3=Calc!$B$5,Calc!L122,if($G$3=Calc!$B$6,Calc!L141,"-")))</f>
        <v/>
      </c>
      <c r="K11" s="91" t="str">
        <f>if($G$3=Calc!$B$4,Calc!M103,if($G$3=Calc!$B$5,Calc!M122,if($G$3=Calc!$B$6,Calc!M141,"-")))</f>
        <v/>
      </c>
      <c r="L11" s="91" t="str">
        <f>if($G$3=Calc!$B$4,Calc!N103,if($G$3=Calc!$B$5,Calc!N122,if($G$3=Calc!$B$6,Calc!N141,"-")))</f>
        <v/>
      </c>
      <c r="M11" s="91" t="str">
        <f>if($G$3=Calc!$B$4,Calc!O103,if($G$3=Calc!$B$5,Calc!O122,if($G$3=Calc!$B$6,Calc!O141,"-")))</f>
        <v/>
      </c>
      <c r="N11" s="91" t="str">
        <f>if($G$3=Calc!$B$4,Calc!P103,if($G$3=Calc!$B$5,Calc!P122,if($G$3=Calc!$B$6,Calc!P141,"-")))</f>
        <v/>
      </c>
      <c r="O11" s="91" t="str">
        <f>if($G$3=Calc!$B$4,Calc!Q103,if($G$3=Calc!$B$5,Calc!Q122,if($G$3=Calc!$B$6,Calc!Q141,"-")))</f>
        <v/>
      </c>
      <c r="P11" s="91" t="str">
        <f>if($G$3=Calc!$B$4,Calc!R103,if($G$3=Calc!$B$5,Calc!R122,if($G$3=Calc!$B$6,Calc!R141,"-")))</f>
        <v/>
      </c>
      <c r="Q11" s="91" t="str">
        <f>if($G$3=Calc!$B$4,Calc!S103,if($G$3=Calc!$B$5,Calc!S122,if($G$3=Calc!$B$6,Calc!S141,"-")))</f>
        <v/>
      </c>
      <c r="R11" s="91" t="str">
        <f>if($G$3=Calc!$B$4,Calc!T103,if($G$3=Calc!$B$5,Calc!T122,if($G$3=Calc!$B$6,Calc!T141,"-")))</f>
        <v/>
      </c>
      <c r="S11" s="91" t="str">
        <f>if($G$3=Calc!$B$4,Calc!U103,if($G$3=Calc!$B$5,Calc!U122,if($G$3=Calc!$B$6,Calc!U141,"-")))</f>
        <v/>
      </c>
      <c r="T11" s="91" t="str">
        <f>if($G$3=Calc!$B$4,Calc!V103,if($G$3=Calc!$B$5,Calc!V122,if($G$3=Calc!$B$6,Calc!V141,"-")))</f>
        <v/>
      </c>
      <c r="U11" s="91"/>
      <c r="V11" s="91" t="str">
        <f>if($G$3=Calc!$B$4,Calc!K163,if($G$3=Calc!$B$5,Calc!K183,if($G$3=Calc!$B$6,Calc!K203,"-")))</f>
        <v/>
      </c>
      <c r="W11" s="91" t="str">
        <f>if($G$3=Calc!$B$4,Calc!L163,if($G$3=Calc!$B$5,Calc!L183,if($G$3=Calc!$B$6,Calc!L203,"-")))</f>
        <v/>
      </c>
      <c r="X11" s="91" t="str">
        <f>if($G$3=Calc!$B$4,Calc!M163,if($G$3=Calc!$B$5,Calc!M183,if($G$3=Calc!$B$6,Calc!M203,"-")))</f>
        <v/>
      </c>
      <c r="Y11" s="91" t="str">
        <f>if($G$3=Calc!$B$4,Calc!N163,if($G$3=Calc!$B$5,Calc!N183,if($G$3=Calc!$B$6,Calc!N203,"-")))</f>
        <v/>
      </c>
      <c r="Z11" s="91" t="str">
        <f>if($G$3=Calc!$B$4,Calc!O163,if($G$3=Calc!$B$5,Calc!O183,if($G$3=Calc!$B$6,Calc!O203,"-")))</f>
        <v/>
      </c>
      <c r="AA11" s="91" t="str">
        <f>if($G$3=Calc!$B$4,Calc!P163,if($G$3=Calc!$B$5,Calc!P183,if($G$3=Calc!$B$6,Calc!P203,"-")))</f>
        <v/>
      </c>
      <c r="AB11" s="91" t="str">
        <f>if($G$3=Calc!$B$4,Calc!Q163,if($G$3=Calc!$B$5,Calc!Q183,if($G$3=Calc!$B$6,Calc!Q203,"-")))</f>
        <v/>
      </c>
      <c r="AC11" s="91" t="str">
        <f>if($G$3=Calc!$B$4,Calc!R163,if($G$3=Calc!$B$5,Calc!R183,if($G$3=Calc!$B$6,Calc!R203,"-")))</f>
        <v/>
      </c>
      <c r="AD11" s="91" t="str">
        <f>if($G$3=Calc!$B$4,Calc!S163,if($G$3=Calc!$B$5,Calc!S183,if($G$3=Calc!$B$6,Calc!S203,"-")))</f>
        <v/>
      </c>
      <c r="AE11" s="91" t="str">
        <f>if($G$3=Calc!$B$4,Calc!T163,if($G$3=Calc!$B$5,Calc!T183,if($G$3=Calc!$B$6,Calc!T203,"-")))</f>
        <v/>
      </c>
      <c r="AF11" s="91"/>
    </row>
    <row r="12" ht="15.75" customHeight="1">
      <c r="A12" s="78"/>
      <c r="B12" s="99" t="s">
        <v>81</v>
      </c>
      <c r="C12" s="106">
        <v>1.0</v>
      </c>
      <c r="D12" s="78"/>
      <c r="E12" s="78"/>
      <c r="F12" s="78"/>
      <c r="G12" s="88" t="s">
        <v>133</v>
      </c>
      <c r="H12" s="90"/>
      <c r="I12" s="94">
        <f>if($G$3=Calc!$B$4,Calc!K104,if($G$3=Calc!$B$5,Calc!K123,if($G$3=Calc!$B$6,Calc!K142,"-")))</f>
        <v>20000</v>
      </c>
      <c r="J12" s="94">
        <f>if($G$3=Calc!$B$4,Calc!L104,if($G$3=Calc!$B$5,Calc!L123,if($G$3=Calc!$B$6,Calc!L142,"-")))</f>
        <v>20000</v>
      </c>
      <c r="K12" s="94">
        <f>if($G$3=Calc!$B$4,Calc!M104,if($G$3=Calc!$B$5,Calc!M123,if($G$3=Calc!$B$6,Calc!M142,"-")))</f>
        <v>20000</v>
      </c>
      <c r="L12" s="94">
        <f>if($G$3=Calc!$B$4,Calc!N104,if($G$3=Calc!$B$5,Calc!N123,if($G$3=Calc!$B$6,Calc!N142,"-")))</f>
        <v>20000</v>
      </c>
      <c r="M12" s="94">
        <f>if($G$3=Calc!$B$4,Calc!O104,if($G$3=Calc!$B$5,Calc!O123,if($G$3=Calc!$B$6,Calc!O142,"-")))</f>
        <v>20000</v>
      </c>
      <c r="N12" s="94">
        <f>if($G$3=Calc!$B$4,Calc!P104,if($G$3=Calc!$B$5,Calc!P123,if($G$3=Calc!$B$6,Calc!P142,"-")))</f>
        <v>20000</v>
      </c>
      <c r="O12" s="94">
        <f>if($G$3=Calc!$B$4,Calc!Q104,if($G$3=Calc!$B$5,Calc!Q123,if($G$3=Calc!$B$6,Calc!Q142,"-")))</f>
        <v>20000</v>
      </c>
      <c r="P12" s="94">
        <f>if($G$3=Calc!$B$4,Calc!R104,if($G$3=Calc!$B$5,Calc!R123,if($G$3=Calc!$B$6,Calc!R142,"-")))</f>
        <v>40000</v>
      </c>
      <c r="Q12" s="94">
        <f>if($G$3=Calc!$B$4,Calc!S104,if($G$3=Calc!$B$5,Calc!S123,if($G$3=Calc!$B$6,Calc!S142,"-")))</f>
        <v>40000</v>
      </c>
      <c r="R12" s="94">
        <f>if($G$3=Calc!$B$4,Calc!T104,if($G$3=Calc!$B$5,Calc!T123,if($G$3=Calc!$B$6,Calc!T142,"-")))</f>
        <v>40000</v>
      </c>
      <c r="S12" s="94">
        <f>if($G$3=Calc!$B$4,Calc!U104,if($G$3=Calc!$B$5,Calc!U123,if($G$3=Calc!$B$6,Calc!U142,"-")))</f>
        <v>40000</v>
      </c>
      <c r="T12" s="94">
        <f>if($G$3=Calc!$B$4,Calc!V104,if($G$3=Calc!$B$5,Calc!V123,if($G$3=Calc!$B$6,Calc!V142,"-")))</f>
        <v>40000</v>
      </c>
      <c r="U12" s="91"/>
      <c r="V12" s="94">
        <f>if($G$3=Calc!$B$4,Calc!K164,if($G$3=Calc!$B$5,Calc!K184,if($G$3=Calc!$B$6,Calc!K204,"-")))</f>
        <v>340000</v>
      </c>
      <c r="W12" s="94">
        <f>if($G$3=Calc!$B$4,Calc!L164,if($G$3=Calc!$B$5,Calc!L184,if($G$3=Calc!$B$6,Calc!L204,"-")))</f>
        <v>300530.2311</v>
      </c>
      <c r="X12" s="94">
        <f>if($G$3=Calc!$B$4,Calc!M164,if($G$3=Calc!$B$5,Calc!M184,if($G$3=Calc!$B$6,Calc!M204,"-")))</f>
        <v>518804.0131</v>
      </c>
      <c r="Y12" s="94">
        <f>if($G$3=Calc!$B$4,Calc!N164,if($G$3=Calc!$B$5,Calc!N184,if($G$3=Calc!$B$6,Calc!N204,"-")))</f>
        <v>796134.266</v>
      </c>
      <c r="Z12" s="94">
        <f>if($G$3=Calc!$B$4,Calc!O164,if($G$3=Calc!$B$5,Calc!O184,if($G$3=Calc!$B$6,Calc!O204,"-")))</f>
        <v>1204061.835</v>
      </c>
      <c r="AA12" s="94">
        <f>if($G$3=Calc!$B$4,Calc!P164,if($G$3=Calc!$B$5,Calc!P184,if($G$3=Calc!$B$6,Calc!P204,"-")))</f>
        <v>1835047.105</v>
      </c>
      <c r="AB12" s="94">
        <f>if($G$3=Calc!$B$4,Calc!Q164,if($G$3=Calc!$B$5,Calc!Q184,if($G$3=Calc!$B$6,Calc!Q204,"-")))</f>
        <v>2785354.364</v>
      </c>
      <c r="AC12" s="94">
        <f>if($G$3=Calc!$B$4,Calc!R164,if($G$3=Calc!$B$5,Calc!R184,if($G$3=Calc!$B$6,Calc!R204,"-")))</f>
        <v>4236887.488</v>
      </c>
      <c r="AD12" s="94">
        <f>if($G$3=Calc!$B$4,Calc!S164,if($G$3=Calc!$B$5,Calc!S184,if($G$3=Calc!$B$6,Calc!S204,"-")))</f>
        <v>6437537.787</v>
      </c>
      <c r="AE12" s="94">
        <f>if($G$3=Calc!$B$4,Calc!T164,if($G$3=Calc!$B$5,Calc!T184,if($G$3=Calc!$B$6,Calc!T204,"-")))</f>
        <v>9787092.127</v>
      </c>
      <c r="AF12" s="90"/>
    </row>
    <row r="13" ht="15.75" customHeight="1">
      <c r="A13" s="78"/>
      <c r="B13" s="85" t="s">
        <v>74</v>
      </c>
      <c r="C13" s="86">
        <v>0.06</v>
      </c>
      <c r="D13" s="78"/>
      <c r="E13" s="78"/>
      <c r="F13" s="78"/>
      <c r="G13" s="103" t="s">
        <v>135</v>
      </c>
      <c r="H13" s="90"/>
      <c r="I13" s="90">
        <f>if($G$3=Calc!$B$4,Calc!K105,if($G$3=Calc!$B$5,Calc!K124,if($G$3=Calc!$B$6,Calc!K143,"-")))</f>
        <v>-20000</v>
      </c>
      <c r="J13" s="90">
        <f>if($G$3=Calc!$B$4,Calc!L105,if($G$3=Calc!$B$5,Calc!L124,if($G$3=Calc!$B$6,Calc!L143,"-")))</f>
        <v>-20000</v>
      </c>
      <c r="K13" s="90">
        <f>if($G$3=Calc!$B$4,Calc!M105,if($G$3=Calc!$B$5,Calc!M124,if($G$3=Calc!$B$6,Calc!M143,"-")))</f>
        <v>-20000</v>
      </c>
      <c r="L13" s="90">
        <f>if($G$3=Calc!$B$4,Calc!N105,if($G$3=Calc!$B$5,Calc!N124,if($G$3=Calc!$B$6,Calc!N143,"-")))</f>
        <v>-14000</v>
      </c>
      <c r="M13" s="90">
        <f>if($G$3=Calc!$B$4,Calc!O105,if($G$3=Calc!$B$5,Calc!O124,if($G$3=Calc!$B$6,Calc!O143,"-")))</f>
        <v>-10000</v>
      </c>
      <c r="N13" s="90">
        <f>if($G$3=Calc!$B$4,Calc!P105,if($G$3=Calc!$B$5,Calc!P124,if($G$3=Calc!$B$6,Calc!P143,"-")))</f>
        <v>-6400</v>
      </c>
      <c r="O13" s="90">
        <f>if($G$3=Calc!$B$4,Calc!Q105,if($G$3=Calc!$B$5,Calc!Q124,if($G$3=Calc!$B$6,Calc!Q143,"-")))</f>
        <v>-2840</v>
      </c>
      <c r="P13" s="90">
        <f>if($G$3=Calc!$B$4,Calc!R105,if($G$3=Calc!$B$5,Calc!R124,if($G$3=Calc!$B$6,Calc!R143,"-")))</f>
        <v>-19284</v>
      </c>
      <c r="Q13" s="90">
        <f>if($G$3=Calc!$B$4,Calc!S105,if($G$3=Calc!$B$5,Calc!S124,if($G$3=Calc!$B$6,Calc!S143,"-")))</f>
        <v>-15728.4</v>
      </c>
      <c r="R13" s="90">
        <f>if($G$3=Calc!$B$4,Calc!T105,if($G$3=Calc!$B$5,Calc!T124,if($G$3=Calc!$B$6,Calc!T143,"-")))</f>
        <v>-12172.84</v>
      </c>
      <c r="S13" s="90">
        <f>if($G$3=Calc!$B$4,Calc!U105,if($G$3=Calc!$B$5,Calc!U124,if($G$3=Calc!$B$6,Calc!U143,"-")))</f>
        <v>-8617.284</v>
      </c>
      <c r="T13" s="90">
        <f>if($G$3=Calc!$B$4,Calc!V105,if($G$3=Calc!$B$5,Calc!V124,if($G$3=Calc!$B$6,Calc!V143,"-")))</f>
        <v>-5061.7284</v>
      </c>
      <c r="U13" s="91"/>
      <c r="V13" s="90">
        <f>if($G$3=Calc!$B$4,Calc!K165,if($G$3=Calc!$B$5,Calc!K185,if($G$3=Calc!$B$6,Calc!K205,"-")))</f>
        <v>-154104.2524</v>
      </c>
      <c r="W13" s="90">
        <f>if($G$3=Calc!$B$4,Calc!L165,if($G$3=Calc!$B$5,Calc!L185,if($G$3=Calc!$B$6,Calc!L205,"-")))</f>
        <v>84530.23109</v>
      </c>
      <c r="X13" s="90">
        <f>if($G$3=Calc!$B$4,Calc!M165,if($G$3=Calc!$B$5,Calc!M185,if($G$3=Calc!$B$6,Calc!M205,"-")))</f>
        <v>175406.4618</v>
      </c>
      <c r="Y13" s="90">
        <f>if($G$3=Calc!$B$4,Calc!N165,if($G$3=Calc!$B$5,Calc!N185,if($G$3=Calc!$B$6,Calc!N205,"-")))</f>
        <v>354154.4017</v>
      </c>
      <c r="Z13" s="90">
        <f>if($G$3=Calc!$B$4,Calc!O165,if($G$3=Calc!$B$5,Calc!O185,if($G$3=Calc!$B$6,Calc!O205,"-")))</f>
        <v>674326.6443</v>
      </c>
      <c r="AA13" s="90">
        <f>if($G$3=Calc!$B$4,Calc!P165,if($G$3=Calc!$B$5,Calc!P185,if($G$3=Calc!$B$6,Calc!P205,"-")))</f>
        <v>1246948.205</v>
      </c>
      <c r="AB13" s="90">
        <f>if($G$3=Calc!$B$4,Calc!Q165,if($G$3=Calc!$B$5,Calc!Q185,if($G$3=Calc!$B$6,Calc!Q205,"-")))</f>
        <v>2246074.975</v>
      </c>
      <c r="AC13" s="90">
        <f>if($G$3=Calc!$B$4,Calc!R165,if($G$3=Calc!$B$5,Calc!R185,if($G$3=Calc!$B$6,Calc!R205,"-")))</f>
        <v>3979543.053</v>
      </c>
      <c r="AD13" s="90">
        <f>if($G$3=Calc!$B$4,Calc!S165,if($G$3=Calc!$B$5,Calc!S185,if($G$3=Calc!$B$6,Calc!S205,"-")))</f>
        <v>6949534.847</v>
      </c>
      <c r="AE13" s="90">
        <f>if($G$3=Calc!$B$4,Calc!T165,if($G$3=Calc!$B$5,Calc!T185,if($G$3=Calc!$B$6,Calc!T205,"-")))</f>
        <v>12008235.05</v>
      </c>
      <c r="AF13" s="90"/>
    </row>
    <row r="14" ht="15.75" customHeight="1">
      <c r="A14" s="78"/>
      <c r="D14" s="78"/>
      <c r="F14" s="78"/>
      <c r="G14" s="78"/>
      <c r="H14" s="91"/>
      <c r="I14" s="91" t="str">
        <f>if($G$3=Calc!$B$4,Calc!K106,if($G$3=Calc!$B$5,Calc!K125,if($G$3=Calc!$B$6,Calc!K144,"-")))</f>
        <v/>
      </c>
      <c r="J14" s="91" t="str">
        <f>if($G$3=Calc!$B$4,Calc!L106,if($G$3=Calc!$B$5,Calc!L125,if($G$3=Calc!$B$6,Calc!L144,"-")))</f>
        <v/>
      </c>
      <c r="K14" s="91" t="str">
        <f>if($G$3=Calc!$B$4,Calc!M106,if($G$3=Calc!$B$5,Calc!M125,if($G$3=Calc!$B$6,Calc!M144,"-")))</f>
        <v/>
      </c>
      <c r="L14" s="91" t="str">
        <f>if($G$3=Calc!$B$4,Calc!N106,if($G$3=Calc!$B$5,Calc!N125,if($G$3=Calc!$B$6,Calc!N144,"-")))</f>
        <v/>
      </c>
      <c r="M14" s="91" t="str">
        <f>if($G$3=Calc!$B$4,Calc!O106,if($G$3=Calc!$B$5,Calc!O125,if($G$3=Calc!$B$6,Calc!O144,"-")))</f>
        <v/>
      </c>
      <c r="N14" s="91" t="str">
        <f>if($G$3=Calc!$B$4,Calc!P106,if($G$3=Calc!$B$5,Calc!P125,if($G$3=Calc!$B$6,Calc!P144,"-")))</f>
        <v/>
      </c>
      <c r="O14" s="91" t="str">
        <f>if($G$3=Calc!$B$4,Calc!Q106,if($G$3=Calc!$B$5,Calc!Q125,if($G$3=Calc!$B$6,Calc!Q144,"-")))</f>
        <v/>
      </c>
      <c r="P14" s="91" t="str">
        <f>if($G$3=Calc!$B$4,Calc!R106,if($G$3=Calc!$B$5,Calc!R125,if($G$3=Calc!$B$6,Calc!R144,"-")))</f>
        <v/>
      </c>
      <c r="Q14" s="91" t="str">
        <f>if($G$3=Calc!$B$4,Calc!S106,if($G$3=Calc!$B$5,Calc!S125,if($G$3=Calc!$B$6,Calc!S144,"-")))</f>
        <v/>
      </c>
      <c r="R14" s="91" t="str">
        <f>if($G$3=Calc!$B$4,Calc!T106,if($G$3=Calc!$B$5,Calc!T125,if($G$3=Calc!$B$6,Calc!T144,"-")))</f>
        <v/>
      </c>
      <c r="S14" s="91" t="str">
        <f>if($G$3=Calc!$B$4,Calc!U106,if($G$3=Calc!$B$5,Calc!U125,if($G$3=Calc!$B$6,Calc!U144,"-")))</f>
        <v/>
      </c>
      <c r="T14" s="91" t="str">
        <f>if($G$3=Calc!$B$4,Calc!V106,if($G$3=Calc!$B$5,Calc!V125,if($G$3=Calc!$B$6,Calc!V144,"-")))</f>
        <v/>
      </c>
      <c r="U14" s="91"/>
      <c r="V14" s="91" t="str">
        <f>if($G$3=Calc!$B$4,Calc!K166,if($G$3=Calc!$B$5,Calc!K186,if($G$3=Calc!$B$6,Calc!K206,"-")))</f>
        <v/>
      </c>
      <c r="W14" s="91" t="str">
        <f>if($G$3=Calc!$B$4,Calc!L166,if($G$3=Calc!$B$5,Calc!L186,if($G$3=Calc!$B$6,Calc!L206,"-")))</f>
        <v/>
      </c>
      <c r="X14" s="91" t="str">
        <f>if($G$3=Calc!$B$4,Calc!M166,if($G$3=Calc!$B$5,Calc!M186,if($G$3=Calc!$B$6,Calc!M206,"-")))</f>
        <v/>
      </c>
      <c r="Y14" s="91" t="str">
        <f>if($G$3=Calc!$B$4,Calc!N166,if($G$3=Calc!$B$5,Calc!N186,if($G$3=Calc!$B$6,Calc!N206,"-")))</f>
        <v/>
      </c>
      <c r="Z14" s="91" t="str">
        <f>if($G$3=Calc!$B$4,Calc!O166,if($G$3=Calc!$B$5,Calc!O186,if($G$3=Calc!$B$6,Calc!O206,"-")))</f>
        <v/>
      </c>
      <c r="AA14" s="91" t="str">
        <f>if($G$3=Calc!$B$4,Calc!P166,if($G$3=Calc!$B$5,Calc!P186,if($G$3=Calc!$B$6,Calc!P206,"-")))</f>
        <v/>
      </c>
      <c r="AB14" s="91" t="str">
        <f>if($G$3=Calc!$B$4,Calc!Q166,if($G$3=Calc!$B$5,Calc!Q186,if($G$3=Calc!$B$6,Calc!Q206,"-")))</f>
        <v/>
      </c>
      <c r="AC14" s="91" t="str">
        <f>if($G$3=Calc!$B$4,Calc!R166,if($G$3=Calc!$B$5,Calc!R186,if($G$3=Calc!$B$6,Calc!R206,"-")))</f>
        <v/>
      </c>
      <c r="AD14" s="91" t="str">
        <f>if($G$3=Calc!$B$4,Calc!S166,if($G$3=Calc!$B$5,Calc!S186,if($G$3=Calc!$B$6,Calc!S206,"-")))</f>
        <v/>
      </c>
      <c r="AE14" s="91" t="str">
        <f>if($G$3=Calc!$B$4,Calc!T166,if($G$3=Calc!$B$5,Calc!T186,if($G$3=Calc!$B$6,Calc!T206,"-")))</f>
        <v/>
      </c>
      <c r="AF14" s="91"/>
    </row>
    <row r="15" ht="15.75" customHeight="1">
      <c r="A15" s="78"/>
      <c r="B15" s="89"/>
      <c r="C15" s="89"/>
      <c r="D15" s="78"/>
      <c r="E15" s="78"/>
      <c r="F15" s="78"/>
      <c r="G15" s="88" t="s">
        <v>138</v>
      </c>
      <c r="H15" s="90"/>
      <c r="I15" s="94">
        <f>if($G$3=Calc!$B$4,Calc!K107,if($G$3=Calc!$B$5,Calc!K126,if($G$3=Calc!$B$6,Calc!K145,"-")))</f>
        <v>0</v>
      </c>
      <c r="J15" s="94">
        <f>if($G$3=Calc!$B$4,Calc!L107,if($G$3=Calc!$B$5,Calc!L126,if($G$3=Calc!$B$6,Calc!L145,"-")))</f>
        <v>0</v>
      </c>
      <c r="K15" s="94">
        <f>if($G$3=Calc!$B$4,Calc!M107,if($G$3=Calc!$B$5,Calc!M126,if($G$3=Calc!$B$6,Calc!M145,"-")))</f>
        <v>0</v>
      </c>
      <c r="L15" s="94">
        <f>if($G$3=Calc!$B$4,Calc!N107,if($G$3=Calc!$B$5,Calc!N126,if($G$3=Calc!$B$6,Calc!N145,"-")))</f>
        <v>0</v>
      </c>
      <c r="M15" s="94">
        <f>if($G$3=Calc!$B$4,Calc!O107,if($G$3=Calc!$B$5,Calc!O126,if($G$3=Calc!$B$6,Calc!O145,"-")))</f>
        <v>0</v>
      </c>
      <c r="N15" s="94">
        <f>if($G$3=Calc!$B$4,Calc!P107,if($G$3=Calc!$B$5,Calc!P126,if($G$3=Calc!$B$6,Calc!P145,"-")))</f>
        <v>0</v>
      </c>
      <c r="O15" s="94">
        <f>if($G$3=Calc!$B$4,Calc!Q107,if($G$3=Calc!$B$5,Calc!Q126,if($G$3=Calc!$B$6,Calc!Q145,"-")))</f>
        <v>0</v>
      </c>
      <c r="P15" s="94">
        <f>if($G$3=Calc!$B$4,Calc!R107,if($G$3=Calc!$B$5,Calc!R126,if($G$3=Calc!$B$6,Calc!R145,"-")))</f>
        <v>0</v>
      </c>
      <c r="Q15" s="94">
        <f>if($G$3=Calc!$B$4,Calc!S107,if($G$3=Calc!$B$5,Calc!S126,if($G$3=Calc!$B$6,Calc!S145,"-")))</f>
        <v>0</v>
      </c>
      <c r="R15" s="94">
        <f>if($G$3=Calc!$B$4,Calc!T107,if($G$3=Calc!$B$5,Calc!T126,if($G$3=Calc!$B$6,Calc!T145,"-")))</f>
        <v>0</v>
      </c>
      <c r="S15" s="94">
        <f>if($G$3=Calc!$B$4,Calc!U107,if($G$3=Calc!$B$5,Calc!U126,if($G$3=Calc!$B$6,Calc!U145,"-")))</f>
        <v>0</v>
      </c>
      <c r="T15" s="94">
        <f>if($G$3=Calc!$B$4,Calc!V107,if($G$3=Calc!$B$5,Calc!V126,if($G$3=Calc!$B$6,Calc!V145,"-")))</f>
        <v>0</v>
      </c>
      <c r="U15" s="91"/>
      <c r="V15" s="94">
        <f>if($G$3=Calc!$B$4,Calc!K167,if($G$3=Calc!$B$5,Calc!K187,if($G$3=Calc!$B$6,Calc!K207,"-")))</f>
        <v>0</v>
      </c>
      <c r="W15" s="94">
        <f>if($G$3=Calc!$B$4,Calc!L167,if($G$3=Calc!$B$5,Calc!L187,if($G$3=Calc!$B$6,Calc!L207,"-")))</f>
        <v>0</v>
      </c>
      <c r="X15" s="94">
        <f>if($G$3=Calc!$B$4,Calc!M167,if($G$3=Calc!$B$5,Calc!M187,if($G$3=Calc!$B$6,Calc!M207,"-")))</f>
        <v>15874.86608</v>
      </c>
      <c r="Y15" s="94">
        <f>if($G$3=Calc!$B$4,Calc!N167,if($G$3=Calc!$B$5,Calc!N187,if($G$3=Calc!$B$6,Calc!N207,"-")))</f>
        <v>53123.16026</v>
      </c>
      <c r="Z15" s="94">
        <f>if($G$3=Calc!$B$4,Calc!O167,if($G$3=Calc!$B$5,Calc!O187,if($G$3=Calc!$B$6,Calc!O207,"-")))</f>
        <v>101148.9966</v>
      </c>
      <c r="AA15" s="94">
        <f>if($G$3=Calc!$B$4,Calc!P167,if($G$3=Calc!$B$5,Calc!P187,if($G$3=Calc!$B$6,Calc!P207,"-")))</f>
        <v>187042.2308</v>
      </c>
      <c r="AB15" s="94">
        <f>if($G$3=Calc!$B$4,Calc!Q167,if($G$3=Calc!$B$5,Calc!Q187,if($G$3=Calc!$B$6,Calc!Q207,"-")))</f>
        <v>336911.2462</v>
      </c>
      <c r="AC15" s="94">
        <f>if($G$3=Calc!$B$4,Calc!R167,if($G$3=Calc!$B$5,Calc!R187,if($G$3=Calc!$B$6,Calc!R207,"-")))</f>
        <v>596931.4579</v>
      </c>
      <c r="AD15" s="94">
        <f>if($G$3=Calc!$B$4,Calc!S167,if($G$3=Calc!$B$5,Calc!S187,if($G$3=Calc!$B$6,Calc!S207,"-")))</f>
        <v>1042430.227</v>
      </c>
      <c r="AE15" s="94">
        <f>if($G$3=Calc!$B$4,Calc!T167,if($G$3=Calc!$B$5,Calc!T187,if($G$3=Calc!$B$6,Calc!T207,"-")))</f>
        <v>1801235.257</v>
      </c>
      <c r="AF15" s="90"/>
    </row>
    <row r="16" ht="15.75" customHeight="1">
      <c r="A16" s="78"/>
      <c r="B16" s="89"/>
      <c r="C16" s="89"/>
      <c r="D16" s="89"/>
      <c r="E16" s="89"/>
      <c r="F16" s="89"/>
      <c r="G16" s="103" t="s">
        <v>139</v>
      </c>
      <c r="H16" s="90"/>
      <c r="I16" s="90">
        <f>if($G$3=Calc!$B$4,Calc!K108,if($G$3=Calc!$B$5,Calc!K127,if($G$3=Calc!$B$6,Calc!K146,"-")))</f>
        <v>-20000</v>
      </c>
      <c r="J16" s="90">
        <f>if($G$3=Calc!$B$4,Calc!L108,if($G$3=Calc!$B$5,Calc!L127,if($G$3=Calc!$B$6,Calc!L146,"-")))</f>
        <v>-20000</v>
      </c>
      <c r="K16" s="90">
        <f>if($G$3=Calc!$B$4,Calc!M108,if($G$3=Calc!$B$5,Calc!M127,if($G$3=Calc!$B$6,Calc!M146,"-")))</f>
        <v>-20000</v>
      </c>
      <c r="L16" s="90">
        <f>if($G$3=Calc!$B$4,Calc!N108,if($G$3=Calc!$B$5,Calc!N127,if($G$3=Calc!$B$6,Calc!N146,"-")))</f>
        <v>-14000</v>
      </c>
      <c r="M16" s="90">
        <f>if($G$3=Calc!$B$4,Calc!O108,if($G$3=Calc!$B$5,Calc!O127,if($G$3=Calc!$B$6,Calc!O146,"-")))</f>
        <v>-10000</v>
      </c>
      <c r="N16" s="90">
        <f>if($G$3=Calc!$B$4,Calc!P108,if($G$3=Calc!$B$5,Calc!P127,if($G$3=Calc!$B$6,Calc!P146,"-")))</f>
        <v>-6400</v>
      </c>
      <c r="O16" s="90">
        <f>if($G$3=Calc!$B$4,Calc!Q108,if($G$3=Calc!$B$5,Calc!Q127,if($G$3=Calc!$B$6,Calc!Q146,"-")))</f>
        <v>-2840</v>
      </c>
      <c r="P16" s="90">
        <f>if($G$3=Calc!$B$4,Calc!R108,if($G$3=Calc!$B$5,Calc!R127,if($G$3=Calc!$B$6,Calc!R146,"-")))</f>
        <v>-19284</v>
      </c>
      <c r="Q16" s="90">
        <f>if($G$3=Calc!$B$4,Calc!S108,if($G$3=Calc!$B$5,Calc!S127,if($G$3=Calc!$B$6,Calc!S146,"-")))</f>
        <v>-15728.4</v>
      </c>
      <c r="R16" s="90">
        <f>if($G$3=Calc!$B$4,Calc!T108,if($G$3=Calc!$B$5,Calc!T127,if($G$3=Calc!$B$6,Calc!T146,"-")))</f>
        <v>-12172.84</v>
      </c>
      <c r="S16" s="90">
        <f>if($G$3=Calc!$B$4,Calc!U108,if($G$3=Calc!$B$5,Calc!U127,if($G$3=Calc!$B$6,Calc!U146,"-")))</f>
        <v>-8617.284</v>
      </c>
      <c r="T16" s="90">
        <f>if($G$3=Calc!$B$4,Calc!V108,if($G$3=Calc!$B$5,Calc!V127,if($G$3=Calc!$B$6,Calc!V146,"-")))</f>
        <v>-5061.7284</v>
      </c>
      <c r="U16" s="91"/>
      <c r="V16" s="90">
        <f>if($G$3=Calc!$B$4,Calc!K168,if($G$3=Calc!$B$5,Calc!K188,if($G$3=Calc!$B$6,Calc!K208,"-")))</f>
        <v>-154104.2524</v>
      </c>
      <c r="W16" s="90">
        <f>if($G$3=Calc!$B$4,Calc!L168,if($G$3=Calc!$B$5,Calc!L188,if($G$3=Calc!$B$6,Calc!L208,"-")))</f>
        <v>84530.23109</v>
      </c>
      <c r="X16" s="90">
        <f>if($G$3=Calc!$B$4,Calc!M168,if($G$3=Calc!$B$5,Calc!M188,if($G$3=Calc!$B$6,Calc!M208,"-")))</f>
        <v>159531.5957</v>
      </c>
      <c r="Y16" s="90">
        <f>if($G$3=Calc!$B$4,Calc!N168,if($G$3=Calc!$B$5,Calc!N188,if($G$3=Calc!$B$6,Calc!N208,"-")))</f>
        <v>301031.2415</v>
      </c>
      <c r="Z16" s="90">
        <f>if($G$3=Calc!$B$4,Calc!O168,if($G$3=Calc!$B$5,Calc!O188,if($G$3=Calc!$B$6,Calc!O208,"-")))</f>
        <v>573177.6477</v>
      </c>
      <c r="AA16" s="90">
        <f>if($G$3=Calc!$B$4,Calc!P168,if($G$3=Calc!$B$5,Calc!P188,if($G$3=Calc!$B$6,Calc!P208,"-")))</f>
        <v>1059905.974</v>
      </c>
      <c r="AB16" s="90">
        <f>if($G$3=Calc!$B$4,Calc!Q168,if($G$3=Calc!$B$5,Calc!Q188,if($G$3=Calc!$B$6,Calc!Q208,"-")))</f>
        <v>1909163.728</v>
      </c>
      <c r="AC16" s="90">
        <f>if($G$3=Calc!$B$4,Calc!R168,if($G$3=Calc!$B$5,Calc!R188,if($G$3=Calc!$B$6,Calc!R208,"-")))</f>
        <v>3382611.595</v>
      </c>
      <c r="AD16" s="90">
        <f>if($G$3=Calc!$B$4,Calc!S168,if($G$3=Calc!$B$5,Calc!S188,if($G$3=Calc!$B$6,Calc!S208,"-")))</f>
        <v>5907104.62</v>
      </c>
      <c r="AE16" s="90">
        <f>if($G$3=Calc!$B$4,Calc!T168,if($G$3=Calc!$B$5,Calc!T188,if($G$3=Calc!$B$6,Calc!T208,"-")))</f>
        <v>10206999.79</v>
      </c>
      <c r="AF16" s="90"/>
    </row>
    <row r="17" ht="15.75" customHeight="1">
      <c r="A17" s="78"/>
      <c r="D17" s="89"/>
      <c r="E17" s="89"/>
      <c r="F17" s="8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ht="15.75" customHeight="1">
      <c r="A18" s="78"/>
      <c r="B18" s="107" t="s">
        <v>84</v>
      </c>
      <c r="C18" s="78"/>
      <c r="D18" s="89"/>
      <c r="E18" s="89"/>
      <c r="F18" s="89"/>
      <c r="G18" s="108" t="s">
        <v>158</v>
      </c>
      <c r="H18" s="109"/>
      <c r="I18" s="109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1"/>
      <c r="W18" s="111"/>
      <c r="X18" s="111"/>
      <c r="Y18" s="111"/>
      <c r="Z18" s="111"/>
      <c r="AA18" s="110"/>
      <c r="AB18" s="110"/>
      <c r="AC18" s="110"/>
      <c r="AD18" s="110"/>
      <c r="AE18" s="110"/>
      <c r="AF18" s="88"/>
    </row>
    <row r="19" ht="15.75" customHeight="1">
      <c r="A19" s="78"/>
      <c r="B19" s="79" t="s">
        <v>85</v>
      </c>
      <c r="C19" s="112" t="s">
        <v>159</v>
      </c>
      <c r="D19" s="89"/>
      <c r="E19" s="89"/>
      <c r="F19" s="89"/>
      <c r="G19" s="113" t="s">
        <v>160</v>
      </c>
      <c r="H19" s="110"/>
      <c r="I19" s="110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1"/>
      <c r="W19" s="111"/>
      <c r="X19" s="111"/>
      <c r="Y19" s="111"/>
      <c r="Z19" s="111"/>
      <c r="AA19" s="109"/>
      <c r="AB19" s="109"/>
      <c r="AC19" s="109"/>
      <c r="AD19" s="109"/>
      <c r="AE19" s="109"/>
      <c r="AF19" s="78"/>
    </row>
    <row r="20" ht="15.75" customHeight="1">
      <c r="A20" s="78"/>
      <c r="B20" s="99" t="s">
        <v>86</v>
      </c>
      <c r="C20" s="102">
        <v>25.0</v>
      </c>
      <c r="D20" s="89"/>
      <c r="E20" s="89"/>
      <c r="F20" s="89"/>
      <c r="G20" s="113" t="s">
        <v>161</v>
      </c>
      <c r="H20" s="114" t="str">
        <f>Calc!J217</f>
        <v/>
      </c>
      <c r="I20" s="111" t="str">
        <f>Calc!K217</f>
        <v/>
      </c>
      <c r="J20" s="114" t="str">
        <f>Calc!L217</f>
        <v/>
      </c>
      <c r="K20" s="114" t="str">
        <f>Calc!M217</f>
        <v/>
      </c>
      <c r="L20" s="114" t="str">
        <f>Calc!N217</f>
        <v/>
      </c>
      <c r="M20" s="114" t="str">
        <f>Calc!O217</f>
        <v/>
      </c>
      <c r="N20" s="114">
        <f>Calc!P217</f>
        <v>500000</v>
      </c>
      <c r="O20" s="114" t="str">
        <f>Calc!Q217</f>
        <v/>
      </c>
      <c r="P20" s="114" t="str">
        <f>Calc!R217</f>
        <v/>
      </c>
      <c r="Q20" s="114" t="str">
        <f>Calc!S217</f>
        <v/>
      </c>
      <c r="R20" s="114" t="str">
        <f>Calc!T217</f>
        <v/>
      </c>
      <c r="S20" s="114" t="str">
        <f>Calc!U217</f>
        <v/>
      </c>
      <c r="T20" s="114" t="str">
        <f>Calc!V217</f>
        <v/>
      </c>
      <c r="U20" s="109"/>
      <c r="V20" s="115">
        <f>Calc!K253</f>
        <v>500000</v>
      </c>
      <c r="W20" s="115">
        <f>Calc!L253</f>
        <v>0</v>
      </c>
      <c r="X20" s="115">
        <f>Calc!M253</f>
        <v>0</v>
      </c>
      <c r="Y20" s="115">
        <f>Calc!N253</f>
        <v>0</v>
      </c>
      <c r="Z20" s="115">
        <f>Calc!O253</f>
        <v>0</v>
      </c>
      <c r="AA20" s="115">
        <f>Calc!P253</f>
        <v>0</v>
      </c>
      <c r="AB20" s="115">
        <f>Calc!Q253</f>
        <v>0</v>
      </c>
      <c r="AC20" s="115">
        <f>Calc!R253</f>
        <v>0</v>
      </c>
      <c r="AD20" s="115">
        <f>Calc!S253</f>
        <v>0</v>
      </c>
      <c r="AE20" s="115">
        <f>Calc!T253</f>
        <v>0</v>
      </c>
      <c r="AF20" s="90"/>
    </row>
    <row r="21" ht="15.75" customHeight="1">
      <c r="A21" s="78"/>
      <c r="B21" s="99" t="s">
        <v>87</v>
      </c>
      <c r="C21" s="100">
        <v>3000000.0</v>
      </c>
      <c r="D21" s="89"/>
      <c r="E21" s="89"/>
      <c r="F21" s="89"/>
      <c r="G21" s="113" t="s">
        <v>162</v>
      </c>
      <c r="H21" s="114" t="str">
        <f>Calc!J218</f>
        <v/>
      </c>
      <c r="I21" s="114" t="str">
        <f>Calc!K218</f>
        <v/>
      </c>
      <c r="J21" s="114" t="str">
        <f>Calc!L218</f>
        <v/>
      </c>
      <c r="K21" s="114" t="str">
        <f>Calc!M218</f>
        <v/>
      </c>
      <c r="L21" s="114" t="str">
        <f>Calc!N218</f>
        <v/>
      </c>
      <c r="M21" s="114" t="str">
        <f>Calc!O218</f>
        <v/>
      </c>
      <c r="N21" s="114" t="str">
        <f>Calc!P218</f>
        <v/>
      </c>
      <c r="O21" s="114" t="str">
        <f>Calc!Q218</f>
        <v/>
      </c>
      <c r="P21" s="114" t="str">
        <f>Calc!R218</f>
        <v/>
      </c>
      <c r="Q21" s="114" t="str">
        <f>Calc!S218</f>
        <v/>
      </c>
      <c r="R21" s="114" t="str">
        <f>Calc!T218</f>
        <v/>
      </c>
      <c r="S21" s="114" t="str">
        <f>Calc!U218</f>
        <v/>
      </c>
      <c r="T21" s="114" t="str">
        <f>Calc!V218</f>
        <v/>
      </c>
      <c r="U21" s="109"/>
      <c r="V21" s="115">
        <f>Calc!K254</f>
        <v>0</v>
      </c>
      <c r="W21" s="115">
        <f>Calc!L254</f>
        <v>0</v>
      </c>
      <c r="X21" s="115">
        <f>Calc!M254</f>
        <v>3000000</v>
      </c>
      <c r="Y21" s="115">
        <f>Calc!N254</f>
        <v>0</v>
      </c>
      <c r="Z21" s="115">
        <f>Calc!O254</f>
        <v>0</v>
      </c>
      <c r="AA21" s="115">
        <f>Calc!P254</f>
        <v>0</v>
      </c>
      <c r="AB21" s="115">
        <f>Calc!Q254</f>
        <v>0</v>
      </c>
      <c r="AC21" s="115">
        <f>Calc!R254</f>
        <v>0</v>
      </c>
      <c r="AD21" s="115">
        <f>Calc!S254</f>
        <v>0</v>
      </c>
      <c r="AE21" s="115">
        <f>Calc!T254</f>
        <v>0</v>
      </c>
      <c r="AF21" s="90"/>
    </row>
    <row r="22" ht="15.75" customHeight="1">
      <c r="A22" s="78"/>
      <c r="B22" s="99" t="s">
        <v>63</v>
      </c>
      <c r="C22" s="100">
        <v>1.0E7</v>
      </c>
      <c r="D22" s="78"/>
      <c r="E22" s="78"/>
      <c r="F22" s="78"/>
      <c r="G22" s="116" t="s">
        <v>163</v>
      </c>
      <c r="H22" s="114" t="str">
        <f>Calc!J219</f>
        <v/>
      </c>
      <c r="I22" s="114" t="str">
        <f>Calc!K219</f>
        <v/>
      </c>
      <c r="J22" s="114" t="str">
        <f>Calc!L219</f>
        <v/>
      </c>
      <c r="K22" s="114" t="str">
        <f>Calc!M219</f>
        <v/>
      </c>
      <c r="L22" s="114" t="str">
        <f>Calc!N219</f>
        <v/>
      </c>
      <c r="M22" s="114" t="str">
        <f>Calc!O219</f>
        <v/>
      </c>
      <c r="N22" s="114" t="str">
        <f>Calc!P219</f>
        <v/>
      </c>
      <c r="O22" s="114" t="str">
        <f>Calc!Q219</f>
        <v/>
      </c>
      <c r="P22" s="114" t="str">
        <f>Calc!R219</f>
        <v/>
      </c>
      <c r="Q22" s="114" t="str">
        <f>Calc!S219</f>
        <v/>
      </c>
      <c r="R22" s="114" t="str">
        <f>Calc!T219</f>
        <v/>
      </c>
      <c r="S22" s="114" t="str">
        <f>Calc!U219</f>
        <v/>
      </c>
      <c r="T22" s="114" t="str">
        <f>Calc!V219</f>
        <v/>
      </c>
      <c r="U22" s="109"/>
      <c r="V22" s="115">
        <f>Calc!K255</f>
        <v>0</v>
      </c>
      <c r="W22" s="115">
        <f>Calc!L255</f>
        <v>0</v>
      </c>
      <c r="X22" s="115">
        <f>Calc!M255</f>
        <v>0</v>
      </c>
      <c r="Y22" s="115">
        <f>Calc!N255</f>
        <v>0</v>
      </c>
      <c r="Z22" s="115">
        <f>Calc!O255</f>
        <v>10000000</v>
      </c>
      <c r="AA22" s="115">
        <f>Calc!P255</f>
        <v>0</v>
      </c>
      <c r="AB22" s="115">
        <f>Calc!Q255</f>
        <v>0</v>
      </c>
      <c r="AC22" s="115">
        <f>Calc!R255</f>
        <v>0</v>
      </c>
      <c r="AD22" s="115">
        <f>Calc!S255</f>
        <v>0</v>
      </c>
      <c r="AE22" s="115">
        <f>Calc!T255</f>
        <v>0</v>
      </c>
      <c r="AF22" s="110"/>
    </row>
    <row r="23" ht="15.75" customHeight="1">
      <c r="A23" s="78"/>
      <c r="B23" s="117" t="s">
        <v>66</v>
      </c>
      <c r="C23" s="102" t="s">
        <v>164</v>
      </c>
      <c r="D23" s="78"/>
      <c r="E23" s="88"/>
      <c r="AF23" s="109"/>
    </row>
    <row r="24" ht="15.75" customHeight="1">
      <c r="A24" s="78"/>
      <c r="B24" s="99" t="s">
        <v>88</v>
      </c>
      <c r="C24" s="118">
        <v>0.1</v>
      </c>
      <c r="D24" s="78"/>
      <c r="E24" s="78"/>
      <c r="F24" s="78"/>
      <c r="G24" s="108" t="s">
        <v>165</v>
      </c>
      <c r="AF24" s="115"/>
    </row>
    <row r="25" ht="15.75" customHeight="1">
      <c r="A25" s="78"/>
      <c r="B25" s="99" t="s">
        <v>81</v>
      </c>
      <c r="C25" s="106">
        <v>1.0</v>
      </c>
      <c r="D25" s="78"/>
      <c r="E25" s="78"/>
      <c r="F25" s="78"/>
      <c r="G25" s="113" t="s">
        <v>160</v>
      </c>
      <c r="AF25" s="115"/>
    </row>
    <row r="26" ht="15.75" customHeight="1">
      <c r="A26" s="78"/>
      <c r="B26" s="85" t="s">
        <v>74</v>
      </c>
      <c r="C26" s="86">
        <v>0.06</v>
      </c>
      <c r="D26" s="78"/>
      <c r="E26" s="78"/>
      <c r="F26" s="78"/>
      <c r="G26" s="113" t="s">
        <v>161</v>
      </c>
      <c r="I26" s="114">
        <f>sum(Calc!K244,Calc!K247)</f>
        <v>0</v>
      </c>
      <c r="J26" s="114">
        <f>sum(Calc!L244,Calc!L247)</f>
        <v>0</v>
      </c>
      <c r="K26" s="114">
        <f>sum(Calc!M244,Calc!M247)</f>
        <v>0</v>
      </c>
      <c r="L26" s="114">
        <f>sum(Calc!N244,Calc!N247)</f>
        <v>0</v>
      </c>
      <c r="M26" s="114">
        <f>sum(Calc!O244,Calc!O247)</f>
        <v>0</v>
      </c>
      <c r="N26" s="114">
        <f>sum(Calc!P244,Calc!P247)</f>
        <v>0</v>
      </c>
      <c r="O26" s="114">
        <f>sum(Calc!Q244,Calc!Q247)</f>
        <v>0</v>
      </c>
      <c r="P26" s="114">
        <f>sum(Calc!R244,Calc!R247)</f>
        <v>0</v>
      </c>
      <c r="Q26" s="114">
        <f>sum(Calc!S244,Calc!S247)</f>
        <v>0</v>
      </c>
      <c r="R26" s="114">
        <f>sum(Calc!T244,Calc!T247)</f>
        <v>0</v>
      </c>
      <c r="S26" s="114">
        <f>sum(Calc!U244,Calc!U247)</f>
        <v>0</v>
      </c>
      <c r="T26" s="114">
        <f>sum(Calc!V244,Calc!V247)</f>
        <v>0</v>
      </c>
      <c r="V26" s="114">
        <f>sum(Calc!K272,Calc!K275)</f>
        <v>0</v>
      </c>
      <c r="W26" s="114">
        <f>sum(Calc!L272,Calc!L275)</f>
        <v>0</v>
      </c>
      <c r="X26" s="114">
        <f>sum(Calc!M272,Calc!M275)</f>
        <v>0</v>
      </c>
      <c r="Y26" s="114">
        <f>sum(Calc!N272,Calc!N275)</f>
        <v>0</v>
      </c>
      <c r="Z26" s="114">
        <f>sum(Calc!O272,Calc!O275)</f>
        <v>1352246.453</v>
      </c>
      <c r="AA26" s="114">
        <f>sum(Calc!P272,Calc!P275)</f>
        <v>0</v>
      </c>
      <c r="AB26" s="114">
        <f>sum(Calc!Q272,Calc!Q275)</f>
        <v>0</v>
      </c>
      <c r="AC26" s="114">
        <f>sum(Calc!R272,Calc!R275)</f>
        <v>0</v>
      </c>
      <c r="AD26" s="114">
        <f>sum(Calc!S272,Calc!S275)</f>
        <v>0</v>
      </c>
      <c r="AE26" s="114">
        <f>sum(Calc!T272,Calc!T275)</f>
        <v>0</v>
      </c>
      <c r="AF26" s="115"/>
    </row>
    <row r="27" ht="15.75" customHeight="1">
      <c r="A27" s="78"/>
      <c r="B27" s="88"/>
      <c r="C27" s="89"/>
      <c r="D27" s="78"/>
      <c r="E27" s="78"/>
      <c r="F27" s="78"/>
      <c r="G27" s="113" t="s">
        <v>162</v>
      </c>
      <c r="H27" s="89"/>
      <c r="I27" s="114">
        <f>sum(Calc!K245,Calc!K248)</f>
        <v>0</v>
      </c>
      <c r="J27" s="114">
        <f>sum(Calc!L245,Calc!L248)</f>
        <v>0</v>
      </c>
      <c r="K27" s="114">
        <f>sum(Calc!M245,Calc!M248)</f>
        <v>0</v>
      </c>
      <c r="L27" s="114">
        <f>sum(Calc!N245,Calc!N248)</f>
        <v>0</v>
      </c>
      <c r="M27" s="114">
        <f>sum(Calc!O245,Calc!O248)</f>
        <v>0</v>
      </c>
      <c r="N27" s="114">
        <f>sum(Calc!P245,Calc!P248)</f>
        <v>0</v>
      </c>
      <c r="O27" s="114">
        <f>sum(Calc!Q245,Calc!Q248)</f>
        <v>0</v>
      </c>
      <c r="P27" s="114">
        <f>sum(Calc!R245,Calc!R248)</f>
        <v>0</v>
      </c>
      <c r="Q27" s="114">
        <f>sum(Calc!S245,Calc!S248)</f>
        <v>0</v>
      </c>
      <c r="R27" s="114">
        <f>sum(Calc!T245,Calc!T248)</f>
        <v>0</v>
      </c>
      <c r="S27" s="114">
        <f>sum(Calc!U245,Calc!U248)</f>
        <v>0</v>
      </c>
      <c r="T27" s="114">
        <f>sum(Calc!V245,Calc!V248)</f>
        <v>0</v>
      </c>
      <c r="U27" s="78"/>
      <c r="V27" s="114">
        <f>sum(Calc!K273,Calc!K276)</f>
        <v>0</v>
      </c>
      <c r="W27" s="114">
        <f>sum(Calc!L273,Calc!L276)</f>
        <v>0</v>
      </c>
      <c r="X27" s="114">
        <f>sum(Calc!M273,Calc!M276)</f>
        <v>0</v>
      </c>
      <c r="Y27" s="114">
        <f>sum(Calc!N273,Calc!N276)</f>
        <v>0</v>
      </c>
      <c r="Z27" s="114">
        <f>sum(Calc!O273,Calc!O276)</f>
        <v>4609260.246</v>
      </c>
      <c r="AA27" s="114">
        <f>sum(Calc!P273,Calc!P276)</f>
        <v>0</v>
      </c>
      <c r="AB27" s="114">
        <f>sum(Calc!Q273,Calc!Q276)</f>
        <v>0</v>
      </c>
      <c r="AC27" s="114">
        <f>sum(Calc!R273,Calc!R276)</f>
        <v>0</v>
      </c>
      <c r="AD27" s="114">
        <f>sum(Calc!S273,Calc!S276)</f>
        <v>0</v>
      </c>
      <c r="AE27" s="114">
        <f>sum(Calc!T273,Calc!T276)</f>
        <v>0</v>
      </c>
      <c r="AF27" s="78"/>
    </row>
    <row r="28" ht="15.75" customHeight="1">
      <c r="A28" s="78"/>
      <c r="B28" s="119" t="s">
        <v>89</v>
      </c>
      <c r="C28" s="78"/>
      <c r="D28" s="78"/>
      <c r="E28" s="78"/>
      <c r="F28" s="78"/>
      <c r="G28" s="116" t="s">
        <v>166</v>
      </c>
      <c r="H28" s="89"/>
      <c r="I28" s="114">
        <f>Calc!K246</f>
        <v>0</v>
      </c>
      <c r="J28" s="114">
        <f>Calc!L246</f>
        <v>0</v>
      </c>
      <c r="K28" s="114">
        <f>Calc!M246</f>
        <v>0</v>
      </c>
      <c r="L28" s="114">
        <f>Calc!N246</f>
        <v>0</v>
      </c>
      <c r="M28" s="114">
        <f>Calc!O246</f>
        <v>0</v>
      </c>
      <c r="N28" s="114">
        <f>Calc!P246</f>
        <v>0</v>
      </c>
      <c r="O28" s="114">
        <f>Calc!Q246</f>
        <v>0</v>
      </c>
      <c r="P28" s="114">
        <f>Calc!R246</f>
        <v>0</v>
      </c>
      <c r="Q28" s="114">
        <f>Calc!S246</f>
        <v>0</v>
      </c>
      <c r="R28" s="114">
        <f>Calc!T246</f>
        <v>0</v>
      </c>
      <c r="S28" s="114">
        <f>Calc!U246</f>
        <v>0</v>
      </c>
      <c r="T28" s="114">
        <f>Calc!V246</f>
        <v>0</v>
      </c>
      <c r="U28" s="89"/>
      <c r="V28" s="114">
        <f>Calc!K274</f>
        <v>0</v>
      </c>
      <c r="W28" s="114">
        <f>Calc!L274</f>
        <v>0</v>
      </c>
      <c r="X28" s="114">
        <f>Calc!M274</f>
        <v>0</v>
      </c>
      <c r="Y28" s="114">
        <f>Calc!N274</f>
        <v>0</v>
      </c>
      <c r="Z28" s="114">
        <f>Calc!O274</f>
        <v>1053519.992</v>
      </c>
      <c r="AA28" s="114">
        <f>Calc!P274</f>
        <v>0</v>
      </c>
      <c r="AB28" s="114">
        <f>Calc!Q274</f>
        <v>0</v>
      </c>
      <c r="AC28" s="114">
        <f>Calc!R274</f>
        <v>0</v>
      </c>
      <c r="AD28" s="114">
        <f>Calc!S274</f>
        <v>0</v>
      </c>
      <c r="AE28" s="114">
        <f>Calc!T274</f>
        <v>0</v>
      </c>
      <c r="AF28" s="89"/>
    </row>
    <row r="29" ht="15.75" customHeight="1">
      <c r="A29" s="78"/>
      <c r="B29" s="79" t="s">
        <v>86</v>
      </c>
      <c r="C29" s="95">
        <v>60.0</v>
      </c>
      <c r="D29" s="78"/>
      <c r="E29" s="78"/>
      <c r="F29" s="78"/>
      <c r="G29" s="116" t="s">
        <v>167</v>
      </c>
      <c r="H29" s="89"/>
      <c r="I29" s="114">
        <f>Calc!K249</f>
        <v>0</v>
      </c>
      <c r="J29" s="114">
        <f>Calc!L249</f>
        <v>0</v>
      </c>
      <c r="K29" s="114">
        <f>Calc!M249</f>
        <v>0</v>
      </c>
      <c r="L29" s="114">
        <f>Calc!N249</f>
        <v>0</v>
      </c>
      <c r="M29" s="114">
        <f>Calc!O249</f>
        <v>0</v>
      </c>
      <c r="N29" s="114">
        <f>Calc!P249</f>
        <v>0</v>
      </c>
      <c r="O29" s="114">
        <f>Calc!Q249</f>
        <v>0</v>
      </c>
      <c r="P29" s="114">
        <f>Calc!R249</f>
        <v>0</v>
      </c>
      <c r="Q29" s="114">
        <f>Calc!S249</f>
        <v>0</v>
      </c>
      <c r="R29" s="114">
        <f>Calc!T249</f>
        <v>0</v>
      </c>
      <c r="S29" s="114">
        <f>Calc!U249</f>
        <v>0</v>
      </c>
      <c r="T29" s="114">
        <f>Calc!V249</f>
        <v>0</v>
      </c>
      <c r="U29" s="89"/>
      <c r="V29" s="114">
        <f>Calc!K277</f>
        <v>0</v>
      </c>
      <c r="W29" s="114">
        <f>Calc!L277</f>
        <v>0</v>
      </c>
      <c r="X29" s="114">
        <f>Calc!M277</f>
        <v>0</v>
      </c>
      <c r="Y29" s="114">
        <f>Calc!N277</f>
        <v>0</v>
      </c>
      <c r="Z29" s="114">
        <f>Calc!O277</f>
        <v>2984973.309</v>
      </c>
      <c r="AA29" s="114">
        <f>Calc!P277</f>
        <v>0</v>
      </c>
      <c r="AB29" s="114">
        <f>Calc!Q277</f>
        <v>0</v>
      </c>
      <c r="AC29" s="114">
        <f>Calc!R277</f>
        <v>0</v>
      </c>
      <c r="AD29" s="114">
        <f>Calc!S277</f>
        <v>0</v>
      </c>
      <c r="AE29" s="114">
        <f>Calc!T277</f>
        <v>0</v>
      </c>
      <c r="AF29" s="89"/>
    </row>
    <row r="30" ht="15.75" customHeight="1">
      <c r="A30" s="78"/>
      <c r="B30" s="85" t="s">
        <v>90</v>
      </c>
      <c r="C30" s="120">
        <v>1.0E7</v>
      </c>
      <c r="D30" s="78"/>
      <c r="E30" s="78"/>
      <c r="F30" s="78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</row>
    <row r="31" ht="15.75" customHeight="1">
      <c r="A31" s="78"/>
      <c r="D31" s="78"/>
      <c r="E31" s="78"/>
      <c r="F31" s="78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</row>
    <row r="32" ht="15.75" customHeight="1">
      <c r="A32" s="78"/>
      <c r="C32" s="78"/>
      <c r="D32" s="78"/>
      <c r="E32" s="78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</row>
    <row r="33" ht="15.75" customHeight="1">
      <c r="A33" s="78"/>
      <c r="D33" s="78"/>
      <c r="E33" s="78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</row>
    <row r="34" ht="15.75" customHeight="1">
      <c r="A34" s="78"/>
      <c r="D34" s="78"/>
      <c r="E34" s="78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</row>
    <row r="35" ht="15.75" customHeight="1">
      <c r="A35" s="78"/>
      <c r="D35" s="78"/>
      <c r="E35" s="78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122" t="str">
        <f>Calc!I260</f>
        <v>Investors (2)</v>
      </c>
      <c r="V35" s="123">
        <f>Calc!J260</f>
        <v>0</v>
      </c>
      <c r="W35" s="124">
        <f>Calc!K260</f>
        <v>0</v>
      </c>
      <c r="X35" s="124">
        <f>Calc!L260</f>
        <v>0</v>
      </c>
      <c r="Y35" s="124">
        <f>Calc!M260</f>
        <v>0.2222222222</v>
      </c>
      <c r="Z35" s="124">
        <f>Calc!N260</f>
        <v>0.2222222222</v>
      </c>
      <c r="AA35" s="124">
        <f>Calc!O260</f>
        <v>0.2222222222</v>
      </c>
      <c r="AB35" s="124">
        <f>Calc!P260</f>
        <v>0.2222222222</v>
      </c>
      <c r="AC35" s="124">
        <f>Calc!Q260</f>
        <v>0.2222222222</v>
      </c>
      <c r="AD35" s="124">
        <f>Calc!R260</f>
        <v>0.2222222222</v>
      </c>
      <c r="AE35" s="124">
        <f>Calc!S260</f>
        <v>0.2222222222</v>
      </c>
      <c r="AF35" s="89"/>
    </row>
    <row r="3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125" t="str">
        <f>Calc!I259</f>
        <v>Investors (1)</v>
      </c>
      <c r="V36" s="126">
        <f>Calc!J259</f>
        <v>0</v>
      </c>
      <c r="W36" s="127">
        <f>Calc!K259</f>
        <v>0.1904761905</v>
      </c>
      <c r="X36" s="127">
        <f>Calc!L259</f>
        <v>0.1904761905</v>
      </c>
      <c r="Y36" s="127">
        <f>Calc!M259</f>
        <v>0.1481481481</v>
      </c>
      <c r="Z36" s="127">
        <f>Calc!N259</f>
        <v>0.1481481481</v>
      </c>
      <c r="AA36" s="127">
        <f>Calc!O259</f>
        <v>0.1481481481</v>
      </c>
      <c r="AB36" s="127">
        <f>Calc!P259</f>
        <v>0.1481481481</v>
      </c>
      <c r="AC36" s="127">
        <f>Calc!Q259</f>
        <v>0.1481481481</v>
      </c>
      <c r="AD36" s="127">
        <f>Calc!R259</f>
        <v>0.1481481481</v>
      </c>
      <c r="AE36" s="127">
        <f>Calc!S259</f>
        <v>0.1481481481</v>
      </c>
      <c r="AF36" s="89"/>
    </row>
    <row r="37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128" t="str">
        <f>Calc!I258</f>
        <v>Founders</v>
      </c>
      <c r="V37" s="129">
        <f>Calc!J258</f>
        <v>1</v>
      </c>
      <c r="W37" s="130">
        <f>Calc!K258</f>
        <v>0.8095238095</v>
      </c>
      <c r="X37" s="130">
        <f>Calc!L258</f>
        <v>0.8095238095</v>
      </c>
      <c r="Y37" s="130">
        <f>Calc!M258</f>
        <v>0.6296296296</v>
      </c>
      <c r="Z37" s="130">
        <f>Calc!N258</f>
        <v>0.6296296296</v>
      </c>
      <c r="AA37" s="130">
        <f>Calc!O258</f>
        <v>0.6296296296</v>
      </c>
      <c r="AB37" s="130">
        <f>Calc!P258</f>
        <v>0.6296296296</v>
      </c>
      <c r="AC37" s="130">
        <f>Calc!Q258</f>
        <v>0.6296296296</v>
      </c>
      <c r="AD37" s="130">
        <f>Calc!R258</f>
        <v>0.6296296296</v>
      </c>
      <c r="AE37" s="130">
        <f>Calc!S258</f>
        <v>0.6296296296</v>
      </c>
      <c r="AF37" s="89"/>
    </row>
    <row r="38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</row>
    <row r="39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</row>
    <row r="40" ht="15.75" customHeight="1">
      <c r="A40" s="89"/>
      <c r="B40" s="89"/>
      <c r="C40" s="89"/>
      <c r="D40" s="89"/>
      <c r="E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</row>
    <row r="41" ht="15.75" customHeight="1">
      <c r="D41" s="89"/>
      <c r="E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U41" s="89"/>
      <c r="AF41" s="89"/>
    </row>
    <row r="42" ht="15.75" customHeight="1">
      <c r="D42" s="89"/>
      <c r="E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U42" s="131" t="str">
        <f>Calc!I266</f>
        <v>New Option Pool</v>
      </c>
      <c r="V42" s="132">
        <f>Calc!J266</f>
        <v>0</v>
      </c>
      <c r="W42" s="133">
        <f>Calc!K266</f>
        <v>0</v>
      </c>
      <c r="X42" s="133">
        <f>Calc!L266</f>
        <v>0</v>
      </c>
      <c r="Y42" s="133">
        <f>Calc!M266</f>
        <v>0.09090909091</v>
      </c>
      <c r="Z42" s="133">
        <f>Calc!N266</f>
        <v>0.09090909091</v>
      </c>
      <c r="AA42" s="133">
        <f>Calc!O266</f>
        <v>0.09090909091</v>
      </c>
      <c r="AB42" s="133">
        <f>Calc!P266</f>
        <v>0.09090909091</v>
      </c>
      <c r="AC42" s="133">
        <f>Calc!Q266</f>
        <v>0.09090909091</v>
      </c>
      <c r="AD42" s="133">
        <f>Calc!R266</f>
        <v>0.09090909091</v>
      </c>
      <c r="AE42" s="133">
        <f>Calc!S266</f>
        <v>0.09090909091</v>
      </c>
      <c r="AF42" s="89"/>
    </row>
    <row r="43" ht="15.75" customHeight="1">
      <c r="D43" s="89"/>
      <c r="E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U43" s="122" t="str">
        <f>Calc!I265</f>
        <v>Investors (2)</v>
      </c>
      <c r="V43" s="123">
        <f>Calc!J265</f>
        <v>0</v>
      </c>
      <c r="W43" s="124">
        <f>Calc!K265</f>
        <v>0</v>
      </c>
      <c r="X43" s="124">
        <f>Calc!L265</f>
        <v>0</v>
      </c>
      <c r="Y43" s="124">
        <f>Calc!M265</f>
        <v>0.1818181818</v>
      </c>
      <c r="Z43" s="124">
        <f>Calc!N265</f>
        <v>0.1818181818</v>
      </c>
      <c r="AA43" s="124">
        <f>Calc!O265</f>
        <v>0.1818181818</v>
      </c>
      <c r="AB43" s="124">
        <f>Calc!P265</f>
        <v>0.1818181818</v>
      </c>
      <c r="AC43" s="124">
        <f>Calc!Q265</f>
        <v>0.1818181818</v>
      </c>
      <c r="AD43" s="124">
        <f>Calc!R265</f>
        <v>0.1818181818</v>
      </c>
      <c r="AE43" s="124">
        <f>Calc!S265</f>
        <v>0.1818181818</v>
      </c>
      <c r="AF43" s="89"/>
    </row>
    <row r="44" ht="15.75" customHeight="1">
      <c r="A44" s="89"/>
      <c r="B44" s="89"/>
      <c r="C44" s="89"/>
      <c r="D44" s="89"/>
      <c r="E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U44" s="125" t="str">
        <f>Calc!I264</f>
        <v>Investors (1)</v>
      </c>
      <c r="V44" s="126">
        <f>Calc!J264</f>
        <v>0</v>
      </c>
      <c r="W44" s="127">
        <f>Calc!K264</f>
        <v>0.1666666667</v>
      </c>
      <c r="X44" s="127">
        <f>Calc!L264</f>
        <v>0.1666666667</v>
      </c>
      <c r="Y44" s="127">
        <f>Calc!M264</f>
        <v>0.1212121212</v>
      </c>
      <c r="Z44" s="127">
        <f>Calc!N264</f>
        <v>0.1212121212</v>
      </c>
      <c r="AA44" s="127">
        <f>Calc!O264</f>
        <v>0.1212121212</v>
      </c>
      <c r="AB44" s="127">
        <f>Calc!P264</f>
        <v>0.1212121212</v>
      </c>
      <c r="AC44" s="127">
        <f>Calc!Q264</f>
        <v>0.1212121212</v>
      </c>
      <c r="AD44" s="127">
        <f>Calc!R264</f>
        <v>0.1212121212</v>
      </c>
      <c r="AE44" s="127">
        <f>Calc!S264</f>
        <v>0.1212121212</v>
      </c>
      <c r="AF44" s="89"/>
    </row>
    <row r="45" ht="15.75" customHeight="1">
      <c r="A45" s="89"/>
      <c r="B45" s="89"/>
      <c r="C45" s="89"/>
      <c r="D45" s="89"/>
      <c r="E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U45" s="134" t="str">
        <f>Calc!I263</f>
        <v>Employee Options</v>
      </c>
      <c r="V45" s="135">
        <f>Calc!J263</f>
        <v>0.15</v>
      </c>
      <c r="W45" s="136">
        <f>Calc!K263</f>
        <v>0.125</v>
      </c>
      <c r="X45" s="136">
        <f>Calc!L263</f>
        <v>0.125</v>
      </c>
      <c r="Y45" s="136">
        <f>Calc!M263</f>
        <v>0.09090909091</v>
      </c>
      <c r="Z45" s="136">
        <f>Calc!N263</f>
        <v>0.09090909091</v>
      </c>
      <c r="AA45" s="136">
        <f>Calc!O263</f>
        <v>0.09090909091</v>
      </c>
      <c r="AB45" s="136">
        <f>Calc!P263</f>
        <v>0.09090909091</v>
      </c>
      <c r="AC45" s="136">
        <f>Calc!Q263</f>
        <v>0.09090909091</v>
      </c>
      <c r="AD45" s="136">
        <f>Calc!R263</f>
        <v>0.09090909091</v>
      </c>
      <c r="AE45" s="136">
        <f>Calc!S263</f>
        <v>0.09090909091</v>
      </c>
      <c r="AF45" s="89"/>
    </row>
    <row r="46" ht="18.0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U46" s="128" t="str">
        <f>Calc!I262</f>
        <v>Founders</v>
      </c>
      <c r="V46" s="129">
        <f>Calc!J262</f>
        <v>0.85</v>
      </c>
      <c r="W46" s="130">
        <f>Calc!K262</f>
        <v>0.7083333333</v>
      </c>
      <c r="X46" s="130">
        <f>Calc!L262</f>
        <v>0.7083333333</v>
      </c>
      <c r="Y46" s="130">
        <f>Calc!M262</f>
        <v>0.5151515152</v>
      </c>
      <c r="Z46" s="130">
        <f>Calc!N262</f>
        <v>0.5151515152</v>
      </c>
      <c r="AA46" s="130">
        <f>Calc!O262</f>
        <v>0.5151515152</v>
      </c>
      <c r="AB46" s="130">
        <f>Calc!P262</f>
        <v>0.5151515152</v>
      </c>
      <c r="AC46" s="130">
        <f>Calc!Q262</f>
        <v>0.5151515152</v>
      </c>
      <c r="AD46" s="130">
        <f>Calc!R262</f>
        <v>0.5151515152</v>
      </c>
      <c r="AE46" s="130">
        <f>Calc!S262</f>
        <v>0.5151515152</v>
      </c>
      <c r="AF46" s="89"/>
    </row>
    <row r="47" ht="18.0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</row>
    <row r="48" ht="18.0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</row>
    <row r="49" ht="18.0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</row>
    <row r="50" ht="18.0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</row>
    <row r="51" ht="18.0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</row>
    <row r="52" ht="18.0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</row>
    <row r="53" ht="18.0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</row>
    <row r="54" ht="18.0" customHeight="1">
      <c r="A54" s="89"/>
      <c r="B54" s="89"/>
      <c r="C54" s="89"/>
      <c r="D54" s="89"/>
      <c r="E54" s="137">
        <f>Calc!V287</f>
        <v>5961506.699</v>
      </c>
      <c r="F54" s="138" t="str">
        <f>Calc!I287</f>
        <v>Investors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</row>
    <row r="55" ht="18.0" customHeight="1">
      <c r="A55" s="89"/>
      <c r="B55" s="89"/>
      <c r="C55" s="89"/>
      <c r="D55" s="89"/>
      <c r="E55" s="139">
        <f>Calc!V286</f>
        <v>1053519.992</v>
      </c>
      <c r="F55" s="140" t="str">
        <f>Calc!I286</f>
        <v>Employee Options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</row>
    <row r="56" ht="18.0" customHeight="1">
      <c r="A56" s="89"/>
      <c r="B56" s="89"/>
      <c r="C56" s="89"/>
      <c r="D56" s="89"/>
      <c r="E56" s="141">
        <f>Calc!V285</f>
        <v>2984973.309</v>
      </c>
      <c r="F56" s="142" t="str">
        <f>Calc!I285</f>
        <v>Founders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</row>
    <row r="57" ht="18.0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</row>
    <row r="58" ht="18.0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</row>
    <row r="59" ht="18.0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</row>
    <row r="60" ht="18.0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</row>
    <row r="61" ht="18.0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</row>
    <row r="62" ht="18.0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</row>
    <row r="63" ht="18.0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</row>
    <row r="64" ht="18.0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</row>
    <row r="65" ht="18.0" customHeight="1">
      <c r="A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AF65" s="89"/>
    </row>
    <row r="66" ht="18.0" customHeight="1">
      <c r="A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AF66" s="89"/>
    </row>
    <row r="67" ht="18.0" customHeight="1">
      <c r="A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</row>
    <row r="68" ht="18.0" customHeight="1">
      <c r="A68" s="89"/>
      <c r="D68" s="89"/>
      <c r="E68" s="137">
        <f t="shared" ref="E68:E69" si="1">sum(V68:AE68)</f>
        <v>3406448.018</v>
      </c>
      <c r="F68" s="143" t="str">
        <f t="shared" ref="F68:F69" si="2">U68</f>
        <v>Investors</v>
      </c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144" t="str">
        <f>Calc!I281</f>
        <v>Investors</v>
      </c>
      <c r="V68" s="145">
        <f>Calc!K281</f>
        <v>0</v>
      </c>
      <c r="W68" s="145">
        <f>Calc!L281</f>
        <v>1610.09964</v>
      </c>
      <c r="X68" s="145">
        <f>Calc!M281</f>
        <v>11817.15524</v>
      </c>
      <c r="Y68" s="145">
        <f>Calc!N281</f>
        <v>22298.61048</v>
      </c>
      <c r="Z68" s="145">
        <f>Calc!O281</f>
        <v>42457.60353</v>
      </c>
      <c r="AA68" s="145">
        <f>Calc!P281</f>
        <v>157023.1073</v>
      </c>
      <c r="AB68" s="145">
        <f>Calc!Q281</f>
        <v>282839.0709</v>
      </c>
      <c r="AC68" s="145">
        <f>Calc!R281</f>
        <v>501127.6437</v>
      </c>
      <c r="AD68" s="145">
        <f>Calc!S281</f>
        <v>875126.6104</v>
      </c>
      <c r="AE68" s="145">
        <f>Calc!T281</f>
        <v>1512148.117</v>
      </c>
      <c r="AF68" s="89"/>
    </row>
    <row r="69" ht="18.0" customHeight="1">
      <c r="A69" s="89"/>
      <c r="D69" s="89"/>
      <c r="E69" s="141">
        <f t="shared" si="1"/>
        <v>5795067.385</v>
      </c>
      <c r="F69" s="146" t="str">
        <f t="shared" si="2"/>
        <v>Founders</v>
      </c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128" t="str">
        <f>Calc!I280</f>
        <v>Founders</v>
      </c>
      <c r="V69" s="141">
        <f>Calc!K280</f>
        <v>0</v>
      </c>
      <c r="W69" s="141">
        <f>Calc!L280</f>
        <v>6842.923469</v>
      </c>
      <c r="X69" s="141">
        <f>Calc!M280</f>
        <v>20089.16391</v>
      </c>
      <c r="Y69" s="141">
        <f>Calc!N280</f>
        <v>37907.63781</v>
      </c>
      <c r="Z69" s="141">
        <f>Calc!O280</f>
        <v>72177.926</v>
      </c>
      <c r="AA69" s="141">
        <f>Calc!P280</f>
        <v>266939.2824</v>
      </c>
      <c r="AB69" s="141">
        <f>Calc!Q280</f>
        <v>480826.4205</v>
      </c>
      <c r="AC69" s="141">
        <f>Calc!R280</f>
        <v>851916.9942</v>
      </c>
      <c r="AD69" s="141">
        <f>Calc!S280</f>
        <v>1487715.238</v>
      </c>
      <c r="AE69" s="141">
        <f>Calc!T280</f>
        <v>2570651.799</v>
      </c>
      <c r="AF69" s="89"/>
    </row>
    <row r="70" ht="18.0" customHeight="1">
      <c r="A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</row>
    <row r="71" ht="18.0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AF71" s="89"/>
    </row>
    <row r="72" ht="18.0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AF72" s="89"/>
    </row>
    <row r="73" ht="18.0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</row>
    <row r="74" ht="18.0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</row>
    <row r="75" ht="18.0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</row>
    <row r="76" ht="18.0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</row>
    <row r="77" ht="18.0" customHeight="1">
      <c r="A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AF77" s="89"/>
    </row>
    <row r="78" ht="18.0" customHeight="1">
      <c r="A78" s="89"/>
      <c r="D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AF78" s="89"/>
    </row>
    <row r="79" ht="18.0" customHeight="1">
      <c r="A79" s="89"/>
      <c r="D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AF79" s="89"/>
    </row>
    <row r="80" ht="18.0" customHeight="1">
      <c r="A80" s="89"/>
      <c r="B80" s="89"/>
      <c r="C80" s="89"/>
      <c r="D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AF80" s="89"/>
    </row>
    <row r="81" ht="18.0" customHeight="1">
      <c r="A81" s="89"/>
      <c r="B81" s="89"/>
      <c r="C81" s="89"/>
      <c r="D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AF81" s="89"/>
    </row>
    <row r="82" ht="18.0" customHeight="1">
      <c r="A82" s="89"/>
      <c r="B82" s="89"/>
      <c r="C82" s="89"/>
      <c r="D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AF82" s="89"/>
    </row>
    <row r="83" ht="18.0" customHeight="1">
      <c r="A83" s="89"/>
      <c r="B83" s="89"/>
      <c r="C83" s="89"/>
      <c r="D83" s="89"/>
      <c r="E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AF83" s="89"/>
    </row>
    <row r="84" ht="18.0" customHeight="1">
      <c r="A84" s="89"/>
      <c r="B84" s="89"/>
      <c r="C84" s="89"/>
      <c r="D84" s="89"/>
      <c r="E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</row>
    <row r="85" ht="18.0" customHeight="1">
      <c r="A85" s="89"/>
      <c r="B85" s="89"/>
      <c r="C85" s="89"/>
      <c r="D85" s="89"/>
      <c r="E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</row>
    <row r="86" ht="18.0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</row>
    <row r="87" ht="18.0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</row>
    <row r="88" ht="18.0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</row>
    <row r="89" ht="18.0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</row>
    <row r="90" ht="18.0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</row>
    <row r="91" ht="18.0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ht="18.0" customHeight="1">
      <c r="A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</row>
    <row r="93" ht="18.0" customHeight="1">
      <c r="A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</row>
    <row r="94" ht="18.0" customHeight="1">
      <c r="A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</row>
    <row r="95" ht="18.0" customHeight="1">
      <c r="A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</row>
    <row r="96" ht="18.0" customHeight="1">
      <c r="A96" s="89"/>
      <c r="B96" s="89"/>
      <c r="C96" s="89"/>
      <c r="D96" s="89"/>
      <c r="E96" s="89"/>
      <c r="F96" s="89"/>
      <c r="H96" s="89"/>
      <c r="AF96" s="89"/>
    </row>
    <row r="97" ht="18.0" customHeight="1">
      <c r="A97" s="89"/>
      <c r="B97" s="89"/>
      <c r="C97" s="89"/>
      <c r="D97" s="89"/>
      <c r="E97" s="89"/>
      <c r="F97" s="89"/>
      <c r="H97" s="89"/>
      <c r="AF97" s="89"/>
    </row>
    <row r="98" ht="18.0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AF98" s="89"/>
    </row>
    <row r="99" ht="18.0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</row>
    <row r="100" ht="18.0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</row>
    <row r="101" ht="18.0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</row>
    <row r="102" ht="18.0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</row>
    <row r="103" ht="18.0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</row>
    <row r="104" ht="18.0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D104" s="89"/>
      <c r="AE104" s="89"/>
      <c r="AF104" s="89"/>
    </row>
    <row r="105" ht="18.0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D105" s="89"/>
      <c r="AE105" s="89"/>
      <c r="AF105" s="89"/>
    </row>
    <row r="106" ht="18.0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D106" s="89"/>
      <c r="AE106" s="89"/>
      <c r="AF106" s="89"/>
    </row>
    <row r="107" ht="18.0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</row>
    <row r="108" ht="18.0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</row>
    <row r="109" ht="18.0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</row>
    <row r="110" ht="18.0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</row>
    <row r="111" ht="18.0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</row>
    <row r="112" ht="18.0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</row>
    <row r="113" ht="18.0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</row>
    <row r="114" ht="18.0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</row>
    <row r="115" ht="18.0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</row>
    <row r="116" ht="18.0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</row>
    <row r="117" ht="18.0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</row>
    <row r="118" ht="18.0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</row>
    <row r="119" ht="18.0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</row>
    <row r="120" ht="18.0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</row>
    <row r="121" ht="18.0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</row>
    <row r="122" ht="18.0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</row>
    <row r="123" ht="18.0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</row>
    <row r="124" ht="18.0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</row>
    <row r="125" ht="18.0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</row>
    <row r="126" ht="18.0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</row>
    <row r="127" ht="18.0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</row>
    <row r="128" ht="18.0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</row>
    <row r="129" ht="18.0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</row>
    <row r="130" ht="18.0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</row>
    <row r="131" ht="18.0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</row>
    <row r="132" ht="18.0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</row>
    <row r="133" ht="18.0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</row>
    <row r="134" ht="18.0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</row>
    <row r="135" ht="18.0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</row>
    <row r="136" ht="18.0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</row>
    <row r="137" ht="18.0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</row>
    <row r="138" ht="18.0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</row>
    <row r="139" ht="18.0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</row>
    <row r="140" ht="18.0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</row>
    <row r="141" ht="18.0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</row>
    <row r="142" ht="18.0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</row>
    <row r="143" ht="18.0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</row>
    <row r="144" ht="18.0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</row>
    <row r="145" ht="18.0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</row>
    <row r="146" ht="18.0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</row>
    <row r="147" ht="18.0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</row>
    <row r="148" ht="18.0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</row>
    <row r="149" ht="18.0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</row>
    <row r="150" ht="18.0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</row>
    <row r="151" ht="18.0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</row>
    <row r="152" ht="18.0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</row>
    <row r="153" ht="18.0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</row>
    <row r="154" ht="18.0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</row>
    <row r="155" ht="18.0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</row>
    <row r="156" ht="18.0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</row>
    <row r="157" ht="18.0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</row>
    <row r="158" ht="18.0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</row>
    <row r="159" ht="18.0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</row>
    <row r="160" ht="18.0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</row>
    <row r="161" ht="18.0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</row>
    <row r="162" ht="18.0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</row>
    <row r="163" ht="18.0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</row>
    <row r="164" ht="18.0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</row>
    <row r="165" ht="18.0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</row>
    <row r="166" ht="18.0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</row>
    <row r="167" ht="18.0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</row>
    <row r="168" ht="18.0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</row>
    <row r="169" ht="18.0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</row>
    <row r="170" ht="18.0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</row>
    <row r="171" ht="18.0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</row>
    <row r="172" ht="18.0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</row>
    <row r="173" ht="18.0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</row>
    <row r="174" ht="18.0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</row>
    <row r="175" ht="18.0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</row>
    <row r="176" ht="18.0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</row>
    <row r="177" ht="18.0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</row>
    <row r="178" ht="18.0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</row>
    <row r="179" ht="18.0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</row>
    <row r="180" ht="18.0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</row>
    <row r="181" ht="18.0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</row>
    <row r="182" ht="18.0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</row>
    <row r="183" ht="18.0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</row>
    <row r="184" ht="18.0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</row>
    <row r="185" ht="18.0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</row>
    <row r="186" ht="18.0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</row>
    <row r="187" ht="18.0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</row>
    <row r="188" ht="18.0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</row>
    <row r="189" ht="18.0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</row>
    <row r="190" ht="18.0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</row>
    <row r="191" ht="18.0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</row>
    <row r="192" ht="18.0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</row>
    <row r="193" ht="18.0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</row>
    <row r="194" ht="18.0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</row>
    <row r="195" ht="18.0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</row>
    <row r="196" ht="18.0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</row>
    <row r="197" ht="18.0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</row>
    <row r="198" ht="18.0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</row>
    <row r="199" ht="18.0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</row>
    <row r="200" ht="18.0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</row>
    <row r="201" ht="18.0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</row>
    <row r="202" ht="18.0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</row>
    <row r="203" ht="18.0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</row>
    <row r="204" ht="18.0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</row>
    <row r="205" ht="18.0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</row>
    <row r="206" ht="18.0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</row>
    <row r="207" ht="18.0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</row>
    <row r="208" ht="18.0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</row>
    <row r="209" ht="18.0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</row>
    <row r="210" ht="18.0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</row>
    <row r="211" ht="18.0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</row>
    <row r="212" ht="18.0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</row>
    <row r="213" ht="18.0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</row>
    <row r="214" ht="18.0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</row>
    <row r="215" ht="18.0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</row>
    <row r="216" ht="18.0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</row>
    <row r="217" ht="18.0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</row>
    <row r="218" ht="18.0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</row>
    <row r="219" ht="18.0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</row>
    <row r="220" ht="18.0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</row>
    <row r="221" ht="18.0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</row>
    <row r="222" ht="18.0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</row>
    <row r="223" ht="18.0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</row>
    <row r="224" ht="18.0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</row>
    <row r="225" ht="18.0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</row>
    <row r="226" ht="18.0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</row>
    <row r="227" ht="18.0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</row>
    <row r="228" ht="18.0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</row>
    <row r="229" ht="18.0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</row>
    <row r="230" ht="18.0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</row>
    <row r="231" ht="18.0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</row>
    <row r="232" ht="18.0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</row>
    <row r="233" ht="18.0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</row>
    <row r="234" ht="18.0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</row>
    <row r="235" ht="18.0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</row>
    <row r="236" ht="18.0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</row>
    <row r="237" ht="18.0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</row>
    <row r="238" ht="18.0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</row>
    <row r="239" ht="18.0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</row>
    <row r="240" ht="18.0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</row>
    <row r="241" ht="18.0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</row>
    <row r="242" ht="18.0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</row>
    <row r="243" ht="18.0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</row>
    <row r="244" ht="18.0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</row>
    <row r="245" ht="18.0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</row>
    <row r="246" ht="18.0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</row>
    <row r="247" ht="18.0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</row>
    <row r="248" ht="18.0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</row>
    <row r="249" ht="18.0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</row>
    <row r="250" ht="18.0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</row>
    <row r="251" ht="18.0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</row>
    <row r="252" ht="18.0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</row>
    <row r="253" ht="18.0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</row>
    <row r="254" ht="18.0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</row>
    <row r="255" ht="18.0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</row>
    <row r="256" ht="18.0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</row>
    <row r="257" ht="18.0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</row>
    <row r="258" ht="18.0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</row>
    <row r="259" ht="18.0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</row>
    <row r="260" ht="18.0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</row>
    <row r="261" ht="18.0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</row>
    <row r="262" ht="18.0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</row>
    <row r="263" ht="18.0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</row>
    <row r="264" ht="18.0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</row>
    <row r="265" ht="18.0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</row>
    <row r="266" ht="18.0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</row>
    <row r="267" ht="18.0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</row>
    <row r="268" ht="18.0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</row>
    <row r="269" ht="18.0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</row>
    <row r="270" ht="18.0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</row>
    <row r="271" ht="18.0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</row>
    <row r="272" ht="18.0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</row>
    <row r="273" ht="18.0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</row>
    <row r="274" ht="18.0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</row>
    <row r="275" ht="18.0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</row>
    <row r="276" ht="18.0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</row>
    <row r="277" ht="18.0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</row>
    <row r="278" ht="18.0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</row>
    <row r="279" ht="18.0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</row>
    <row r="280" ht="18.0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</row>
    <row r="281" ht="18.0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</row>
    <row r="282" ht="18.0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</row>
    <row r="283" ht="18.0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</row>
    <row r="284" ht="18.0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</row>
    <row r="285" ht="18.0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</row>
    <row r="286" ht="18.0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</row>
    <row r="287" ht="18.0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</row>
    <row r="288" ht="18.0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</row>
    <row r="289" ht="18.0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</row>
    <row r="290" ht="18.0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</row>
    <row r="291" ht="18.0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</row>
    <row r="292" ht="18.0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</row>
    <row r="293" ht="18.0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</row>
    <row r="294" ht="18.0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</row>
    <row r="295" ht="18.0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</row>
    <row r="296" ht="18.0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</row>
    <row r="297" ht="18.0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</row>
    <row r="298" ht="18.0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</row>
    <row r="299" ht="18.0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</row>
    <row r="300" ht="18.0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</row>
    <row r="301" ht="18.0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</row>
    <row r="302" ht="18.0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</row>
    <row r="303" ht="18.0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</row>
    <row r="304" ht="18.0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</row>
    <row r="305" ht="18.0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</row>
    <row r="306" ht="18.0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</row>
    <row r="307" ht="18.0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</row>
    <row r="308" ht="18.0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</row>
    <row r="309" ht="18.0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</row>
    <row r="310" ht="18.0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</row>
    <row r="311" ht="18.0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</row>
    <row r="312" ht="18.0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</row>
    <row r="313" ht="18.0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</row>
    <row r="314" ht="18.0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</row>
    <row r="315" ht="18.0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</row>
    <row r="316" ht="18.0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</row>
    <row r="317" ht="18.0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</row>
    <row r="318" ht="18.0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</row>
    <row r="319" ht="18.0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</row>
    <row r="320" ht="18.0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</row>
    <row r="321" ht="18.0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</row>
    <row r="322" ht="18.0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</row>
    <row r="323" ht="18.0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</row>
    <row r="324" ht="18.0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</row>
    <row r="325" ht="18.0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</row>
    <row r="326" ht="18.0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</row>
    <row r="327" ht="18.0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</row>
    <row r="328" ht="18.0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</row>
    <row r="329" ht="18.0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</row>
    <row r="330" ht="18.0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</row>
    <row r="331" ht="18.0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</row>
    <row r="332" ht="18.0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</row>
    <row r="333" ht="18.0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</row>
    <row r="334" ht="18.0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</row>
    <row r="335" ht="18.0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</row>
    <row r="336" ht="18.0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</row>
    <row r="337" ht="18.0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</row>
    <row r="338" ht="18.0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</row>
    <row r="339" ht="18.0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</row>
    <row r="340" ht="18.0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</row>
    <row r="341" ht="18.0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</row>
    <row r="342" ht="18.0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</row>
    <row r="343" ht="18.0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</row>
    <row r="344" ht="18.0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</row>
    <row r="345" ht="18.0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</row>
    <row r="346" ht="18.0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</row>
    <row r="347" ht="18.0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</row>
    <row r="348" ht="18.0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</row>
    <row r="349" ht="18.0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</row>
    <row r="350" ht="18.0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</row>
    <row r="351" ht="18.0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</row>
    <row r="352" ht="18.0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</row>
    <row r="353" ht="18.0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</row>
    <row r="354" ht="18.0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</row>
    <row r="355" ht="18.0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</row>
    <row r="356" ht="18.0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</row>
    <row r="357" ht="18.0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</row>
    <row r="358" ht="18.0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ht="18.0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ht="18.0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ht="18.0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ht="18.0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ht="18.0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ht="18.0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ht="18.0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ht="18.0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ht="18.0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ht="18.0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ht="18.0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ht="18.0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ht="18.0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ht="18.0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ht="18.0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ht="18.0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ht="18.0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ht="18.0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ht="18.0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ht="18.0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ht="18.0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ht="18.0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ht="18.0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ht="18.0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ht="18.0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ht="18.0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ht="18.0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ht="18.0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ht="18.0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ht="18.0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ht="18.0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ht="18.0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ht="18.0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ht="18.0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ht="18.0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ht="18.0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ht="18.0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ht="18.0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ht="18.0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ht="18.0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ht="18.0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ht="18.0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ht="18.0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ht="18.0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ht="18.0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ht="18.0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ht="18.0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ht="18.0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ht="18.0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ht="18.0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ht="18.0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ht="18.0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ht="18.0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ht="18.0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ht="18.0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ht="18.0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ht="18.0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ht="18.0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ht="18.0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ht="18.0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ht="18.0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ht="18.0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ht="18.0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ht="18.0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ht="18.0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ht="18.0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ht="18.0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ht="18.0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ht="18.0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ht="18.0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ht="18.0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ht="18.0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ht="18.0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ht="18.0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ht="18.0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ht="18.0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ht="18.0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ht="18.0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ht="18.0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ht="18.0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ht="18.0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ht="18.0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ht="18.0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ht="18.0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ht="18.0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ht="18.0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ht="18.0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ht="18.0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ht="18.0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ht="18.0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ht="18.0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ht="18.0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ht="18.0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ht="18.0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ht="18.0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ht="18.0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ht="18.0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ht="18.0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ht="18.0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ht="18.0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ht="18.0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ht="18.0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ht="18.0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ht="18.0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ht="18.0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ht="18.0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ht="18.0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ht="18.0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ht="18.0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ht="18.0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ht="18.0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ht="18.0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ht="18.0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ht="18.0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ht="18.0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ht="18.0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  <row r="475" ht="18.0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</row>
    <row r="476" ht="18.0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</row>
    <row r="477" ht="18.0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</row>
    <row r="478" ht="18.0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</row>
    <row r="479" ht="18.0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</row>
    <row r="480" ht="18.0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</row>
    <row r="481" ht="18.0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</row>
    <row r="482" ht="18.0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</row>
    <row r="483" ht="18.0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</row>
    <row r="484" ht="18.0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</row>
    <row r="485" ht="18.0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</row>
    <row r="486" ht="18.0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</row>
    <row r="487" ht="18.0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</row>
    <row r="488" ht="18.0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</row>
    <row r="489" ht="18.0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</row>
    <row r="490" ht="18.0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</row>
    <row r="491" ht="18.0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</row>
    <row r="492" ht="18.0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</row>
    <row r="493" ht="18.0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</row>
    <row r="494" ht="18.0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</row>
    <row r="495" ht="18.0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</row>
    <row r="496" ht="18.0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</row>
    <row r="497" ht="18.0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</row>
    <row r="498" ht="18.0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</row>
    <row r="499" ht="18.0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</row>
    <row r="500" ht="18.0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</row>
    <row r="501" ht="18.0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</row>
    <row r="502" ht="18.0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</row>
    <row r="503" ht="18.0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</row>
    <row r="504" ht="18.0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</row>
    <row r="505" ht="18.0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</row>
    <row r="506" ht="18.0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</row>
    <row r="507" ht="18.0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</row>
    <row r="508" ht="18.0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</row>
    <row r="509" ht="18.0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</row>
    <row r="510" ht="18.0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</row>
    <row r="511" ht="18.0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</row>
    <row r="512" ht="18.0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</row>
    <row r="513" ht="18.0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</row>
    <row r="514" ht="18.0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</row>
    <row r="515" ht="18.0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</row>
    <row r="516" ht="18.0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</row>
    <row r="517" ht="18.0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</row>
    <row r="518" ht="18.0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</row>
    <row r="519" ht="18.0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</row>
    <row r="520" ht="18.0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</row>
    <row r="521" ht="18.0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</row>
    <row r="522" ht="18.0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</row>
    <row r="523" ht="18.0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</row>
    <row r="524" ht="18.0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</row>
    <row r="525" ht="18.0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</row>
    <row r="526" ht="18.0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</row>
    <row r="527" ht="18.0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</row>
    <row r="528" ht="18.0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</row>
    <row r="529" ht="18.0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</row>
    <row r="530" ht="18.0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</row>
    <row r="531" ht="18.0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</row>
    <row r="532" ht="18.0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</row>
    <row r="533" ht="18.0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</row>
    <row r="534" ht="18.0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</row>
    <row r="535" ht="18.0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</row>
    <row r="536" ht="18.0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</row>
    <row r="537" ht="18.0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</row>
    <row r="538" ht="18.0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</row>
    <row r="539" ht="18.0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</row>
    <row r="540" ht="18.0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</row>
    <row r="541" ht="18.0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</row>
    <row r="542" ht="18.0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</row>
    <row r="543" ht="18.0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</row>
    <row r="544" ht="18.0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</row>
    <row r="545" ht="18.0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</row>
    <row r="546" ht="18.0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</row>
    <row r="547" ht="18.0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</row>
    <row r="548" ht="18.0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</row>
    <row r="549" ht="18.0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</row>
    <row r="550" ht="18.0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</row>
    <row r="551" ht="18.0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</row>
    <row r="552" ht="18.0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</row>
    <row r="553" ht="18.0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</row>
    <row r="554" ht="18.0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</row>
    <row r="555" ht="18.0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</row>
    <row r="556" ht="18.0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</row>
    <row r="557" ht="18.0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</row>
    <row r="558" ht="18.0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</row>
    <row r="559" ht="18.0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</row>
    <row r="560" ht="18.0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</row>
    <row r="561" ht="18.0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</row>
    <row r="562" ht="18.0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</row>
    <row r="563" ht="18.0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</row>
    <row r="564" ht="18.0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</row>
    <row r="565" ht="18.0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</row>
    <row r="566" ht="18.0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</row>
    <row r="567" ht="18.0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</row>
    <row r="568" ht="18.0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</row>
    <row r="569" ht="18.0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</row>
    <row r="570" ht="18.0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</row>
    <row r="571" ht="18.0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</row>
    <row r="572" ht="18.0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</row>
    <row r="573" ht="18.0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</row>
    <row r="574" ht="18.0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</row>
    <row r="575" ht="18.0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</row>
    <row r="576" ht="18.0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</row>
    <row r="577" ht="18.0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</row>
    <row r="578" ht="18.0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</row>
    <row r="579" ht="18.0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</row>
    <row r="580" ht="18.0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</row>
    <row r="581" ht="18.0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</row>
    <row r="582" ht="18.0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</row>
    <row r="583" ht="18.0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</row>
    <row r="584" ht="18.0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</row>
    <row r="585" ht="18.0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</row>
    <row r="586" ht="18.0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</row>
    <row r="587" ht="18.0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</row>
    <row r="588" ht="18.0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</row>
    <row r="589" ht="18.0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</row>
    <row r="590" ht="18.0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</row>
    <row r="591" ht="18.0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</row>
    <row r="592" ht="18.0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</row>
    <row r="593" ht="18.0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</row>
    <row r="594" ht="18.0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</row>
    <row r="595" ht="18.0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</row>
    <row r="596" ht="18.0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</row>
    <row r="597" ht="18.0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</row>
    <row r="598" ht="18.0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</row>
    <row r="599" ht="18.0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</row>
    <row r="600" ht="18.0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</row>
    <row r="601" ht="18.0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</row>
    <row r="602" ht="18.0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</row>
    <row r="603" ht="18.0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</row>
    <row r="604" ht="18.0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</row>
    <row r="605" ht="18.0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</row>
    <row r="606" ht="18.0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</row>
    <row r="607" ht="18.0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</row>
    <row r="608" ht="18.0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</row>
    <row r="609" ht="18.0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</row>
    <row r="610" ht="18.0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</row>
    <row r="611" ht="18.0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</row>
    <row r="612" ht="18.0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</row>
    <row r="613" ht="18.0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</row>
    <row r="614" ht="18.0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</row>
    <row r="615" ht="18.0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</row>
    <row r="616" ht="18.0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</row>
    <row r="617" ht="18.0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</row>
    <row r="618" ht="18.0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</row>
    <row r="619" ht="18.0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</row>
    <row r="620" ht="18.0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</row>
    <row r="621" ht="18.0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</row>
    <row r="622" ht="18.0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</row>
    <row r="623" ht="18.0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</row>
    <row r="624" ht="18.0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</row>
    <row r="625" ht="18.0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</row>
    <row r="626" ht="18.0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</row>
    <row r="627" ht="18.0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</row>
    <row r="628" ht="18.0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</row>
    <row r="629" ht="18.0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</row>
    <row r="630" ht="18.0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</row>
    <row r="631" ht="18.0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ht="18.0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ht="18.0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ht="18.0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ht="18.0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ht="18.0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ht="18.0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ht="18.0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ht="18.0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ht="18.0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ht="18.0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ht="18.0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ht="18.0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ht="18.0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ht="18.0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ht="18.0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ht="18.0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ht="18.0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ht="18.0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ht="18.0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ht="18.0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ht="18.0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ht="18.0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ht="18.0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ht="18.0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ht="18.0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ht="18.0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ht="18.0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ht="18.0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ht="18.0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ht="18.0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ht="18.0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ht="18.0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ht="18.0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ht="18.0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ht="18.0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ht="18.0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ht="18.0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ht="18.0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ht="18.0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ht="18.0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ht="18.0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ht="18.0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ht="18.0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ht="18.0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ht="18.0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ht="18.0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ht="18.0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ht="18.0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ht="18.0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ht="18.0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ht="18.0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ht="18.0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ht="18.0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ht="18.0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ht="18.0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ht="18.0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ht="18.0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ht="18.0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ht="18.0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ht="18.0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ht="18.0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ht="18.0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ht="18.0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ht="18.0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ht="18.0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ht="18.0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ht="18.0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ht="18.0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ht="18.0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ht="18.0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ht="18.0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ht="18.0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ht="18.0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ht="18.0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ht="18.0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ht="18.0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ht="18.0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ht="18.0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ht="18.0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ht="18.0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ht="18.0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ht="18.0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ht="18.0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ht="18.0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ht="18.0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ht="18.0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ht="18.0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ht="18.0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ht="18.0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ht="18.0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ht="18.0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ht="18.0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ht="18.0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ht="18.0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ht="18.0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ht="18.0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ht="18.0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ht="18.0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ht="18.0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ht="18.0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ht="18.0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ht="18.0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ht="18.0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ht="18.0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ht="18.0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ht="18.0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ht="18.0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ht="18.0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ht="18.0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ht="18.0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ht="18.0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ht="18.0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ht="18.0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ht="18.0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ht="18.0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ht="18.0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  <row r="748" ht="18.0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</row>
    <row r="749" ht="18.0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</row>
    <row r="750" ht="18.0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</row>
    <row r="751" ht="18.0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</row>
    <row r="752" ht="18.0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</row>
    <row r="753" ht="18.0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</row>
    <row r="754" ht="18.0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</row>
    <row r="755" ht="18.0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</row>
    <row r="756" ht="18.0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</row>
    <row r="757" ht="18.0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</row>
    <row r="758" ht="18.0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</row>
    <row r="759" ht="18.0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</row>
    <row r="760" ht="18.0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</row>
    <row r="761" ht="18.0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</row>
    <row r="762" ht="18.0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</row>
    <row r="763" ht="18.0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</row>
    <row r="764" ht="18.0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</row>
    <row r="765" ht="18.0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</row>
    <row r="766" ht="18.0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</row>
    <row r="767" ht="18.0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</row>
    <row r="768" ht="18.0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</row>
    <row r="769" ht="18.0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</row>
    <row r="770" ht="18.0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</row>
    <row r="771" ht="18.0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</row>
    <row r="772" ht="18.0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</row>
    <row r="773" ht="18.0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</row>
    <row r="774" ht="18.0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</row>
    <row r="775" ht="18.0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</row>
    <row r="776" ht="18.0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</row>
    <row r="777" ht="18.0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</row>
    <row r="778" ht="18.0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</row>
    <row r="779" ht="18.0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</row>
    <row r="780" ht="18.0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</row>
    <row r="781" ht="18.0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</row>
    <row r="782" ht="18.0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</row>
    <row r="783" ht="18.0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</row>
    <row r="784" ht="18.0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</row>
    <row r="785" ht="18.0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</row>
    <row r="786" ht="18.0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</row>
    <row r="787" ht="18.0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</row>
    <row r="788" ht="18.0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</row>
    <row r="789" ht="18.0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</row>
    <row r="790" ht="18.0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</row>
    <row r="791" ht="18.0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</row>
    <row r="792" ht="18.0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</row>
    <row r="793" ht="18.0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</row>
    <row r="794" ht="18.0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</row>
    <row r="795" ht="18.0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</row>
    <row r="796" ht="18.0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</row>
    <row r="797" ht="18.0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</row>
    <row r="798" ht="18.0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</row>
    <row r="799" ht="18.0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</row>
    <row r="800" ht="18.0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</row>
    <row r="801" ht="18.0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</row>
    <row r="802" ht="18.0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</row>
    <row r="803" ht="18.0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</row>
    <row r="804" ht="18.0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</row>
    <row r="805" ht="18.0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</row>
    <row r="806" ht="18.0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</row>
    <row r="807" ht="18.0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</row>
    <row r="808" ht="18.0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</row>
    <row r="809" ht="18.0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</row>
    <row r="810" ht="18.0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</row>
    <row r="811" ht="18.0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</row>
    <row r="812" ht="18.0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</row>
    <row r="813" ht="18.0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</row>
    <row r="814" ht="18.0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</row>
    <row r="815" ht="18.0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</row>
    <row r="816" ht="18.0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</row>
    <row r="817" ht="18.0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</row>
    <row r="818" ht="18.0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</row>
    <row r="819" ht="18.0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</row>
    <row r="820" ht="18.0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</row>
    <row r="821" ht="18.0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</row>
    <row r="822" ht="18.0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</row>
    <row r="823" ht="18.0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</row>
    <row r="824" ht="18.0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</row>
    <row r="825" ht="18.0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</row>
    <row r="826" ht="18.0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</row>
    <row r="827" ht="18.0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</row>
    <row r="828" ht="18.0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</row>
    <row r="829" ht="18.0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</row>
    <row r="830" ht="18.0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</row>
    <row r="831" ht="18.0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</row>
    <row r="832" ht="18.0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</row>
    <row r="833" ht="18.0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</row>
    <row r="834" ht="18.0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</row>
    <row r="835" ht="18.0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</row>
    <row r="836" ht="18.0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</row>
    <row r="837" ht="18.0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</row>
    <row r="838" ht="18.0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</row>
    <row r="839" ht="18.0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</row>
    <row r="840" ht="18.0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</row>
    <row r="841" ht="18.0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</row>
    <row r="842" ht="18.0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</row>
    <row r="843" ht="18.0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</row>
    <row r="844" ht="18.0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</row>
    <row r="845" ht="18.0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</row>
    <row r="846" ht="18.0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</row>
    <row r="847" ht="18.0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</row>
    <row r="848" ht="18.0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</row>
    <row r="849" ht="18.0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</row>
    <row r="850" ht="18.0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</row>
    <row r="851" ht="18.0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</row>
    <row r="852" ht="18.0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</row>
    <row r="853" ht="18.0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</row>
    <row r="854" ht="18.0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</row>
    <row r="855" ht="18.0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</row>
    <row r="856" ht="18.0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</row>
    <row r="857" ht="18.0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</row>
    <row r="858" ht="18.0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</row>
    <row r="859" ht="18.0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</row>
    <row r="860" ht="18.0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</row>
    <row r="861" ht="18.0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</row>
    <row r="862" ht="18.0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</row>
    <row r="863" ht="18.0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</row>
    <row r="864" ht="18.0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</row>
    <row r="865" ht="18.0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</row>
    <row r="866" ht="18.0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</row>
    <row r="867" ht="18.0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</row>
    <row r="868" ht="18.0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</row>
    <row r="869" ht="18.0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</row>
    <row r="870" ht="18.0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</row>
    <row r="871" ht="18.0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</row>
    <row r="872" ht="18.0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</row>
    <row r="873" ht="18.0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</row>
    <row r="874" ht="18.0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</row>
    <row r="875" ht="18.0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</row>
    <row r="876" ht="18.0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</row>
    <row r="877" ht="18.0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</row>
    <row r="878" ht="18.0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</row>
    <row r="879" ht="18.0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</row>
    <row r="880" ht="18.0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</row>
    <row r="881" ht="18.0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</row>
    <row r="882" ht="18.0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</row>
    <row r="883" ht="18.0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</row>
    <row r="884" ht="18.0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</row>
    <row r="885" ht="18.0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</row>
    <row r="886" ht="18.0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</row>
    <row r="887" ht="18.0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</row>
    <row r="888" ht="18.0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</row>
    <row r="889" ht="18.0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</row>
    <row r="890" ht="18.0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</row>
    <row r="891" ht="18.0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</row>
    <row r="892" ht="18.0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</row>
    <row r="893" ht="18.0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</row>
    <row r="894" ht="18.0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</row>
    <row r="895" ht="18.0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</row>
    <row r="896" ht="18.0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</row>
    <row r="897" ht="18.0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</row>
    <row r="898" ht="18.0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</row>
    <row r="899" ht="18.0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</row>
    <row r="900" ht="18.0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</row>
    <row r="901" ht="18.0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</row>
    <row r="902" ht="18.0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</row>
    <row r="903" ht="18.0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</row>
    <row r="904" ht="18.0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</row>
    <row r="905" ht="18.0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</row>
    <row r="906" ht="18.0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</row>
    <row r="907" ht="18.0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</row>
    <row r="908" ht="18.0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</row>
    <row r="909" ht="18.0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</row>
    <row r="910" ht="18.0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</row>
    <row r="911" ht="18.0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</row>
    <row r="912" ht="18.0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</row>
    <row r="913" ht="18.0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</row>
    <row r="914" ht="18.0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</row>
    <row r="915" ht="18.0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</row>
    <row r="916" ht="18.0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</row>
    <row r="917" ht="18.0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</row>
    <row r="918" ht="18.0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</row>
    <row r="919" ht="18.0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</row>
    <row r="920" ht="18.0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</row>
    <row r="921" ht="18.0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</row>
    <row r="922" ht="18.0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</row>
    <row r="923" ht="18.0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</row>
    <row r="924" ht="18.0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</row>
    <row r="925" ht="18.0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</row>
    <row r="926" ht="18.0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</row>
    <row r="927" ht="18.0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</row>
    <row r="928" ht="18.0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</row>
    <row r="929" ht="18.0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</row>
    <row r="930" ht="18.0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</row>
    <row r="931" ht="18.0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</row>
    <row r="932" ht="18.0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</row>
    <row r="933" ht="18.0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</row>
    <row r="934" ht="18.0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</row>
    <row r="935" ht="18.0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</row>
    <row r="936" ht="18.0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</row>
    <row r="937" ht="18.0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</row>
    <row r="938" ht="18.0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</row>
    <row r="939" ht="18.0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</row>
    <row r="940" ht="18.0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</row>
    <row r="941" ht="18.0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</row>
    <row r="942" ht="18.0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</row>
    <row r="943" ht="18.0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</row>
    <row r="944" ht="18.0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</row>
    <row r="945" ht="18.0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</row>
    <row r="946" ht="18.0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</row>
    <row r="947" ht="18.0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</row>
    <row r="948" ht="18.0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</row>
    <row r="949" ht="18.0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</row>
    <row r="950" ht="18.0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</row>
    <row r="951" ht="18.0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</row>
    <row r="952" ht="18.0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</row>
    <row r="953" ht="18.0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</row>
    <row r="954" ht="18.0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</row>
    <row r="955" ht="18.0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</row>
    <row r="956" ht="18.0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</row>
    <row r="957" ht="18.0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</row>
    <row r="958" ht="18.0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</row>
    <row r="959" ht="18.0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</row>
    <row r="960" ht="18.0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</row>
    <row r="961" ht="18.0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</row>
    <row r="962" ht="18.0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</row>
    <row r="963" ht="18.0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</row>
    <row r="964" ht="18.0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</row>
    <row r="965" ht="18.0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</row>
    <row r="966" ht="18.0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</row>
    <row r="967" ht="18.0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</row>
    <row r="968" ht="18.0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</row>
    <row r="969" ht="18.0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</row>
    <row r="970" ht="18.0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</row>
    <row r="971" ht="18.0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</row>
    <row r="972" ht="18.0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</row>
    <row r="973" ht="18.0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</row>
    <row r="974" ht="18.0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</row>
    <row r="975" ht="18.0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</row>
    <row r="976" ht="18.0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</row>
    <row r="977" ht="18.0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</row>
    <row r="978" ht="18.0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</row>
    <row r="979" ht="18.0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</row>
    <row r="980" ht="18.0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</row>
    <row r="981" ht="18.0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</row>
    <row r="982" ht="18.0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</row>
    <row r="983" ht="18.0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</row>
    <row r="984" ht="18.0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</row>
    <row r="985" ht="18.0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</row>
    <row r="986" ht="18.0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</row>
    <row r="987" ht="18.0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</row>
    <row r="988" ht="18.0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</row>
    <row r="989" ht="18.0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</row>
    <row r="990" ht="18.0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</row>
    <row r="991" ht="18.0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</row>
    <row r="992" ht="18.0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</row>
    <row r="993" ht="18.0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</row>
    <row r="994" ht="18.0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</row>
    <row r="995" ht="18.0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</row>
    <row r="996" ht="18.0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</row>
    <row r="997" ht="18.0" customHeight="1">
      <c r="A997" s="89"/>
      <c r="B997" s="89"/>
      <c r="C997" s="89"/>
      <c r="D997" s="89"/>
      <c r="E997" s="89"/>
      <c r="F997" s="89"/>
    </row>
    <row r="998" ht="18.0" customHeight="1">
      <c r="A998" s="89"/>
      <c r="B998" s="89"/>
      <c r="C998" s="89"/>
      <c r="D998" s="89"/>
      <c r="E998" s="89"/>
      <c r="F998" s="89"/>
    </row>
    <row r="999" ht="18.0" customHeight="1">
      <c r="A999" s="89"/>
      <c r="B999" s="89"/>
      <c r="C999" s="89"/>
      <c r="D999" s="89"/>
      <c r="E999" s="89"/>
      <c r="F999" s="89"/>
    </row>
    <row r="1000" ht="18.0" customHeight="1">
      <c r="A1000" s="89"/>
      <c r="B1000" s="89"/>
      <c r="C1000" s="89"/>
      <c r="D1000" s="89"/>
      <c r="E1000" s="89"/>
      <c r="F1000" s="89"/>
    </row>
    <row r="1001" ht="18.0" customHeight="1">
      <c r="A1001" s="89"/>
      <c r="B1001" s="89"/>
      <c r="C1001" s="89"/>
      <c r="D1001" s="89"/>
      <c r="E1001" s="89"/>
      <c r="F1001" s="89"/>
    </row>
    <row r="1002" ht="18.0" customHeight="1">
      <c r="A1002" s="89"/>
      <c r="B1002" s="89"/>
      <c r="C1002" s="89"/>
      <c r="D1002" s="89"/>
      <c r="E1002" s="89"/>
      <c r="F1002" s="89"/>
    </row>
    <row r="1003" ht="18.0" customHeight="1">
      <c r="A1003" s="89"/>
      <c r="B1003" s="89"/>
      <c r="C1003" s="89"/>
      <c r="D1003" s="89"/>
      <c r="E1003" s="89"/>
      <c r="F1003" s="89"/>
    </row>
    <row r="1004" ht="18.0" customHeight="1">
      <c r="A1004" s="89"/>
      <c r="B1004" s="89"/>
      <c r="C1004" s="89"/>
      <c r="D1004" s="89"/>
      <c r="E1004" s="89"/>
      <c r="F1004" s="89"/>
    </row>
    <row r="1005" ht="18.0" customHeight="1">
      <c r="A1005" s="89"/>
      <c r="B1005" s="89"/>
      <c r="C1005" s="89"/>
      <c r="D1005" s="89"/>
      <c r="E1005" s="89"/>
      <c r="F1005" s="89"/>
    </row>
    <row r="1006" ht="18.0" customHeight="1">
      <c r="A1006" s="89"/>
      <c r="B1006" s="89"/>
      <c r="C1006" s="89"/>
      <c r="D1006" s="89"/>
      <c r="E1006" s="89"/>
      <c r="F1006" s="89"/>
    </row>
    <row r="1007" ht="18.0" customHeight="1">
      <c r="A1007" s="89"/>
      <c r="B1007" s="89"/>
      <c r="C1007" s="89"/>
      <c r="D1007" s="89"/>
      <c r="E1007" s="89"/>
      <c r="F1007" s="89"/>
    </row>
    <row r="1008" ht="18.0" customHeight="1">
      <c r="A1008" s="89"/>
      <c r="B1008" s="89"/>
      <c r="C1008" s="89"/>
      <c r="D1008" s="89"/>
      <c r="E1008" s="89"/>
      <c r="F1008" s="89"/>
    </row>
    <row r="1009" ht="18.0" customHeight="1">
      <c r="A1009" s="89"/>
      <c r="B1009" s="89"/>
      <c r="C1009" s="89"/>
      <c r="D1009" s="89"/>
      <c r="E1009" s="89"/>
      <c r="F1009" s="89"/>
    </row>
    <row r="1010" ht="18.0" customHeight="1">
      <c r="A1010" s="89"/>
      <c r="B1010" s="89"/>
      <c r="C1010" s="89"/>
      <c r="D1010" s="89"/>
      <c r="E1010" s="89"/>
      <c r="F1010" s="89"/>
    </row>
  </sheetData>
  <mergeCells count="1">
    <mergeCell ref="E23:F23"/>
  </mergeCells>
  <conditionalFormatting sqref="V20:AE23 AF24:AF26">
    <cfRule type="cellIs" dxfId="0" priority="1" operator="equal">
      <formula>0</formula>
    </cfRule>
  </conditionalFormatting>
  <conditionalFormatting sqref="N21">
    <cfRule type="notContainsBlanks" dxfId="1" priority="2">
      <formula>LEN(TRIM(N21))&gt;0</formula>
    </cfRule>
  </conditionalFormatting>
  <conditionalFormatting sqref="K20">
    <cfRule type="notContainsBlanks" dxfId="1" priority="3">
      <formula>LEN(TRIM(K20))&gt;0</formula>
    </cfRule>
  </conditionalFormatting>
  <conditionalFormatting sqref="I20">
    <cfRule type="notContainsBlanks" dxfId="1" priority="4">
      <formula>LEN(TRIM(I20))&gt;0</formula>
    </cfRule>
  </conditionalFormatting>
  <conditionalFormatting sqref="I26:AE29">
    <cfRule type="cellIs" dxfId="0" priority="5" operator="equal">
      <formula>0</formula>
    </cfRule>
  </conditionalFormatting>
  <dataValidations>
    <dataValidation type="list" allowBlank="1" sqref="G3">
      <formula1>Calc!$B$4:$B$6</formula1>
    </dataValidation>
    <dataValidation type="list" allowBlank="1" sqref="C10 C23">
      <formula1>Calc!$B$8:$B$9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4A853"/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25"/>
    <col customWidth="1" min="2" max="2" width="23.38"/>
    <col customWidth="1" min="3" max="3" width="12.25"/>
    <col customWidth="1" min="4" max="4" width="2.25"/>
    <col customWidth="1" min="6" max="6" width="7.13"/>
    <col customWidth="1" min="7" max="7" width="21.88"/>
    <col collapsed="1" customWidth="1" min="8" max="8" width="2.38"/>
    <col customWidth="1" hidden="1" min="9" max="20" width="8.63" outlineLevel="1"/>
    <col customWidth="1" min="21" max="21" width="7.63"/>
    <col customWidth="1" min="22" max="32" width="11.63"/>
  </cols>
  <sheetData>
    <row r="1" ht="15.75" customHeight="1">
      <c r="A1" s="77" t="s">
        <v>53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ht="15.75" customHeight="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ht="15.75" customHeight="1">
      <c r="A3" s="78"/>
      <c r="B3" s="79" t="s">
        <v>153</v>
      </c>
      <c r="C3" s="80">
        <v>10000.0</v>
      </c>
      <c r="D3" s="78"/>
      <c r="E3" s="78"/>
      <c r="F3" s="81"/>
      <c r="G3" s="82" t="s">
        <v>98</v>
      </c>
      <c r="H3" s="83"/>
      <c r="I3" s="83" t="s">
        <v>99</v>
      </c>
      <c r="J3" s="83" t="s">
        <v>100</v>
      </c>
      <c r="K3" s="83" t="s">
        <v>101</v>
      </c>
      <c r="L3" s="83" t="s">
        <v>102</v>
      </c>
      <c r="M3" s="83" t="s">
        <v>103</v>
      </c>
      <c r="N3" s="83" t="s">
        <v>104</v>
      </c>
      <c r="O3" s="83" t="s">
        <v>105</v>
      </c>
      <c r="P3" s="83" t="s">
        <v>106</v>
      </c>
      <c r="Q3" s="83" t="s">
        <v>107</v>
      </c>
      <c r="R3" s="83" t="s">
        <v>108</v>
      </c>
      <c r="S3" s="83" t="s">
        <v>109</v>
      </c>
      <c r="T3" s="83" t="s">
        <v>110</v>
      </c>
      <c r="U3" s="84"/>
      <c r="V3" s="83" t="s">
        <v>111</v>
      </c>
      <c r="W3" s="83" t="s">
        <v>112</v>
      </c>
      <c r="X3" s="83" t="s">
        <v>113</v>
      </c>
      <c r="Y3" s="83" t="s">
        <v>114</v>
      </c>
      <c r="Z3" s="83" t="s">
        <v>115</v>
      </c>
      <c r="AA3" s="83" t="s">
        <v>116</v>
      </c>
      <c r="AB3" s="83" t="s">
        <v>117</v>
      </c>
      <c r="AC3" s="83" t="s">
        <v>118</v>
      </c>
      <c r="AD3" s="83" t="s">
        <v>119</v>
      </c>
      <c r="AE3" s="83" t="s">
        <v>120</v>
      </c>
      <c r="AF3" s="83"/>
    </row>
    <row r="4" ht="15.75" customHeight="1">
      <c r="A4" s="78"/>
      <c r="B4" s="85" t="s">
        <v>154</v>
      </c>
      <c r="C4" s="86">
        <v>0.15</v>
      </c>
      <c r="D4" s="87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ht="15.75" customHeight="1">
      <c r="A5" s="78"/>
      <c r="B5" s="88"/>
      <c r="C5" s="89"/>
      <c r="D5" s="78"/>
      <c r="E5" s="78"/>
      <c r="F5" s="78"/>
      <c r="G5" s="88" t="s">
        <v>122</v>
      </c>
      <c r="H5" s="90"/>
      <c r="I5" s="90">
        <f>if($G$3=Calc!$B$4,Calc!K97,if($G$3=Calc!$B$5,Calc!K116,if($G$3=Calc!$B$6,Calc!K135,"-")))</f>
        <v>0</v>
      </c>
      <c r="J5" s="90">
        <f>if($G$3=Calc!$B$4,Calc!L97,if($G$3=Calc!$B$5,Calc!L116,if($G$3=Calc!$B$6,Calc!L135,"-")))</f>
        <v>0</v>
      </c>
      <c r="K5" s="90">
        <f>if($G$3=Calc!$B$4,Calc!M97,if($G$3=Calc!$B$5,Calc!M116,if($G$3=Calc!$B$6,Calc!M135,"-")))</f>
        <v>0</v>
      </c>
      <c r="L5" s="90">
        <f>if($G$3=Calc!$B$4,Calc!N97,if($G$3=Calc!$B$5,Calc!N116,if($G$3=Calc!$B$6,Calc!N135,"-")))</f>
        <v>10000</v>
      </c>
      <c r="M5" s="90">
        <f>if($G$3=Calc!$B$4,Calc!O97,if($G$3=Calc!$B$5,Calc!O116,if($G$3=Calc!$B$6,Calc!O135,"-")))</f>
        <v>15000</v>
      </c>
      <c r="N5" s="90">
        <f>if($G$3=Calc!$B$4,Calc!P97,if($G$3=Calc!$B$5,Calc!P116,if($G$3=Calc!$B$6,Calc!P135,"-")))</f>
        <v>20000</v>
      </c>
      <c r="O5" s="90">
        <f>if($G$3=Calc!$B$4,Calc!Q97,if($G$3=Calc!$B$5,Calc!Q116,if($G$3=Calc!$B$6,Calc!Q135,"-")))</f>
        <v>25000</v>
      </c>
      <c r="P5" s="90">
        <f>if($G$3=Calc!$B$4,Calc!R97,if($G$3=Calc!$B$5,Calc!R116,if($G$3=Calc!$B$6,Calc!R135,"-")))</f>
        <v>30000</v>
      </c>
      <c r="Q5" s="90">
        <f>if($G$3=Calc!$B$4,Calc!S97,if($G$3=Calc!$B$5,Calc!S116,if($G$3=Calc!$B$6,Calc!S135,"-")))</f>
        <v>35000</v>
      </c>
      <c r="R5" s="90">
        <f>if($G$3=Calc!$B$4,Calc!T97,if($G$3=Calc!$B$5,Calc!T116,if($G$3=Calc!$B$6,Calc!T135,"-")))</f>
        <v>40000</v>
      </c>
      <c r="S5" s="90">
        <f>if($G$3=Calc!$B$4,Calc!U97,if($G$3=Calc!$B$5,Calc!U116,if($G$3=Calc!$B$6,Calc!U135,"-")))</f>
        <v>45000</v>
      </c>
      <c r="T5" s="90">
        <f>if($G$3=Calc!$B$4,Calc!V97,if($G$3=Calc!$B$5,Calc!V116,if($G$3=Calc!$B$6,Calc!V135,"-")))</f>
        <v>50000</v>
      </c>
      <c r="U5" s="91"/>
      <c r="V5" s="90">
        <f>if($G$3=Calc!$B$4,Calc!K157,if($G$3=Calc!$B$5,Calc!K177,if($G$3=Calc!$B$6,Calc!K197,"-")))</f>
        <v>270000</v>
      </c>
      <c r="W5" s="90">
        <f>if($G$3=Calc!$B$4,Calc!L157,if($G$3=Calc!$B$5,Calc!L177,if($G$3=Calc!$B$6,Calc!L197,"-")))</f>
        <v>540000</v>
      </c>
      <c r="X5" s="90">
        <f>if($G$3=Calc!$B$4,Calc!M157,if($G$3=Calc!$B$5,Calc!M177,if($G$3=Calc!$B$6,Calc!M197,"-")))</f>
        <v>972000</v>
      </c>
      <c r="Y5" s="90">
        <f>if($G$3=Calc!$B$4,Calc!N157,if($G$3=Calc!$B$5,Calc!N177,if($G$3=Calc!$B$6,Calc!N197,"-")))</f>
        <v>1555200</v>
      </c>
      <c r="Z5" s="90">
        <f>if($G$3=Calc!$B$4,Calc!O157,if($G$3=Calc!$B$5,Calc!O177,if($G$3=Calc!$B$6,Calc!O197,"-")))</f>
        <v>2488320</v>
      </c>
      <c r="AA5" s="90">
        <f>if($G$3=Calc!$B$4,Calc!P157,if($G$3=Calc!$B$5,Calc!P177,if($G$3=Calc!$B$6,Calc!P197,"-")))</f>
        <v>3981312</v>
      </c>
      <c r="AB5" s="90">
        <f>if($G$3=Calc!$B$4,Calc!Q157,if($G$3=Calc!$B$5,Calc!Q177,if($G$3=Calc!$B$6,Calc!Q197,"-")))</f>
        <v>6370099.2</v>
      </c>
      <c r="AC5" s="90">
        <f>if($G$3=Calc!$B$4,Calc!R157,if($G$3=Calc!$B$5,Calc!R177,if($G$3=Calc!$B$6,Calc!R197,"-")))</f>
        <v>10192158.72</v>
      </c>
      <c r="AD5" s="90">
        <f>if($G$3=Calc!$B$4,Calc!S157,if($G$3=Calc!$B$5,Calc!S177,if($G$3=Calc!$B$6,Calc!S197,"-")))</f>
        <v>16307453.95</v>
      </c>
      <c r="AE5" s="90">
        <f>if($G$3=Calc!$B$4,Calc!T157,if($G$3=Calc!$B$5,Calc!T177,if($G$3=Calc!$B$6,Calc!T197,"-")))</f>
        <v>26091926.32</v>
      </c>
      <c r="AF5" s="90"/>
    </row>
    <row r="6" ht="15.75" customHeight="1">
      <c r="A6" s="78"/>
      <c r="B6" s="92" t="s">
        <v>155</v>
      </c>
      <c r="D6" s="78"/>
      <c r="E6" s="78"/>
      <c r="F6" s="78"/>
      <c r="G6" s="88" t="s">
        <v>124</v>
      </c>
      <c r="H6" s="91"/>
      <c r="I6" s="93" t="str">
        <f>if($G$3=Calc!$B$4,Calc!K98,if($G$3=Calc!$B$5,Calc!K117,if($G$3=Calc!$B$6,Calc!K136,"-")))</f>
        <v/>
      </c>
      <c r="J6" s="94">
        <f>if($G$3=Calc!$B$4,Calc!L98,if($G$3=Calc!$B$5,Calc!L117,if($G$3=Calc!$B$6,Calc!L136,"-")))</f>
        <v>0</v>
      </c>
      <c r="K6" s="94">
        <f>if($G$3=Calc!$B$4,Calc!M98,if($G$3=Calc!$B$5,Calc!M117,if($G$3=Calc!$B$6,Calc!M136,"-")))</f>
        <v>0</v>
      </c>
      <c r="L6" s="94">
        <f>if($G$3=Calc!$B$4,Calc!N98,if($G$3=Calc!$B$5,Calc!N117,if($G$3=Calc!$B$6,Calc!N136,"-")))</f>
        <v>0</v>
      </c>
      <c r="M6" s="94">
        <f>if($G$3=Calc!$B$4,Calc!O98,if($G$3=Calc!$B$5,Calc!O117,if($G$3=Calc!$B$6,Calc!O136,"-")))</f>
        <v>1000</v>
      </c>
      <c r="N6" s="94">
        <f>if($G$3=Calc!$B$4,Calc!P98,if($G$3=Calc!$B$5,Calc!P117,if($G$3=Calc!$B$6,Calc!P136,"-")))</f>
        <v>1600</v>
      </c>
      <c r="O6" s="94">
        <f>if($G$3=Calc!$B$4,Calc!Q98,if($G$3=Calc!$B$5,Calc!Q117,if($G$3=Calc!$B$6,Calc!Q136,"-")))</f>
        <v>2160</v>
      </c>
      <c r="P6" s="94">
        <f>if($G$3=Calc!$B$4,Calc!R98,if($G$3=Calc!$B$5,Calc!R117,if($G$3=Calc!$B$6,Calc!R136,"-")))</f>
        <v>2716</v>
      </c>
      <c r="Q6" s="94">
        <f>if($G$3=Calc!$B$4,Calc!S98,if($G$3=Calc!$B$5,Calc!S117,if($G$3=Calc!$B$6,Calc!S136,"-")))</f>
        <v>3271.6</v>
      </c>
      <c r="R6" s="94">
        <f>if($G$3=Calc!$B$4,Calc!T98,if($G$3=Calc!$B$5,Calc!T117,if($G$3=Calc!$B$6,Calc!T136,"-")))</f>
        <v>3827.16</v>
      </c>
      <c r="S6" s="94">
        <f>if($G$3=Calc!$B$4,Calc!U98,if($G$3=Calc!$B$5,Calc!U117,if($G$3=Calc!$B$6,Calc!U136,"-")))</f>
        <v>4382.716</v>
      </c>
      <c r="T6" s="94">
        <f>if($G$3=Calc!$B$4,Calc!V98,if($G$3=Calc!$B$5,Calc!V117,if($G$3=Calc!$B$6,Calc!V136,"-")))</f>
        <v>4938.2716</v>
      </c>
      <c r="U6" s="91"/>
      <c r="V6" s="94">
        <f>if($G$3=Calc!$B$4,Calc!K158,if($G$3=Calc!$B$5,Calc!K178,if($G$3=Calc!$B$6,Calc!K198,"-")))</f>
        <v>23895.7476</v>
      </c>
      <c r="W6" s="94">
        <f>if($G$3=Calc!$B$4,Calc!L158,if($G$3=Calc!$B$5,Calc!L178,if($G$3=Calc!$B$6,Calc!L198,"-")))</f>
        <v>61060.46217</v>
      </c>
      <c r="X6" s="94">
        <f>if($G$3=Calc!$B$4,Calc!M158,if($G$3=Calc!$B$5,Calc!M178,if($G$3=Calc!$B$6,Calc!M198,"-")))</f>
        <v>98926.04768</v>
      </c>
      <c r="Y6" s="94">
        <f>if($G$3=Calc!$B$4,Calc!N158,if($G$3=Calc!$B$5,Calc!N178,if($G$3=Calc!$B$6,Calc!N198,"-")))</f>
        <v>169427.6273</v>
      </c>
      <c r="Z6" s="94">
        <f>if($G$3=Calc!$B$4,Calc!O158,if($G$3=Calc!$B$5,Calc!O178,if($G$3=Calc!$B$6,Calc!O198,"-")))</f>
        <v>261672.0077</v>
      </c>
      <c r="AA6" s="94">
        <f>if($G$3=Calc!$B$4,Calc!P158,if($G$3=Calc!$B$5,Calc!P178,if($G$3=Calc!$B$6,Calc!P198,"-")))</f>
        <v>426639.3781</v>
      </c>
      <c r="AB6" s="94">
        <f>if($G$3=Calc!$B$4,Calc!Q158,if($G$3=Calc!$B$5,Calc!Q178,if($G$3=Calc!$B$6,Calc!Q198,"-")))</f>
        <v>675884.0954</v>
      </c>
      <c r="AC6" s="94">
        <f>if($G$3=Calc!$B$4,Calc!R158,if($G$3=Calc!$B$5,Calc!R178,if($G$3=Calc!$B$6,Calc!R198,"-")))</f>
        <v>1087116.707</v>
      </c>
      <c r="AD6" s="94">
        <f>if($G$3=Calc!$B$4,Calc!S158,if($G$3=Calc!$B$5,Calc!S178,if($G$3=Calc!$B$6,Calc!S198,"-")))</f>
        <v>1734561.831</v>
      </c>
      <c r="AE6" s="94">
        <f>if($G$3=Calc!$B$4,Calc!T158,if($G$3=Calc!$B$5,Calc!T178,if($G$3=Calc!$B$6,Calc!T198,"-")))</f>
        <v>2779381.538</v>
      </c>
      <c r="AF6" s="90"/>
    </row>
    <row r="7" ht="15.75" customHeight="1">
      <c r="A7" s="78"/>
      <c r="B7" s="79" t="s">
        <v>156</v>
      </c>
      <c r="C7" s="95">
        <v>6.0</v>
      </c>
      <c r="D7" s="78"/>
      <c r="F7" s="78"/>
      <c r="G7" s="96" t="s">
        <v>126</v>
      </c>
      <c r="H7" s="97"/>
      <c r="I7" s="97">
        <f>if($G$3=Calc!$B$4,Calc!K99,if($G$3=Calc!$B$5,Calc!K118,if($G$3=Calc!$B$6,Calc!K137,"-")))</f>
        <v>0</v>
      </c>
      <c r="J7" s="97">
        <f>if($G$3=Calc!$B$4,Calc!L99,if($G$3=Calc!$B$5,Calc!L118,if($G$3=Calc!$B$6,Calc!L137,"-")))</f>
        <v>0</v>
      </c>
      <c r="K7" s="97">
        <f>if($G$3=Calc!$B$4,Calc!M99,if($G$3=Calc!$B$5,Calc!M118,if($G$3=Calc!$B$6,Calc!M137,"-")))</f>
        <v>0</v>
      </c>
      <c r="L7" s="97">
        <f>if($G$3=Calc!$B$4,Calc!N99,if($G$3=Calc!$B$5,Calc!N118,if($G$3=Calc!$B$6,Calc!N137,"-")))</f>
        <v>10000</v>
      </c>
      <c r="M7" s="97">
        <f>if($G$3=Calc!$B$4,Calc!O99,if($G$3=Calc!$B$5,Calc!O118,if($G$3=Calc!$B$6,Calc!O137,"-")))</f>
        <v>16000</v>
      </c>
      <c r="N7" s="97">
        <f>if($G$3=Calc!$B$4,Calc!P99,if($G$3=Calc!$B$5,Calc!P118,if($G$3=Calc!$B$6,Calc!P137,"-")))</f>
        <v>21600</v>
      </c>
      <c r="O7" s="97">
        <f>if($G$3=Calc!$B$4,Calc!Q99,if($G$3=Calc!$B$5,Calc!Q118,if($G$3=Calc!$B$6,Calc!Q137,"-")))</f>
        <v>27160</v>
      </c>
      <c r="P7" s="97">
        <f>if($G$3=Calc!$B$4,Calc!R99,if($G$3=Calc!$B$5,Calc!R118,if($G$3=Calc!$B$6,Calc!R137,"-")))</f>
        <v>32716</v>
      </c>
      <c r="Q7" s="97">
        <f>if($G$3=Calc!$B$4,Calc!S99,if($G$3=Calc!$B$5,Calc!S118,if($G$3=Calc!$B$6,Calc!S137,"-")))</f>
        <v>38271.6</v>
      </c>
      <c r="R7" s="97">
        <f>if($G$3=Calc!$B$4,Calc!T99,if($G$3=Calc!$B$5,Calc!T118,if($G$3=Calc!$B$6,Calc!T137,"-")))</f>
        <v>43827.16</v>
      </c>
      <c r="S7" s="97">
        <f>if($G$3=Calc!$B$4,Calc!U99,if($G$3=Calc!$B$5,Calc!U118,if($G$3=Calc!$B$6,Calc!U137,"-")))</f>
        <v>49382.716</v>
      </c>
      <c r="T7" s="97">
        <f>if($G$3=Calc!$B$4,Calc!V99,if($G$3=Calc!$B$5,Calc!V118,if($G$3=Calc!$B$6,Calc!V137,"-")))</f>
        <v>54938.2716</v>
      </c>
      <c r="U7" s="98"/>
      <c r="V7" s="97">
        <f>if($G$3=Calc!$B$4,Calc!K159,if($G$3=Calc!$B$5,Calc!K179,if($G$3=Calc!$B$6,Calc!K199,"-")))</f>
        <v>293895.7476</v>
      </c>
      <c r="W7" s="97">
        <f>if($G$3=Calc!$B$4,Calc!L159,if($G$3=Calc!$B$5,Calc!L179,if($G$3=Calc!$B$6,Calc!L199,"-")))</f>
        <v>601060.4622</v>
      </c>
      <c r="X7" s="97">
        <f>if($G$3=Calc!$B$4,Calc!M159,if($G$3=Calc!$B$5,Calc!M179,if($G$3=Calc!$B$6,Calc!M199,"-")))</f>
        <v>1070926.048</v>
      </c>
      <c r="Y7" s="97">
        <f>if($G$3=Calc!$B$4,Calc!N159,if($G$3=Calc!$B$5,Calc!N179,if($G$3=Calc!$B$6,Calc!N199,"-")))</f>
        <v>1724627.627</v>
      </c>
      <c r="Z7" s="97">
        <f>if($G$3=Calc!$B$4,Calc!O159,if($G$3=Calc!$B$5,Calc!O179,if($G$3=Calc!$B$6,Calc!O199,"-")))</f>
        <v>2749992.008</v>
      </c>
      <c r="AA7" s="97">
        <f>if($G$3=Calc!$B$4,Calc!P159,if($G$3=Calc!$B$5,Calc!P179,if($G$3=Calc!$B$6,Calc!P199,"-")))</f>
        <v>4407951.378</v>
      </c>
      <c r="AB7" s="97">
        <f>if($G$3=Calc!$B$4,Calc!Q159,if($G$3=Calc!$B$5,Calc!Q179,if($G$3=Calc!$B$6,Calc!Q199,"-")))</f>
        <v>7045983.295</v>
      </c>
      <c r="AC7" s="97">
        <f>if($G$3=Calc!$B$4,Calc!R159,if($G$3=Calc!$B$5,Calc!R179,if($G$3=Calc!$B$6,Calc!R199,"-")))</f>
        <v>11279275.43</v>
      </c>
      <c r="AD7" s="97">
        <f>if($G$3=Calc!$B$4,Calc!S159,if($G$3=Calc!$B$5,Calc!S179,if($G$3=Calc!$B$6,Calc!S199,"-")))</f>
        <v>18042015.78</v>
      </c>
      <c r="AE7" s="97">
        <f>if($G$3=Calc!$B$4,Calc!T159,if($G$3=Calc!$B$5,Calc!T179,if($G$3=Calc!$B$6,Calc!T199,"-")))</f>
        <v>28871307.86</v>
      </c>
      <c r="AF7" s="97"/>
    </row>
    <row r="8" ht="15.75" customHeight="1">
      <c r="A8" s="78"/>
      <c r="B8" s="99" t="s">
        <v>87</v>
      </c>
      <c r="C8" s="100">
        <v>500000.0</v>
      </c>
      <c r="D8" s="78"/>
      <c r="F8" s="78"/>
      <c r="G8" s="78"/>
      <c r="H8" s="91"/>
      <c r="I8" s="91" t="str">
        <f>if($G$3=Calc!$B$4,Calc!K100,if($G$3=Calc!$B$5,Calc!K119,if($G$3=Calc!$B$6,Calc!K138,"-")))</f>
        <v/>
      </c>
      <c r="J8" s="91" t="str">
        <f>if($G$3=Calc!$B$4,Calc!L100,if($G$3=Calc!$B$5,Calc!L119,if($G$3=Calc!$B$6,Calc!L138,"-")))</f>
        <v/>
      </c>
      <c r="K8" s="91" t="str">
        <f>if($G$3=Calc!$B$4,Calc!M100,if($G$3=Calc!$B$5,Calc!M119,if($G$3=Calc!$B$6,Calc!M138,"-")))</f>
        <v/>
      </c>
      <c r="L8" s="91" t="str">
        <f>if($G$3=Calc!$B$4,Calc!N100,if($G$3=Calc!$B$5,Calc!N119,if($G$3=Calc!$B$6,Calc!N138,"-")))</f>
        <v/>
      </c>
      <c r="M8" s="91" t="str">
        <f>if($G$3=Calc!$B$4,Calc!O100,if($G$3=Calc!$B$5,Calc!O119,if($G$3=Calc!$B$6,Calc!O138,"-")))</f>
        <v/>
      </c>
      <c r="N8" s="91" t="str">
        <f>if($G$3=Calc!$B$4,Calc!P100,if($G$3=Calc!$B$5,Calc!P119,if($G$3=Calc!$B$6,Calc!P138,"-")))</f>
        <v/>
      </c>
      <c r="O8" s="91" t="str">
        <f>if($G$3=Calc!$B$4,Calc!Q100,if($G$3=Calc!$B$5,Calc!Q119,if($G$3=Calc!$B$6,Calc!Q138,"-")))</f>
        <v/>
      </c>
      <c r="P8" s="91" t="str">
        <f>if($G$3=Calc!$B$4,Calc!R100,if($G$3=Calc!$B$5,Calc!R119,if($G$3=Calc!$B$6,Calc!R138,"-")))</f>
        <v/>
      </c>
      <c r="Q8" s="91" t="str">
        <f>if($G$3=Calc!$B$4,Calc!S100,if($G$3=Calc!$B$5,Calc!S119,if($G$3=Calc!$B$6,Calc!S138,"-")))</f>
        <v/>
      </c>
      <c r="R8" s="91" t="str">
        <f>if($G$3=Calc!$B$4,Calc!T100,if($G$3=Calc!$B$5,Calc!T119,if($G$3=Calc!$B$6,Calc!T138,"-")))</f>
        <v/>
      </c>
      <c r="S8" s="91" t="str">
        <f>if($G$3=Calc!$B$4,Calc!U100,if($G$3=Calc!$B$5,Calc!U119,if($G$3=Calc!$B$6,Calc!U138,"-")))</f>
        <v/>
      </c>
      <c r="T8" s="91" t="str">
        <f>if($G$3=Calc!$B$4,Calc!V100,if($G$3=Calc!$B$5,Calc!V119,if($G$3=Calc!$B$6,Calc!V138,"-")))</f>
        <v/>
      </c>
      <c r="U8" s="91"/>
      <c r="V8" s="91" t="str">
        <f>if($G$3=Calc!$B$4,Calc!K160,if($G$3=Calc!$B$5,Calc!K180,if($G$3=Calc!$B$6,Calc!K200,"-")))</f>
        <v/>
      </c>
      <c r="W8" s="91" t="str">
        <f>if($G$3=Calc!$B$4,Calc!L160,if($G$3=Calc!$B$5,Calc!L180,if($G$3=Calc!$B$6,Calc!L200,"-")))</f>
        <v/>
      </c>
      <c r="X8" s="91" t="str">
        <f>if($G$3=Calc!$B$4,Calc!M160,if($G$3=Calc!$B$5,Calc!M180,if($G$3=Calc!$B$6,Calc!M200,"-")))</f>
        <v/>
      </c>
      <c r="Y8" s="91" t="str">
        <f>if($G$3=Calc!$B$4,Calc!N160,if($G$3=Calc!$B$5,Calc!N180,if($G$3=Calc!$B$6,Calc!N200,"-")))</f>
        <v/>
      </c>
      <c r="Z8" s="91" t="str">
        <f>if($G$3=Calc!$B$4,Calc!O160,if($G$3=Calc!$B$5,Calc!O180,if($G$3=Calc!$B$6,Calc!O200,"-")))</f>
        <v/>
      </c>
      <c r="AA8" s="91" t="str">
        <f>if($G$3=Calc!$B$4,Calc!P160,if($G$3=Calc!$B$5,Calc!P180,if($G$3=Calc!$B$6,Calc!P200,"-")))</f>
        <v/>
      </c>
      <c r="AB8" s="91" t="str">
        <f>if($G$3=Calc!$B$4,Calc!Q160,if($G$3=Calc!$B$5,Calc!Q180,if($G$3=Calc!$B$6,Calc!Q200,"-")))</f>
        <v/>
      </c>
      <c r="AC8" s="91" t="str">
        <f>if($G$3=Calc!$B$4,Calc!R160,if($G$3=Calc!$B$5,Calc!R180,if($G$3=Calc!$B$6,Calc!R200,"-")))</f>
        <v/>
      </c>
      <c r="AD8" s="91" t="str">
        <f>if($G$3=Calc!$B$4,Calc!S160,if($G$3=Calc!$B$5,Calc!S180,if($G$3=Calc!$B$6,Calc!S200,"-")))</f>
        <v/>
      </c>
      <c r="AE8" s="91" t="str">
        <f>if($G$3=Calc!$B$4,Calc!T160,if($G$3=Calc!$B$5,Calc!T180,if($G$3=Calc!$B$6,Calc!T200,"-")))</f>
        <v/>
      </c>
      <c r="AF8" s="91"/>
    </row>
    <row r="9" ht="15.75" customHeight="1">
      <c r="A9" s="78"/>
      <c r="B9" s="99" t="s">
        <v>64</v>
      </c>
      <c r="C9" s="100">
        <v>3000000.0</v>
      </c>
      <c r="E9" s="88"/>
      <c r="F9" s="78"/>
      <c r="G9" s="88" t="s">
        <v>128</v>
      </c>
      <c r="H9" s="90"/>
      <c r="I9" s="94">
        <f>if($G$3=Calc!$B$4,Calc!K101,if($G$3=Calc!$B$5,Calc!K120,if($G$3=Calc!$B$6,Calc!K139,"-")))</f>
        <v>0</v>
      </c>
      <c r="J9" s="94">
        <f>if($G$3=Calc!$B$4,Calc!L101,if($G$3=Calc!$B$5,Calc!L120,if($G$3=Calc!$B$6,Calc!L139,"-")))</f>
        <v>0</v>
      </c>
      <c r="K9" s="94">
        <f>if($G$3=Calc!$B$4,Calc!M101,if($G$3=Calc!$B$5,Calc!M120,if($G$3=Calc!$B$6,Calc!M139,"-")))</f>
        <v>0</v>
      </c>
      <c r="L9" s="94">
        <f>if($G$3=Calc!$B$4,Calc!N101,if($G$3=Calc!$B$5,Calc!N120,if($G$3=Calc!$B$6,Calc!N139,"-")))</f>
        <v>4000</v>
      </c>
      <c r="M9" s="94">
        <f>if($G$3=Calc!$B$4,Calc!O101,if($G$3=Calc!$B$5,Calc!O120,if($G$3=Calc!$B$6,Calc!O139,"-")))</f>
        <v>6000</v>
      </c>
      <c r="N9" s="94">
        <f>if($G$3=Calc!$B$4,Calc!P101,if($G$3=Calc!$B$5,Calc!P120,if($G$3=Calc!$B$6,Calc!P139,"-")))</f>
        <v>8000</v>
      </c>
      <c r="O9" s="94">
        <f>if($G$3=Calc!$B$4,Calc!Q101,if($G$3=Calc!$B$5,Calc!Q120,if($G$3=Calc!$B$6,Calc!Q139,"-")))</f>
        <v>10000</v>
      </c>
      <c r="P9" s="94">
        <f>if($G$3=Calc!$B$4,Calc!R101,if($G$3=Calc!$B$5,Calc!R120,if($G$3=Calc!$B$6,Calc!R139,"-")))</f>
        <v>12000</v>
      </c>
      <c r="Q9" s="94">
        <f>if($G$3=Calc!$B$4,Calc!S101,if($G$3=Calc!$B$5,Calc!S120,if($G$3=Calc!$B$6,Calc!S139,"-")))</f>
        <v>14000</v>
      </c>
      <c r="R9" s="94">
        <f>if($G$3=Calc!$B$4,Calc!T101,if($G$3=Calc!$B$5,Calc!T120,if($G$3=Calc!$B$6,Calc!T139,"-")))</f>
        <v>16000</v>
      </c>
      <c r="S9" s="94">
        <f>if($G$3=Calc!$B$4,Calc!U101,if($G$3=Calc!$B$5,Calc!U120,if($G$3=Calc!$B$6,Calc!U139,"-")))</f>
        <v>18000</v>
      </c>
      <c r="T9" s="94">
        <f>if($G$3=Calc!$B$4,Calc!V101,if($G$3=Calc!$B$5,Calc!V120,if($G$3=Calc!$B$6,Calc!V139,"-")))</f>
        <v>20000</v>
      </c>
      <c r="U9" s="91"/>
      <c r="V9" s="94">
        <f>if($G$3=Calc!$B$4,Calc!K161,if($G$3=Calc!$B$5,Calc!K181,if($G$3=Calc!$B$6,Calc!K201,"-")))</f>
        <v>108000</v>
      </c>
      <c r="W9" s="94">
        <f>if($G$3=Calc!$B$4,Calc!L161,if($G$3=Calc!$B$5,Calc!L181,if($G$3=Calc!$B$6,Calc!L201,"-")))</f>
        <v>216000</v>
      </c>
      <c r="X9" s="94">
        <f>if($G$3=Calc!$B$4,Calc!M161,if($G$3=Calc!$B$5,Calc!M181,if($G$3=Calc!$B$6,Calc!M201,"-")))</f>
        <v>376715.5728</v>
      </c>
      <c r="Y9" s="94">
        <f>if($G$3=Calc!$B$4,Calc!N161,if($G$3=Calc!$B$5,Calc!N181,if($G$3=Calc!$B$6,Calc!N201,"-")))</f>
        <v>574338.9596</v>
      </c>
      <c r="Z9" s="94">
        <f>if($G$3=Calc!$B$4,Calc!O161,if($G$3=Calc!$B$5,Calc!O181,if($G$3=Calc!$B$6,Calc!O201,"-")))</f>
        <v>871603.5286</v>
      </c>
      <c r="AA9" s="94">
        <f>if($G$3=Calc!$B$4,Calc!P161,if($G$3=Calc!$B$5,Calc!P181,if($G$3=Calc!$B$6,Calc!P201,"-")))</f>
        <v>1325956.068</v>
      </c>
      <c r="AB9" s="94">
        <f>if($G$3=Calc!$B$4,Calc!Q161,if($G$3=Calc!$B$5,Calc!Q181,if($G$3=Calc!$B$6,Calc!Q201,"-")))</f>
        <v>2014553.957</v>
      </c>
      <c r="AC9" s="94">
        <f>if($G$3=Calc!$B$4,Calc!R161,if($G$3=Calc!$B$5,Calc!R181,if($G$3=Calc!$B$6,Calc!R201,"-")))</f>
        <v>3062844.887</v>
      </c>
      <c r="AD9" s="94">
        <f>if($G$3=Calc!$B$4,Calc!S161,if($G$3=Calc!$B$5,Calc!S181,if($G$3=Calc!$B$6,Calc!S201,"-")))</f>
        <v>4654943.15</v>
      </c>
      <c r="AE9" s="94">
        <f>if($G$3=Calc!$B$4,Calc!T161,if($G$3=Calc!$B$5,Calc!T181,if($G$3=Calc!$B$6,Calc!T201,"-")))</f>
        <v>7075980.685</v>
      </c>
      <c r="AF9" s="90"/>
    </row>
    <row r="10" ht="15.75" customHeight="1">
      <c r="A10" s="78"/>
      <c r="B10" s="99" t="s">
        <v>66</v>
      </c>
      <c r="C10" s="102" t="s">
        <v>157</v>
      </c>
      <c r="D10" s="88"/>
      <c r="E10" s="88"/>
      <c r="F10" s="78"/>
      <c r="G10" s="103" t="s">
        <v>130</v>
      </c>
      <c r="H10" s="90"/>
      <c r="I10" s="90">
        <f>if($G$3=Calc!$B$4,Calc!K102,if($G$3=Calc!$B$5,Calc!K121,if($G$3=Calc!$B$6,Calc!K140,"-")))</f>
        <v>0</v>
      </c>
      <c r="J10" s="90">
        <f>if($G$3=Calc!$B$4,Calc!L102,if($G$3=Calc!$B$5,Calc!L121,if($G$3=Calc!$B$6,Calc!L140,"-")))</f>
        <v>0</v>
      </c>
      <c r="K10" s="90">
        <f>if($G$3=Calc!$B$4,Calc!M102,if($G$3=Calc!$B$5,Calc!M121,if($G$3=Calc!$B$6,Calc!M140,"-")))</f>
        <v>0</v>
      </c>
      <c r="L10" s="90">
        <f>if($G$3=Calc!$B$4,Calc!N102,if($G$3=Calc!$B$5,Calc!N121,if($G$3=Calc!$B$6,Calc!N140,"-")))</f>
        <v>6000</v>
      </c>
      <c r="M10" s="90">
        <f>if($G$3=Calc!$B$4,Calc!O102,if($G$3=Calc!$B$5,Calc!O121,if($G$3=Calc!$B$6,Calc!O140,"-")))</f>
        <v>10000</v>
      </c>
      <c r="N10" s="90">
        <f>if($G$3=Calc!$B$4,Calc!P102,if($G$3=Calc!$B$5,Calc!P121,if($G$3=Calc!$B$6,Calc!P140,"-")))</f>
        <v>13600</v>
      </c>
      <c r="O10" s="90">
        <f>if($G$3=Calc!$B$4,Calc!Q102,if($G$3=Calc!$B$5,Calc!Q121,if($G$3=Calc!$B$6,Calc!Q140,"-")))</f>
        <v>17160</v>
      </c>
      <c r="P10" s="90">
        <f>if($G$3=Calc!$B$4,Calc!R102,if($G$3=Calc!$B$5,Calc!R121,if($G$3=Calc!$B$6,Calc!R140,"-")))</f>
        <v>20716</v>
      </c>
      <c r="Q10" s="90">
        <f>if($G$3=Calc!$B$4,Calc!S102,if($G$3=Calc!$B$5,Calc!S121,if($G$3=Calc!$B$6,Calc!S140,"-")))</f>
        <v>24271.6</v>
      </c>
      <c r="R10" s="90">
        <f>if($G$3=Calc!$B$4,Calc!T102,if($G$3=Calc!$B$5,Calc!T121,if($G$3=Calc!$B$6,Calc!T140,"-")))</f>
        <v>27827.16</v>
      </c>
      <c r="S10" s="90">
        <f>if($G$3=Calc!$B$4,Calc!U102,if($G$3=Calc!$B$5,Calc!U121,if($G$3=Calc!$B$6,Calc!U140,"-")))</f>
        <v>31382.716</v>
      </c>
      <c r="T10" s="90">
        <f>if($G$3=Calc!$B$4,Calc!V102,if($G$3=Calc!$B$5,Calc!V121,if($G$3=Calc!$B$6,Calc!V140,"-")))</f>
        <v>34938.2716</v>
      </c>
      <c r="U10" s="91"/>
      <c r="V10" s="90">
        <f>if($G$3=Calc!$B$4,Calc!K162,if($G$3=Calc!$B$5,Calc!K182,if($G$3=Calc!$B$6,Calc!K202,"-")))</f>
        <v>185895.7476</v>
      </c>
      <c r="W10" s="90">
        <f>if($G$3=Calc!$B$4,Calc!L162,if($G$3=Calc!$B$5,Calc!L182,if($G$3=Calc!$B$6,Calc!L202,"-")))</f>
        <v>385060.4622</v>
      </c>
      <c r="X10" s="90">
        <f>if($G$3=Calc!$B$4,Calc!M162,if($G$3=Calc!$B$5,Calc!M182,if($G$3=Calc!$B$6,Calc!M202,"-")))</f>
        <v>694210.4749</v>
      </c>
      <c r="Y10" s="90">
        <f>if($G$3=Calc!$B$4,Calc!N162,if($G$3=Calc!$B$5,Calc!N182,if($G$3=Calc!$B$6,Calc!N202,"-")))</f>
        <v>1150288.668</v>
      </c>
      <c r="Z10" s="90">
        <f>if($G$3=Calc!$B$4,Calc!O162,if($G$3=Calc!$B$5,Calc!O182,if($G$3=Calc!$B$6,Calc!O202,"-")))</f>
        <v>1878388.479</v>
      </c>
      <c r="AA10" s="90">
        <f>if($G$3=Calc!$B$4,Calc!P162,if($G$3=Calc!$B$5,Calc!P182,if($G$3=Calc!$B$6,Calc!P202,"-")))</f>
        <v>3081995.31</v>
      </c>
      <c r="AB10" s="90">
        <f>if($G$3=Calc!$B$4,Calc!Q162,if($G$3=Calc!$B$5,Calc!Q182,if($G$3=Calc!$B$6,Calc!Q202,"-")))</f>
        <v>5031429.338</v>
      </c>
      <c r="AC10" s="90">
        <f>if($G$3=Calc!$B$4,Calc!R162,if($G$3=Calc!$B$5,Calc!R182,if($G$3=Calc!$B$6,Calc!R202,"-")))</f>
        <v>8216430.54</v>
      </c>
      <c r="AD10" s="90">
        <f>if($G$3=Calc!$B$4,Calc!S162,if($G$3=Calc!$B$5,Calc!S182,if($G$3=Calc!$B$6,Calc!S202,"-")))</f>
        <v>13387072.63</v>
      </c>
      <c r="AE10" s="90">
        <f>if($G$3=Calc!$B$4,Calc!T162,if($G$3=Calc!$B$5,Calc!T182,if($G$3=Calc!$B$6,Calc!T202,"-")))</f>
        <v>21795327.18</v>
      </c>
      <c r="AF10" s="90"/>
    </row>
    <row r="11" ht="15.75" customHeight="1">
      <c r="A11" s="78"/>
      <c r="B11" s="99" t="s">
        <v>80</v>
      </c>
      <c r="C11" s="118">
        <v>0.2</v>
      </c>
      <c r="F11" s="78"/>
      <c r="G11" s="78"/>
      <c r="H11" s="91"/>
      <c r="I11" s="91" t="str">
        <f>if($G$3=Calc!$B$4,Calc!K103,if($G$3=Calc!$B$5,Calc!K122,if($G$3=Calc!$B$6,Calc!K141,"-")))</f>
        <v/>
      </c>
      <c r="J11" s="91" t="str">
        <f>if($G$3=Calc!$B$4,Calc!L103,if($G$3=Calc!$B$5,Calc!L122,if($G$3=Calc!$B$6,Calc!L141,"-")))</f>
        <v/>
      </c>
      <c r="K11" s="91" t="str">
        <f>if($G$3=Calc!$B$4,Calc!M103,if($G$3=Calc!$B$5,Calc!M122,if($G$3=Calc!$B$6,Calc!M141,"-")))</f>
        <v/>
      </c>
      <c r="L11" s="91" t="str">
        <f>if($G$3=Calc!$B$4,Calc!N103,if($G$3=Calc!$B$5,Calc!N122,if($G$3=Calc!$B$6,Calc!N141,"-")))</f>
        <v/>
      </c>
      <c r="M11" s="91" t="str">
        <f>if($G$3=Calc!$B$4,Calc!O103,if($G$3=Calc!$B$5,Calc!O122,if($G$3=Calc!$B$6,Calc!O141,"-")))</f>
        <v/>
      </c>
      <c r="N11" s="91" t="str">
        <f>if($G$3=Calc!$B$4,Calc!P103,if($G$3=Calc!$B$5,Calc!P122,if($G$3=Calc!$B$6,Calc!P141,"-")))</f>
        <v/>
      </c>
      <c r="O11" s="91" t="str">
        <f>if($G$3=Calc!$B$4,Calc!Q103,if($G$3=Calc!$B$5,Calc!Q122,if($G$3=Calc!$B$6,Calc!Q141,"-")))</f>
        <v/>
      </c>
      <c r="P11" s="91" t="str">
        <f>if($G$3=Calc!$B$4,Calc!R103,if($G$3=Calc!$B$5,Calc!R122,if($G$3=Calc!$B$6,Calc!R141,"-")))</f>
        <v/>
      </c>
      <c r="Q11" s="91" t="str">
        <f>if($G$3=Calc!$B$4,Calc!S103,if($G$3=Calc!$B$5,Calc!S122,if($G$3=Calc!$B$6,Calc!S141,"-")))</f>
        <v/>
      </c>
      <c r="R11" s="91" t="str">
        <f>if($G$3=Calc!$B$4,Calc!T103,if($G$3=Calc!$B$5,Calc!T122,if($G$3=Calc!$B$6,Calc!T141,"-")))</f>
        <v/>
      </c>
      <c r="S11" s="91" t="str">
        <f>if($G$3=Calc!$B$4,Calc!U103,if($G$3=Calc!$B$5,Calc!U122,if($G$3=Calc!$B$6,Calc!U141,"-")))</f>
        <v/>
      </c>
      <c r="T11" s="91" t="str">
        <f>if($G$3=Calc!$B$4,Calc!V103,if($G$3=Calc!$B$5,Calc!V122,if($G$3=Calc!$B$6,Calc!V141,"-")))</f>
        <v/>
      </c>
      <c r="U11" s="91"/>
      <c r="V11" s="91" t="str">
        <f>if($G$3=Calc!$B$4,Calc!K163,if($G$3=Calc!$B$5,Calc!K183,if($G$3=Calc!$B$6,Calc!K203,"-")))</f>
        <v/>
      </c>
      <c r="W11" s="91" t="str">
        <f>if($G$3=Calc!$B$4,Calc!L163,if($G$3=Calc!$B$5,Calc!L183,if($G$3=Calc!$B$6,Calc!L203,"-")))</f>
        <v/>
      </c>
      <c r="X11" s="91" t="str">
        <f>if($G$3=Calc!$B$4,Calc!M163,if($G$3=Calc!$B$5,Calc!M183,if($G$3=Calc!$B$6,Calc!M203,"-")))</f>
        <v/>
      </c>
      <c r="Y11" s="91" t="str">
        <f>if($G$3=Calc!$B$4,Calc!N163,if($G$3=Calc!$B$5,Calc!N183,if($G$3=Calc!$B$6,Calc!N203,"-")))</f>
        <v/>
      </c>
      <c r="Z11" s="91" t="str">
        <f>if($G$3=Calc!$B$4,Calc!O163,if($G$3=Calc!$B$5,Calc!O183,if($G$3=Calc!$B$6,Calc!O203,"-")))</f>
        <v/>
      </c>
      <c r="AA11" s="91" t="str">
        <f>if($G$3=Calc!$B$4,Calc!P163,if($G$3=Calc!$B$5,Calc!P183,if($G$3=Calc!$B$6,Calc!P203,"-")))</f>
        <v/>
      </c>
      <c r="AB11" s="91" t="str">
        <f>if($G$3=Calc!$B$4,Calc!Q163,if($G$3=Calc!$B$5,Calc!Q183,if($G$3=Calc!$B$6,Calc!Q203,"-")))</f>
        <v/>
      </c>
      <c r="AC11" s="91" t="str">
        <f>if($G$3=Calc!$B$4,Calc!R163,if($G$3=Calc!$B$5,Calc!R183,if($G$3=Calc!$B$6,Calc!R203,"-")))</f>
        <v/>
      </c>
      <c r="AD11" s="91" t="str">
        <f>if($G$3=Calc!$B$4,Calc!S163,if($G$3=Calc!$B$5,Calc!S183,if($G$3=Calc!$B$6,Calc!S203,"-")))</f>
        <v/>
      </c>
      <c r="AE11" s="91" t="str">
        <f>if($G$3=Calc!$B$4,Calc!T163,if($G$3=Calc!$B$5,Calc!T183,if($G$3=Calc!$B$6,Calc!T203,"-")))</f>
        <v/>
      </c>
      <c r="AF11" s="91"/>
    </row>
    <row r="12" ht="15.75" customHeight="1">
      <c r="A12" s="78"/>
      <c r="B12" s="85" t="s">
        <v>81</v>
      </c>
      <c r="C12" s="147">
        <v>1.0</v>
      </c>
      <c r="D12" s="88"/>
      <c r="E12" s="78"/>
      <c r="F12" s="78"/>
      <c r="G12" s="88" t="s">
        <v>133</v>
      </c>
      <c r="H12" s="90"/>
      <c r="I12" s="94">
        <f>if($G$3=Calc!$B$4,Calc!K104,if($G$3=Calc!$B$5,Calc!K123,if($G$3=Calc!$B$6,Calc!K142,"-")))</f>
        <v>20000</v>
      </c>
      <c r="J12" s="94">
        <f>if($G$3=Calc!$B$4,Calc!L104,if($G$3=Calc!$B$5,Calc!L123,if($G$3=Calc!$B$6,Calc!L142,"-")))</f>
        <v>20000</v>
      </c>
      <c r="K12" s="94">
        <f>if($G$3=Calc!$B$4,Calc!M104,if($G$3=Calc!$B$5,Calc!M123,if($G$3=Calc!$B$6,Calc!M142,"-")))</f>
        <v>20000</v>
      </c>
      <c r="L12" s="94">
        <f>if($G$3=Calc!$B$4,Calc!N104,if($G$3=Calc!$B$5,Calc!N123,if($G$3=Calc!$B$6,Calc!N142,"-")))</f>
        <v>20000</v>
      </c>
      <c r="M12" s="94">
        <f>if($G$3=Calc!$B$4,Calc!O104,if($G$3=Calc!$B$5,Calc!O123,if($G$3=Calc!$B$6,Calc!O142,"-")))</f>
        <v>20000</v>
      </c>
      <c r="N12" s="94">
        <f>if($G$3=Calc!$B$4,Calc!P104,if($G$3=Calc!$B$5,Calc!P123,if($G$3=Calc!$B$6,Calc!P142,"-")))</f>
        <v>20000</v>
      </c>
      <c r="O12" s="94">
        <f>if($G$3=Calc!$B$4,Calc!Q104,if($G$3=Calc!$B$5,Calc!Q123,if($G$3=Calc!$B$6,Calc!Q142,"-")))</f>
        <v>20000</v>
      </c>
      <c r="P12" s="94">
        <f>if($G$3=Calc!$B$4,Calc!R104,if($G$3=Calc!$B$5,Calc!R123,if($G$3=Calc!$B$6,Calc!R142,"-")))</f>
        <v>40000</v>
      </c>
      <c r="Q12" s="94">
        <f>if($G$3=Calc!$B$4,Calc!S104,if($G$3=Calc!$B$5,Calc!S123,if($G$3=Calc!$B$6,Calc!S142,"-")))</f>
        <v>40000</v>
      </c>
      <c r="R12" s="94">
        <f>if($G$3=Calc!$B$4,Calc!T104,if($G$3=Calc!$B$5,Calc!T123,if($G$3=Calc!$B$6,Calc!T142,"-")))</f>
        <v>40000</v>
      </c>
      <c r="S12" s="94">
        <f>if($G$3=Calc!$B$4,Calc!U104,if($G$3=Calc!$B$5,Calc!U123,if($G$3=Calc!$B$6,Calc!U142,"-")))</f>
        <v>40000</v>
      </c>
      <c r="T12" s="94">
        <f>if($G$3=Calc!$B$4,Calc!V104,if($G$3=Calc!$B$5,Calc!V123,if($G$3=Calc!$B$6,Calc!V142,"-")))</f>
        <v>40000</v>
      </c>
      <c r="U12" s="91"/>
      <c r="V12" s="94">
        <f>if($G$3=Calc!$B$4,Calc!K164,if($G$3=Calc!$B$5,Calc!K184,if($G$3=Calc!$B$6,Calc!K204,"-")))</f>
        <v>340000</v>
      </c>
      <c r="W12" s="94">
        <f>if($G$3=Calc!$B$4,Calc!L164,if($G$3=Calc!$B$5,Calc!L184,if($G$3=Calc!$B$6,Calc!L204,"-")))</f>
        <v>300530.2311</v>
      </c>
      <c r="X12" s="94">
        <f>if($G$3=Calc!$B$4,Calc!M164,if($G$3=Calc!$B$5,Calc!M184,if($G$3=Calc!$B$6,Calc!M204,"-")))</f>
        <v>518804.0131</v>
      </c>
      <c r="Y12" s="94">
        <f>if($G$3=Calc!$B$4,Calc!N164,if($G$3=Calc!$B$5,Calc!N184,if($G$3=Calc!$B$6,Calc!N204,"-")))</f>
        <v>796134.266</v>
      </c>
      <c r="Z12" s="94">
        <f>if($G$3=Calc!$B$4,Calc!O164,if($G$3=Calc!$B$5,Calc!O184,if($G$3=Calc!$B$6,Calc!O204,"-")))</f>
        <v>1204061.835</v>
      </c>
      <c r="AA12" s="94">
        <f>if($G$3=Calc!$B$4,Calc!P164,if($G$3=Calc!$B$5,Calc!P184,if($G$3=Calc!$B$6,Calc!P204,"-")))</f>
        <v>1835047.105</v>
      </c>
      <c r="AB12" s="94">
        <f>if($G$3=Calc!$B$4,Calc!Q164,if($G$3=Calc!$B$5,Calc!Q184,if($G$3=Calc!$B$6,Calc!Q204,"-")))</f>
        <v>2785354.364</v>
      </c>
      <c r="AC12" s="94">
        <f>if($G$3=Calc!$B$4,Calc!R164,if($G$3=Calc!$B$5,Calc!R184,if($G$3=Calc!$B$6,Calc!R204,"-")))</f>
        <v>4236887.488</v>
      </c>
      <c r="AD12" s="94">
        <f>if($G$3=Calc!$B$4,Calc!S164,if($G$3=Calc!$B$5,Calc!S184,if($G$3=Calc!$B$6,Calc!S204,"-")))</f>
        <v>6437537.787</v>
      </c>
      <c r="AE12" s="94">
        <f>if($G$3=Calc!$B$4,Calc!T164,if($G$3=Calc!$B$5,Calc!T184,if($G$3=Calc!$B$6,Calc!T204,"-")))</f>
        <v>9787092.127</v>
      </c>
      <c r="AF12" s="90"/>
    </row>
    <row r="13" ht="15.75" customHeight="1">
      <c r="A13" s="78"/>
      <c r="D13" s="78"/>
      <c r="E13" s="78"/>
      <c r="F13" s="78"/>
      <c r="G13" s="103" t="s">
        <v>135</v>
      </c>
      <c r="H13" s="90"/>
      <c r="I13" s="90">
        <f>if($G$3=Calc!$B$4,Calc!K105,if($G$3=Calc!$B$5,Calc!K124,if($G$3=Calc!$B$6,Calc!K143,"-")))</f>
        <v>-20000</v>
      </c>
      <c r="J13" s="90">
        <f>if($G$3=Calc!$B$4,Calc!L105,if($G$3=Calc!$B$5,Calc!L124,if($G$3=Calc!$B$6,Calc!L143,"-")))</f>
        <v>-20000</v>
      </c>
      <c r="K13" s="90">
        <f>if($G$3=Calc!$B$4,Calc!M105,if($G$3=Calc!$B$5,Calc!M124,if($G$3=Calc!$B$6,Calc!M143,"-")))</f>
        <v>-20000</v>
      </c>
      <c r="L13" s="90">
        <f>if($G$3=Calc!$B$4,Calc!N105,if($G$3=Calc!$B$5,Calc!N124,if($G$3=Calc!$B$6,Calc!N143,"-")))</f>
        <v>-14000</v>
      </c>
      <c r="M13" s="90">
        <f>if($G$3=Calc!$B$4,Calc!O105,if($G$3=Calc!$B$5,Calc!O124,if($G$3=Calc!$B$6,Calc!O143,"-")))</f>
        <v>-10000</v>
      </c>
      <c r="N13" s="90">
        <f>if($G$3=Calc!$B$4,Calc!P105,if($G$3=Calc!$B$5,Calc!P124,if($G$3=Calc!$B$6,Calc!P143,"-")))</f>
        <v>-6400</v>
      </c>
      <c r="O13" s="90">
        <f>if($G$3=Calc!$B$4,Calc!Q105,if($G$3=Calc!$B$5,Calc!Q124,if($G$3=Calc!$B$6,Calc!Q143,"-")))</f>
        <v>-2840</v>
      </c>
      <c r="P13" s="90">
        <f>if($G$3=Calc!$B$4,Calc!R105,if($G$3=Calc!$B$5,Calc!R124,if($G$3=Calc!$B$6,Calc!R143,"-")))</f>
        <v>-19284</v>
      </c>
      <c r="Q13" s="90">
        <f>if($G$3=Calc!$B$4,Calc!S105,if($G$3=Calc!$B$5,Calc!S124,if($G$3=Calc!$B$6,Calc!S143,"-")))</f>
        <v>-15728.4</v>
      </c>
      <c r="R13" s="90">
        <f>if($G$3=Calc!$B$4,Calc!T105,if($G$3=Calc!$B$5,Calc!T124,if($G$3=Calc!$B$6,Calc!T143,"-")))</f>
        <v>-12172.84</v>
      </c>
      <c r="S13" s="90">
        <f>if($G$3=Calc!$B$4,Calc!U105,if($G$3=Calc!$B$5,Calc!U124,if($G$3=Calc!$B$6,Calc!U143,"-")))</f>
        <v>-8617.284</v>
      </c>
      <c r="T13" s="90">
        <f>if($G$3=Calc!$B$4,Calc!V105,if($G$3=Calc!$B$5,Calc!V124,if($G$3=Calc!$B$6,Calc!V143,"-")))</f>
        <v>-5061.7284</v>
      </c>
      <c r="U13" s="91"/>
      <c r="V13" s="90">
        <f>if($G$3=Calc!$B$4,Calc!K165,if($G$3=Calc!$B$5,Calc!K185,if($G$3=Calc!$B$6,Calc!K205,"-")))</f>
        <v>-154104.2524</v>
      </c>
      <c r="W13" s="90">
        <f>if($G$3=Calc!$B$4,Calc!L165,if($G$3=Calc!$B$5,Calc!L185,if($G$3=Calc!$B$6,Calc!L205,"-")))</f>
        <v>84530.23109</v>
      </c>
      <c r="X13" s="90">
        <f>if($G$3=Calc!$B$4,Calc!M165,if($G$3=Calc!$B$5,Calc!M185,if($G$3=Calc!$B$6,Calc!M205,"-")))</f>
        <v>175406.4618</v>
      </c>
      <c r="Y13" s="90">
        <f>if($G$3=Calc!$B$4,Calc!N165,if($G$3=Calc!$B$5,Calc!N185,if($G$3=Calc!$B$6,Calc!N205,"-")))</f>
        <v>354154.4017</v>
      </c>
      <c r="Z13" s="90">
        <f>if($G$3=Calc!$B$4,Calc!O165,if($G$3=Calc!$B$5,Calc!O185,if($G$3=Calc!$B$6,Calc!O205,"-")))</f>
        <v>674326.6443</v>
      </c>
      <c r="AA13" s="90">
        <f>if($G$3=Calc!$B$4,Calc!P165,if($G$3=Calc!$B$5,Calc!P185,if($G$3=Calc!$B$6,Calc!P205,"-")))</f>
        <v>1246948.205</v>
      </c>
      <c r="AB13" s="90">
        <f>if($G$3=Calc!$B$4,Calc!Q165,if($G$3=Calc!$B$5,Calc!Q185,if($G$3=Calc!$B$6,Calc!Q205,"-")))</f>
        <v>2246074.975</v>
      </c>
      <c r="AC13" s="90">
        <f>if($G$3=Calc!$B$4,Calc!R165,if($G$3=Calc!$B$5,Calc!R185,if($G$3=Calc!$B$6,Calc!R205,"-")))</f>
        <v>3979543.053</v>
      </c>
      <c r="AD13" s="90">
        <f>if($G$3=Calc!$B$4,Calc!S165,if($G$3=Calc!$B$5,Calc!S185,if($G$3=Calc!$B$6,Calc!S205,"-")))</f>
        <v>6949534.847</v>
      </c>
      <c r="AE13" s="90">
        <f>if($G$3=Calc!$B$4,Calc!T165,if($G$3=Calc!$B$5,Calc!T185,if($G$3=Calc!$B$6,Calc!T205,"-")))</f>
        <v>12008235.05</v>
      </c>
      <c r="AF13" s="90"/>
    </row>
    <row r="14" ht="15.75" customHeight="1">
      <c r="A14" s="78"/>
      <c r="B14" s="148"/>
      <c r="C14" s="149"/>
      <c r="D14" s="78"/>
      <c r="F14" s="78"/>
      <c r="G14" s="78"/>
      <c r="H14" s="91"/>
      <c r="I14" s="91" t="str">
        <f>if($G$3=Calc!$B$4,Calc!K106,if($G$3=Calc!$B$5,Calc!K125,if($G$3=Calc!$B$6,Calc!K144,"-")))</f>
        <v/>
      </c>
      <c r="J14" s="91" t="str">
        <f>if($G$3=Calc!$B$4,Calc!L106,if($G$3=Calc!$B$5,Calc!L125,if($G$3=Calc!$B$6,Calc!L144,"-")))</f>
        <v/>
      </c>
      <c r="K14" s="91" t="str">
        <f>if($G$3=Calc!$B$4,Calc!M106,if($G$3=Calc!$B$5,Calc!M125,if($G$3=Calc!$B$6,Calc!M144,"-")))</f>
        <v/>
      </c>
      <c r="L14" s="91" t="str">
        <f>if($G$3=Calc!$B$4,Calc!N106,if($G$3=Calc!$B$5,Calc!N125,if($G$3=Calc!$B$6,Calc!N144,"-")))</f>
        <v/>
      </c>
      <c r="M14" s="91" t="str">
        <f>if($G$3=Calc!$B$4,Calc!O106,if($G$3=Calc!$B$5,Calc!O125,if($G$3=Calc!$B$6,Calc!O144,"-")))</f>
        <v/>
      </c>
      <c r="N14" s="91" t="str">
        <f>if($G$3=Calc!$B$4,Calc!P106,if($G$3=Calc!$B$5,Calc!P125,if($G$3=Calc!$B$6,Calc!P144,"-")))</f>
        <v/>
      </c>
      <c r="O14" s="91" t="str">
        <f>if($G$3=Calc!$B$4,Calc!Q106,if($G$3=Calc!$B$5,Calc!Q125,if($G$3=Calc!$B$6,Calc!Q144,"-")))</f>
        <v/>
      </c>
      <c r="P14" s="91" t="str">
        <f>if($G$3=Calc!$B$4,Calc!R106,if($G$3=Calc!$B$5,Calc!R125,if($G$3=Calc!$B$6,Calc!R144,"-")))</f>
        <v/>
      </c>
      <c r="Q14" s="91" t="str">
        <f>if($G$3=Calc!$B$4,Calc!S106,if($G$3=Calc!$B$5,Calc!S125,if($G$3=Calc!$B$6,Calc!S144,"-")))</f>
        <v/>
      </c>
      <c r="R14" s="91" t="str">
        <f>if($G$3=Calc!$B$4,Calc!T106,if($G$3=Calc!$B$5,Calc!T125,if($G$3=Calc!$B$6,Calc!T144,"-")))</f>
        <v/>
      </c>
      <c r="S14" s="91" t="str">
        <f>if($G$3=Calc!$B$4,Calc!U106,if($G$3=Calc!$B$5,Calc!U125,if($G$3=Calc!$B$6,Calc!U144,"-")))</f>
        <v/>
      </c>
      <c r="T14" s="91" t="str">
        <f>if($G$3=Calc!$B$4,Calc!V106,if($G$3=Calc!$B$5,Calc!V125,if($G$3=Calc!$B$6,Calc!V144,"-")))</f>
        <v/>
      </c>
      <c r="U14" s="91"/>
      <c r="V14" s="91" t="str">
        <f>if($G$3=Calc!$B$4,Calc!K166,if($G$3=Calc!$B$5,Calc!K186,if($G$3=Calc!$B$6,Calc!K206,"-")))</f>
        <v/>
      </c>
      <c r="W14" s="91" t="str">
        <f>if($G$3=Calc!$B$4,Calc!L166,if($G$3=Calc!$B$5,Calc!L186,if($G$3=Calc!$B$6,Calc!L206,"-")))</f>
        <v/>
      </c>
      <c r="X14" s="91" t="str">
        <f>if($G$3=Calc!$B$4,Calc!M166,if($G$3=Calc!$B$5,Calc!M186,if($G$3=Calc!$B$6,Calc!M206,"-")))</f>
        <v/>
      </c>
      <c r="Y14" s="91" t="str">
        <f>if($G$3=Calc!$B$4,Calc!N166,if($G$3=Calc!$B$5,Calc!N186,if($G$3=Calc!$B$6,Calc!N206,"-")))</f>
        <v/>
      </c>
      <c r="Z14" s="91" t="str">
        <f>if($G$3=Calc!$B$4,Calc!O166,if($G$3=Calc!$B$5,Calc!O186,if($G$3=Calc!$B$6,Calc!O206,"-")))</f>
        <v/>
      </c>
      <c r="AA14" s="91" t="str">
        <f>if($G$3=Calc!$B$4,Calc!P166,if($G$3=Calc!$B$5,Calc!P186,if($G$3=Calc!$B$6,Calc!P206,"-")))</f>
        <v/>
      </c>
      <c r="AB14" s="91" t="str">
        <f>if($G$3=Calc!$B$4,Calc!Q166,if($G$3=Calc!$B$5,Calc!Q186,if($G$3=Calc!$B$6,Calc!Q206,"-")))</f>
        <v/>
      </c>
      <c r="AC14" s="91" t="str">
        <f>if($G$3=Calc!$B$4,Calc!R166,if($G$3=Calc!$B$5,Calc!R186,if($G$3=Calc!$B$6,Calc!R206,"-")))</f>
        <v/>
      </c>
      <c r="AD14" s="91" t="str">
        <f>if($G$3=Calc!$B$4,Calc!S166,if($G$3=Calc!$B$5,Calc!S186,if($G$3=Calc!$B$6,Calc!S206,"-")))</f>
        <v/>
      </c>
      <c r="AE14" s="91" t="str">
        <f>if($G$3=Calc!$B$4,Calc!T166,if($G$3=Calc!$B$5,Calc!T186,if($G$3=Calc!$B$6,Calc!T206,"-")))</f>
        <v/>
      </c>
      <c r="AF14" s="91"/>
    </row>
    <row r="15" ht="15.75" customHeight="1">
      <c r="A15" s="78"/>
      <c r="B15" s="89"/>
      <c r="C15" s="89"/>
      <c r="D15" s="78"/>
      <c r="E15" s="78"/>
      <c r="F15" s="78"/>
      <c r="G15" s="88" t="s">
        <v>138</v>
      </c>
      <c r="H15" s="90"/>
      <c r="I15" s="94">
        <f>if($G$3=Calc!$B$4,Calc!K107,if($G$3=Calc!$B$5,Calc!K126,if($G$3=Calc!$B$6,Calc!K145,"-")))</f>
        <v>0</v>
      </c>
      <c r="J15" s="94">
        <f>if($G$3=Calc!$B$4,Calc!L107,if($G$3=Calc!$B$5,Calc!L126,if($G$3=Calc!$B$6,Calc!L145,"-")))</f>
        <v>0</v>
      </c>
      <c r="K15" s="94">
        <f>if($G$3=Calc!$B$4,Calc!M107,if($G$3=Calc!$B$5,Calc!M126,if($G$3=Calc!$B$6,Calc!M145,"-")))</f>
        <v>0</v>
      </c>
      <c r="L15" s="94">
        <f>if($G$3=Calc!$B$4,Calc!N107,if($G$3=Calc!$B$5,Calc!N126,if($G$3=Calc!$B$6,Calc!N145,"-")))</f>
        <v>0</v>
      </c>
      <c r="M15" s="94">
        <f>if($G$3=Calc!$B$4,Calc!O107,if($G$3=Calc!$B$5,Calc!O126,if($G$3=Calc!$B$6,Calc!O145,"-")))</f>
        <v>0</v>
      </c>
      <c r="N15" s="94">
        <f>if($G$3=Calc!$B$4,Calc!P107,if($G$3=Calc!$B$5,Calc!P126,if($G$3=Calc!$B$6,Calc!P145,"-")))</f>
        <v>0</v>
      </c>
      <c r="O15" s="94">
        <f>if($G$3=Calc!$B$4,Calc!Q107,if($G$3=Calc!$B$5,Calc!Q126,if($G$3=Calc!$B$6,Calc!Q145,"-")))</f>
        <v>0</v>
      </c>
      <c r="P15" s="94">
        <f>if($G$3=Calc!$B$4,Calc!R107,if($G$3=Calc!$B$5,Calc!R126,if($G$3=Calc!$B$6,Calc!R145,"-")))</f>
        <v>0</v>
      </c>
      <c r="Q15" s="94">
        <f>if($G$3=Calc!$B$4,Calc!S107,if($G$3=Calc!$B$5,Calc!S126,if($G$3=Calc!$B$6,Calc!S145,"-")))</f>
        <v>0</v>
      </c>
      <c r="R15" s="94">
        <f>if($G$3=Calc!$B$4,Calc!T107,if($G$3=Calc!$B$5,Calc!T126,if($G$3=Calc!$B$6,Calc!T145,"-")))</f>
        <v>0</v>
      </c>
      <c r="S15" s="94">
        <f>if($G$3=Calc!$B$4,Calc!U107,if($G$3=Calc!$B$5,Calc!U126,if($G$3=Calc!$B$6,Calc!U145,"-")))</f>
        <v>0</v>
      </c>
      <c r="T15" s="94">
        <f>if($G$3=Calc!$B$4,Calc!V107,if($G$3=Calc!$B$5,Calc!V126,if($G$3=Calc!$B$6,Calc!V145,"-")))</f>
        <v>0</v>
      </c>
      <c r="U15" s="91"/>
      <c r="V15" s="94">
        <f>if($G$3=Calc!$B$4,Calc!K167,if($G$3=Calc!$B$5,Calc!K187,if($G$3=Calc!$B$6,Calc!K207,"-")))</f>
        <v>0</v>
      </c>
      <c r="W15" s="94">
        <f>if($G$3=Calc!$B$4,Calc!L167,if($G$3=Calc!$B$5,Calc!L187,if($G$3=Calc!$B$6,Calc!L207,"-")))</f>
        <v>0</v>
      </c>
      <c r="X15" s="94">
        <f>if($G$3=Calc!$B$4,Calc!M167,if($G$3=Calc!$B$5,Calc!M187,if($G$3=Calc!$B$6,Calc!M207,"-")))</f>
        <v>15874.86608</v>
      </c>
      <c r="Y15" s="94">
        <f>if($G$3=Calc!$B$4,Calc!N167,if($G$3=Calc!$B$5,Calc!N187,if($G$3=Calc!$B$6,Calc!N207,"-")))</f>
        <v>53123.16026</v>
      </c>
      <c r="Z15" s="94">
        <f>if($G$3=Calc!$B$4,Calc!O167,if($G$3=Calc!$B$5,Calc!O187,if($G$3=Calc!$B$6,Calc!O207,"-")))</f>
        <v>101148.9966</v>
      </c>
      <c r="AA15" s="94">
        <f>if($G$3=Calc!$B$4,Calc!P167,if($G$3=Calc!$B$5,Calc!P187,if($G$3=Calc!$B$6,Calc!P207,"-")))</f>
        <v>187042.2308</v>
      </c>
      <c r="AB15" s="94">
        <f>if($G$3=Calc!$B$4,Calc!Q167,if($G$3=Calc!$B$5,Calc!Q187,if($G$3=Calc!$B$6,Calc!Q207,"-")))</f>
        <v>336911.2462</v>
      </c>
      <c r="AC15" s="94">
        <f>if($G$3=Calc!$B$4,Calc!R167,if($G$3=Calc!$B$5,Calc!R187,if($G$3=Calc!$B$6,Calc!R207,"-")))</f>
        <v>596931.4579</v>
      </c>
      <c r="AD15" s="94">
        <f>if($G$3=Calc!$B$4,Calc!S167,if($G$3=Calc!$B$5,Calc!S187,if($G$3=Calc!$B$6,Calc!S207,"-")))</f>
        <v>1042430.227</v>
      </c>
      <c r="AE15" s="94">
        <f>if($G$3=Calc!$B$4,Calc!T167,if($G$3=Calc!$B$5,Calc!T187,if($G$3=Calc!$B$6,Calc!T207,"-")))</f>
        <v>1801235.257</v>
      </c>
      <c r="AF15" s="90"/>
    </row>
    <row r="16" ht="15.75" customHeight="1">
      <c r="A16" s="78"/>
      <c r="B16" s="89"/>
      <c r="C16" s="89"/>
      <c r="D16" s="89"/>
      <c r="E16" s="89"/>
      <c r="F16" s="89"/>
      <c r="G16" s="103" t="s">
        <v>139</v>
      </c>
      <c r="H16" s="90"/>
      <c r="I16" s="90">
        <f>if($G$3=Calc!$B$4,Calc!K108,if($G$3=Calc!$B$5,Calc!K127,if($G$3=Calc!$B$6,Calc!K146,"-")))</f>
        <v>-20000</v>
      </c>
      <c r="J16" s="90">
        <f>if($G$3=Calc!$B$4,Calc!L108,if($G$3=Calc!$B$5,Calc!L127,if($G$3=Calc!$B$6,Calc!L146,"-")))</f>
        <v>-20000</v>
      </c>
      <c r="K16" s="90">
        <f>if($G$3=Calc!$B$4,Calc!M108,if($G$3=Calc!$B$5,Calc!M127,if($G$3=Calc!$B$6,Calc!M146,"-")))</f>
        <v>-20000</v>
      </c>
      <c r="L16" s="90">
        <f>if($G$3=Calc!$B$4,Calc!N108,if($G$3=Calc!$B$5,Calc!N127,if($G$3=Calc!$B$6,Calc!N146,"-")))</f>
        <v>-14000</v>
      </c>
      <c r="M16" s="90">
        <f>if($G$3=Calc!$B$4,Calc!O108,if($G$3=Calc!$B$5,Calc!O127,if($G$3=Calc!$B$6,Calc!O146,"-")))</f>
        <v>-10000</v>
      </c>
      <c r="N16" s="90">
        <f>if($G$3=Calc!$B$4,Calc!P108,if($G$3=Calc!$B$5,Calc!P127,if($G$3=Calc!$B$6,Calc!P146,"-")))</f>
        <v>-6400</v>
      </c>
      <c r="O16" s="90">
        <f>if($G$3=Calc!$B$4,Calc!Q108,if($G$3=Calc!$B$5,Calc!Q127,if($G$3=Calc!$B$6,Calc!Q146,"-")))</f>
        <v>-2840</v>
      </c>
      <c r="P16" s="90">
        <f>if($G$3=Calc!$B$4,Calc!R108,if($G$3=Calc!$B$5,Calc!R127,if($G$3=Calc!$B$6,Calc!R146,"-")))</f>
        <v>-19284</v>
      </c>
      <c r="Q16" s="90">
        <f>if($G$3=Calc!$B$4,Calc!S108,if($G$3=Calc!$B$5,Calc!S127,if($G$3=Calc!$B$6,Calc!S146,"-")))</f>
        <v>-15728.4</v>
      </c>
      <c r="R16" s="90">
        <f>if($G$3=Calc!$B$4,Calc!T108,if($G$3=Calc!$B$5,Calc!T127,if($G$3=Calc!$B$6,Calc!T146,"-")))</f>
        <v>-12172.84</v>
      </c>
      <c r="S16" s="90">
        <f>if($G$3=Calc!$B$4,Calc!U108,if($G$3=Calc!$B$5,Calc!U127,if($G$3=Calc!$B$6,Calc!U146,"-")))</f>
        <v>-8617.284</v>
      </c>
      <c r="T16" s="90">
        <f>if($G$3=Calc!$B$4,Calc!V108,if($G$3=Calc!$B$5,Calc!V127,if($G$3=Calc!$B$6,Calc!V146,"-")))</f>
        <v>-5061.7284</v>
      </c>
      <c r="U16" s="91"/>
      <c r="V16" s="90">
        <f>if($G$3=Calc!$B$4,Calc!K168,if($G$3=Calc!$B$5,Calc!K188,if($G$3=Calc!$B$6,Calc!K208,"-")))</f>
        <v>-154104.2524</v>
      </c>
      <c r="W16" s="90">
        <f>if($G$3=Calc!$B$4,Calc!L168,if($G$3=Calc!$B$5,Calc!L188,if($G$3=Calc!$B$6,Calc!L208,"-")))</f>
        <v>84530.23109</v>
      </c>
      <c r="X16" s="90">
        <f>if($G$3=Calc!$B$4,Calc!M168,if($G$3=Calc!$B$5,Calc!M188,if($G$3=Calc!$B$6,Calc!M208,"-")))</f>
        <v>159531.5957</v>
      </c>
      <c r="Y16" s="90">
        <f>if($G$3=Calc!$B$4,Calc!N168,if($G$3=Calc!$B$5,Calc!N188,if($G$3=Calc!$B$6,Calc!N208,"-")))</f>
        <v>301031.2415</v>
      </c>
      <c r="Z16" s="90">
        <f>if($G$3=Calc!$B$4,Calc!O168,if($G$3=Calc!$B$5,Calc!O188,if($G$3=Calc!$B$6,Calc!O208,"-")))</f>
        <v>573177.6477</v>
      </c>
      <c r="AA16" s="90">
        <f>if($G$3=Calc!$B$4,Calc!P168,if($G$3=Calc!$B$5,Calc!P188,if($G$3=Calc!$B$6,Calc!P208,"-")))</f>
        <v>1059905.974</v>
      </c>
      <c r="AB16" s="90">
        <f>if($G$3=Calc!$B$4,Calc!Q168,if($G$3=Calc!$B$5,Calc!Q188,if($G$3=Calc!$B$6,Calc!Q208,"-")))</f>
        <v>1909163.728</v>
      </c>
      <c r="AC16" s="90">
        <f>if($G$3=Calc!$B$4,Calc!R168,if($G$3=Calc!$B$5,Calc!R188,if($G$3=Calc!$B$6,Calc!R208,"-")))</f>
        <v>3382611.595</v>
      </c>
      <c r="AD16" s="90">
        <f>if($G$3=Calc!$B$4,Calc!S168,if($G$3=Calc!$B$5,Calc!S188,if($G$3=Calc!$B$6,Calc!S208,"-")))</f>
        <v>5907104.62</v>
      </c>
      <c r="AE16" s="90">
        <f>if($G$3=Calc!$B$4,Calc!T168,if($G$3=Calc!$B$5,Calc!T188,if($G$3=Calc!$B$6,Calc!T208,"-")))</f>
        <v>10206999.79</v>
      </c>
      <c r="AF16" s="90"/>
    </row>
    <row r="17" ht="15.75" customHeight="1">
      <c r="A17" s="78"/>
      <c r="D17" s="89"/>
      <c r="E17" s="89"/>
      <c r="F17" s="8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ht="15.75" customHeight="1">
      <c r="A18" s="78"/>
      <c r="B18" s="107" t="s">
        <v>84</v>
      </c>
      <c r="C18" s="78"/>
      <c r="D18" s="89"/>
      <c r="E18" s="89"/>
      <c r="F18" s="89"/>
      <c r="G18" s="108" t="s">
        <v>168</v>
      </c>
      <c r="H18" s="109"/>
      <c r="I18" s="109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1"/>
      <c r="W18" s="111"/>
      <c r="X18" s="111"/>
      <c r="Y18" s="111"/>
      <c r="Z18" s="111"/>
      <c r="AA18" s="110"/>
      <c r="AB18" s="110"/>
      <c r="AC18" s="110"/>
      <c r="AD18" s="110"/>
      <c r="AE18" s="110"/>
      <c r="AF18" s="110"/>
    </row>
    <row r="19" ht="15.75" customHeight="1">
      <c r="A19" s="78"/>
      <c r="B19" s="79" t="s">
        <v>85</v>
      </c>
      <c r="C19" s="112" t="s">
        <v>159</v>
      </c>
      <c r="D19" s="89"/>
      <c r="E19" s="89"/>
      <c r="F19" s="89"/>
      <c r="G19" s="113" t="s">
        <v>160</v>
      </c>
      <c r="H19" s="110"/>
      <c r="I19" s="110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1"/>
      <c r="W19" s="111"/>
      <c r="X19" s="111"/>
      <c r="Y19" s="111"/>
      <c r="Z19" s="111"/>
      <c r="AA19" s="109"/>
      <c r="AB19" s="109"/>
      <c r="AC19" s="109"/>
      <c r="AD19" s="109"/>
      <c r="AE19" s="109"/>
      <c r="AF19" s="109"/>
    </row>
    <row r="20" ht="15.75" customHeight="1">
      <c r="A20" s="78"/>
      <c r="B20" s="99" t="s">
        <v>86</v>
      </c>
      <c r="C20" s="102">
        <v>25.0</v>
      </c>
      <c r="D20" s="89"/>
      <c r="E20" s="89"/>
      <c r="F20" s="89"/>
      <c r="G20" s="113" t="s">
        <v>53</v>
      </c>
      <c r="H20" s="114" t="str">
        <f>Calc!J293</f>
        <v/>
      </c>
      <c r="I20" s="111" t="str">
        <f>Calc!K293</f>
        <v/>
      </c>
      <c r="J20" s="114" t="str">
        <f>Calc!L293</f>
        <v/>
      </c>
      <c r="K20" s="114" t="str">
        <f>Calc!M293</f>
        <v/>
      </c>
      <c r="L20" s="114" t="str">
        <f>Calc!N293</f>
        <v/>
      </c>
      <c r="M20" s="114" t="str">
        <f>Calc!O293</f>
        <v/>
      </c>
      <c r="N20" s="114">
        <f>Calc!P293</f>
        <v>500000</v>
      </c>
      <c r="O20" s="114" t="str">
        <f>Calc!Q293</f>
        <v/>
      </c>
      <c r="P20" s="114" t="str">
        <f>Calc!R293</f>
        <v/>
      </c>
      <c r="Q20" s="114" t="str">
        <f>Calc!S293</f>
        <v/>
      </c>
      <c r="R20" s="114" t="str">
        <f>Calc!T293</f>
        <v/>
      </c>
      <c r="S20" s="114" t="str">
        <f>Calc!U293</f>
        <v/>
      </c>
      <c r="T20" s="114" t="str">
        <f>Calc!V293</f>
        <v/>
      </c>
      <c r="U20" s="109"/>
      <c r="V20" s="115">
        <f>Calc!K332</f>
        <v>500000</v>
      </c>
      <c r="W20" s="115">
        <f>Calc!L332</f>
        <v>0</v>
      </c>
      <c r="X20" s="115">
        <f>Calc!M332</f>
        <v>0</v>
      </c>
      <c r="Y20" s="115">
        <f>Calc!N332</f>
        <v>0</v>
      </c>
      <c r="Z20" s="115">
        <f>Calc!O332</f>
        <v>0</v>
      </c>
      <c r="AA20" s="115">
        <f>Calc!P332</f>
        <v>0</v>
      </c>
      <c r="AB20" s="115">
        <f>Calc!Q332</f>
        <v>0</v>
      </c>
      <c r="AC20" s="115">
        <f>Calc!R332</f>
        <v>0</v>
      </c>
      <c r="AD20" s="115">
        <f>Calc!S332</f>
        <v>0</v>
      </c>
      <c r="AE20" s="115">
        <f>Calc!T332</f>
        <v>0</v>
      </c>
      <c r="AF20" s="115"/>
    </row>
    <row r="21" ht="15.75" customHeight="1">
      <c r="A21" s="78"/>
      <c r="B21" s="99" t="s">
        <v>87</v>
      </c>
      <c r="C21" s="100">
        <v>3000000.0</v>
      </c>
      <c r="D21" s="150"/>
      <c r="E21" s="89"/>
      <c r="F21" s="89"/>
      <c r="G21" s="113" t="s">
        <v>162</v>
      </c>
      <c r="H21" s="114" t="str">
        <f>Calc!J294</f>
        <v/>
      </c>
      <c r="I21" s="114" t="str">
        <f>Calc!K294</f>
        <v/>
      </c>
      <c r="J21" s="114" t="str">
        <f>Calc!L294</f>
        <v/>
      </c>
      <c r="K21" s="114" t="str">
        <f>Calc!M294</f>
        <v/>
      </c>
      <c r="L21" s="114" t="str">
        <f>Calc!N294</f>
        <v/>
      </c>
      <c r="M21" s="114" t="str">
        <f>Calc!O294</f>
        <v/>
      </c>
      <c r="N21" s="114" t="str">
        <f>Calc!P294</f>
        <v/>
      </c>
      <c r="O21" s="114" t="str">
        <f>Calc!Q294</f>
        <v/>
      </c>
      <c r="P21" s="114" t="str">
        <f>Calc!R294</f>
        <v/>
      </c>
      <c r="Q21" s="114" t="str">
        <f>Calc!S294</f>
        <v/>
      </c>
      <c r="R21" s="114" t="str">
        <f>Calc!T294</f>
        <v/>
      </c>
      <c r="S21" s="114" t="str">
        <f>Calc!U294</f>
        <v/>
      </c>
      <c r="T21" s="114" t="str">
        <f>Calc!V294</f>
        <v/>
      </c>
      <c r="U21" s="109"/>
      <c r="V21" s="115">
        <f>Calc!K333</f>
        <v>0</v>
      </c>
      <c r="W21" s="115">
        <f>Calc!L333</f>
        <v>0</v>
      </c>
      <c r="X21" s="115">
        <f>Calc!M333</f>
        <v>3000000</v>
      </c>
      <c r="Y21" s="115">
        <f>Calc!N333</f>
        <v>0</v>
      </c>
      <c r="Z21" s="115">
        <f>Calc!O333</f>
        <v>0</v>
      </c>
      <c r="AA21" s="115">
        <f>Calc!P333</f>
        <v>0</v>
      </c>
      <c r="AB21" s="115">
        <f>Calc!Q333</f>
        <v>0</v>
      </c>
      <c r="AC21" s="115">
        <f>Calc!R333</f>
        <v>0</v>
      </c>
      <c r="AD21" s="115">
        <f>Calc!S333</f>
        <v>0</v>
      </c>
      <c r="AE21" s="115">
        <f>Calc!T333</f>
        <v>0</v>
      </c>
      <c r="AF21" s="115"/>
    </row>
    <row r="22" ht="15.75" customHeight="1">
      <c r="A22" s="78"/>
      <c r="B22" s="99" t="s">
        <v>63</v>
      </c>
      <c r="C22" s="100">
        <v>1.0E7</v>
      </c>
      <c r="D22" s="78"/>
      <c r="E22" s="78"/>
      <c r="F22" s="78"/>
      <c r="G22" s="116" t="s">
        <v>163</v>
      </c>
      <c r="H22" s="114" t="str">
        <f>Calc!J295</f>
        <v/>
      </c>
      <c r="I22" s="114" t="str">
        <f>Calc!K295</f>
        <v/>
      </c>
      <c r="J22" s="114" t="str">
        <f>Calc!L295</f>
        <v/>
      </c>
      <c r="K22" s="114" t="str">
        <f>Calc!M295</f>
        <v/>
      </c>
      <c r="L22" s="114" t="str">
        <f>Calc!N295</f>
        <v/>
      </c>
      <c r="M22" s="114" t="str">
        <f>Calc!O295</f>
        <v/>
      </c>
      <c r="N22" s="114" t="str">
        <f>Calc!P295</f>
        <v/>
      </c>
      <c r="O22" s="114" t="str">
        <f>Calc!Q295</f>
        <v/>
      </c>
      <c r="P22" s="114" t="str">
        <f>Calc!R295</f>
        <v/>
      </c>
      <c r="Q22" s="114" t="str">
        <f>Calc!S295</f>
        <v/>
      </c>
      <c r="R22" s="114" t="str">
        <f>Calc!T295</f>
        <v/>
      </c>
      <c r="S22" s="114" t="str">
        <f>Calc!U295</f>
        <v/>
      </c>
      <c r="T22" s="114" t="str">
        <f>Calc!V295</f>
        <v/>
      </c>
      <c r="U22" s="109"/>
      <c r="V22" s="115">
        <f>Calc!K334</f>
        <v>0</v>
      </c>
      <c r="W22" s="115">
        <f>Calc!L334</f>
        <v>0</v>
      </c>
      <c r="X22" s="115">
        <f>Calc!M334</f>
        <v>0</v>
      </c>
      <c r="Y22" s="115">
        <f>Calc!N334</f>
        <v>0</v>
      </c>
      <c r="Z22" s="115">
        <f>Calc!O334</f>
        <v>10000000</v>
      </c>
      <c r="AA22" s="115">
        <f>Calc!P334</f>
        <v>0</v>
      </c>
      <c r="AB22" s="115">
        <f>Calc!Q334</f>
        <v>0</v>
      </c>
      <c r="AC22" s="115">
        <f>Calc!R334</f>
        <v>0</v>
      </c>
      <c r="AD22" s="115">
        <f>Calc!S334</f>
        <v>0</v>
      </c>
      <c r="AE22" s="115">
        <f>Calc!T334</f>
        <v>0</v>
      </c>
      <c r="AF22" s="115"/>
    </row>
    <row r="23" ht="15.75" customHeight="1">
      <c r="A23" s="78"/>
      <c r="B23" s="117" t="s">
        <v>66</v>
      </c>
      <c r="C23" s="102" t="s">
        <v>164</v>
      </c>
      <c r="D23" s="78"/>
      <c r="E23" s="88"/>
    </row>
    <row r="24" ht="15.75" customHeight="1">
      <c r="A24" s="78"/>
      <c r="B24" s="99" t="s">
        <v>88</v>
      </c>
      <c r="C24" s="118">
        <v>0.1</v>
      </c>
      <c r="D24" s="78"/>
      <c r="E24" s="78"/>
      <c r="F24" s="78"/>
      <c r="G24" s="108" t="s">
        <v>165</v>
      </c>
      <c r="AF24" s="115"/>
    </row>
    <row r="25" ht="15.75" customHeight="1">
      <c r="A25" s="78"/>
      <c r="B25" s="99" t="s">
        <v>81</v>
      </c>
      <c r="C25" s="106">
        <v>1.0</v>
      </c>
      <c r="D25" s="78"/>
      <c r="E25" s="78"/>
      <c r="F25" s="78"/>
      <c r="G25" s="113" t="s">
        <v>160</v>
      </c>
      <c r="AF25" s="115"/>
    </row>
    <row r="26" ht="15.75" customHeight="1">
      <c r="A26" s="78"/>
      <c r="B26" s="85" t="s">
        <v>74</v>
      </c>
      <c r="C26" s="86">
        <v>0.06</v>
      </c>
      <c r="D26" s="78"/>
      <c r="E26" s="78"/>
      <c r="F26" s="78"/>
      <c r="G26" s="113" t="s">
        <v>161</v>
      </c>
      <c r="I26" s="114">
        <f>sum(Calc!K323,Calc!K326)</f>
        <v>0</v>
      </c>
      <c r="J26" s="114">
        <f>sum(Calc!L323,Calc!L326)</f>
        <v>0</v>
      </c>
      <c r="K26" s="114">
        <f>sum(Calc!M323,Calc!M326)</f>
        <v>0</v>
      </c>
      <c r="L26" s="114">
        <f>sum(Calc!N323,Calc!N326)</f>
        <v>0</v>
      </c>
      <c r="M26" s="114">
        <f>sum(Calc!O323,Calc!O326)</f>
        <v>0</v>
      </c>
      <c r="N26" s="114">
        <f>sum(Calc!P323,Calc!P326)</f>
        <v>0</v>
      </c>
      <c r="O26" s="114">
        <f>sum(Calc!Q323,Calc!Q326)</f>
        <v>0</v>
      </c>
      <c r="P26" s="114">
        <f>sum(Calc!R323,Calc!R326)</f>
        <v>0</v>
      </c>
      <c r="Q26" s="114">
        <f>sum(Calc!S323,Calc!S326)</f>
        <v>0</v>
      </c>
      <c r="R26" s="114">
        <f>sum(Calc!T323,Calc!T326)</f>
        <v>0</v>
      </c>
      <c r="S26" s="114">
        <f>sum(Calc!U323,Calc!U326)</f>
        <v>0</v>
      </c>
      <c r="T26" s="114">
        <f>sum(Calc!V323,Calc!V326)</f>
        <v>0</v>
      </c>
      <c r="V26" s="114">
        <f>sum(Calc!K351,Calc!K354)</f>
        <v>0</v>
      </c>
      <c r="W26" s="114">
        <f>sum(Calc!L351,Calc!L354)</f>
        <v>0</v>
      </c>
      <c r="X26" s="114">
        <f>sum(Calc!M351,Calc!M354)</f>
        <v>0</v>
      </c>
      <c r="Y26" s="114">
        <f>sum(Calc!N351,Calc!N354)</f>
        <v>0</v>
      </c>
      <c r="Z26" s="114">
        <f>sum(Calc!O351,Calc!O354)</f>
        <v>1177787.013</v>
      </c>
      <c r="AA26" s="114">
        <f>sum(Calc!P351,Calc!P354)</f>
        <v>0</v>
      </c>
      <c r="AB26" s="114">
        <f>sum(Calc!Q351,Calc!Q354)</f>
        <v>0</v>
      </c>
      <c r="AC26" s="114">
        <f>sum(Calc!R351,Calc!R354)</f>
        <v>0</v>
      </c>
      <c r="AD26" s="114">
        <f>sum(Calc!S351,Calc!S354)</f>
        <v>0</v>
      </c>
      <c r="AE26" s="114">
        <f>sum(Calc!T351,Calc!T354)</f>
        <v>0</v>
      </c>
      <c r="AF26" s="115"/>
    </row>
    <row r="27" ht="15.75" customHeight="1">
      <c r="A27" s="78"/>
      <c r="B27" s="88"/>
      <c r="C27" s="89"/>
      <c r="D27" s="78"/>
      <c r="E27" s="78"/>
      <c r="F27" s="78"/>
      <c r="G27" s="113" t="s">
        <v>162</v>
      </c>
      <c r="H27" s="89"/>
      <c r="I27" s="114">
        <f>sum(Calc!K324,Calc!K327)</f>
        <v>0</v>
      </c>
      <c r="J27" s="114">
        <f>sum(Calc!L324,Calc!L327)</f>
        <v>0</v>
      </c>
      <c r="K27" s="114">
        <f>sum(Calc!M324,Calc!M327)</f>
        <v>0</v>
      </c>
      <c r="L27" s="114">
        <f>sum(Calc!N324,Calc!N327)</f>
        <v>0</v>
      </c>
      <c r="M27" s="114">
        <f>sum(Calc!O324,Calc!O327)</f>
        <v>0</v>
      </c>
      <c r="N27" s="114">
        <f>sum(Calc!P324,Calc!P327)</f>
        <v>0</v>
      </c>
      <c r="O27" s="114">
        <f>sum(Calc!Q324,Calc!Q327)</f>
        <v>0</v>
      </c>
      <c r="P27" s="114">
        <f>sum(Calc!R324,Calc!R327)</f>
        <v>0</v>
      </c>
      <c r="Q27" s="114">
        <f>sum(Calc!S324,Calc!S327)</f>
        <v>0</v>
      </c>
      <c r="R27" s="114">
        <f>sum(Calc!T324,Calc!T327)</f>
        <v>0</v>
      </c>
      <c r="S27" s="114">
        <f>sum(Calc!U324,Calc!U327)</f>
        <v>0</v>
      </c>
      <c r="T27" s="114">
        <f>sum(Calc!V324,Calc!V327)</f>
        <v>0</v>
      </c>
      <c r="U27" s="78"/>
      <c r="V27" s="114">
        <f>sum(Calc!K352,Calc!K355)</f>
        <v>0</v>
      </c>
      <c r="W27" s="114">
        <f>sum(Calc!L352,Calc!L355)</f>
        <v>0</v>
      </c>
      <c r="X27" s="114">
        <f>sum(Calc!M352,Calc!M355)</f>
        <v>0</v>
      </c>
      <c r="Y27" s="114">
        <f>sum(Calc!N352,Calc!N355)</f>
        <v>0</v>
      </c>
      <c r="Z27" s="114">
        <f>sum(Calc!O352,Calc!O355)</f>
        <v>5311231.165</v>
      </c>
      <c r="AA27" s="114">
        <f>sum(Calc!P352,Calc!P355)</f>
        <v>0</v>
      </c>
      <c r="AB27" s="114">
        <f>sum(Calc!Q352,Calc!Q355)</f>
        <v>0</v>
      </c>
      <c r="AC27" s="114">
        <f>sum(Calc!R352,Calc!R355)</f>
        <v>0</v>
      </c>
      <c r="AD27" s="114">
        <f>sum(Calc!S352,Calc!S355)</f>
        <v>0</v>
      </c>
      <c r="AE27" s="114">
        <f>sum(Calc!T352,Calc!T355)</f>
        <v>0</v>
      </c>
      <c r="AF27" s="78"/>
    </row>
    <row r="28" ht="15.75" customHeight="1">
      <c r="A28" s="78"/>
      <c r="B28" s="119" t="s">
        <v>89</v>
      </c>
      <c r="C28" s="78"/>
      <c r="D28" s="78"/>
      <c r="E28" s="78"/>
      <c r="F28" s="78"/>
      <c r="G28" s="116" t="s">
        <v>166</v>
      </c>
      <c r="H28" s="89"/>
      <c r="I28" s="114">
        <f>Calc!K325</f>
        <v>0</v>
      </c>
      <c r="J28" s="114">
        <f>Calc!L325</f>
        <v>0</v>
      </c>
      <c r="K28" s="114">
        <f>Calc!M325</f>
        <v>0</v>
      </c>
      <c r="L28" s="114">
        <f>Calc!N325</f>
        <v>0</v>
      </c>
      <c r="M28" s="114">
        <f>Calc!O325</f>
        <v>0</v>
      </c>
      <c r="N28" s="114">
        <f>Calc!P325</f>
        <v>0</v>
      </c>
      <c r="O28" s="114">
        <f>Calc!Q325</f>
        <v>0</v>
      </c>
      <c r="P28" s="114">
        <f>Calc!R325</f>
        <v>0</v>
      </c>
      <c r="Q28" s="114">
        <f>Calc!S325</f>
        <v>0</v>
      </c>
      <c r="R28" s="114">
        <f>Calc!T325</f>
        <v>0</v>
      </c>
      <c r="S28" s="114">
        <f>Calc!U325</f>
        <v>0</v>
      </c>
      <c r="T28" s="114">
        <f>Calc!V325</f>
        <v>0</v>
      </c>
      <c r="U28" s="89"/>
      <c r="V28" s="114">
        <f>Calc!K353</f>
        <v>0</v>
      </c>
      <c r="W28" s="114">
        <f>Calc!L353</f>
        <v>0</v>
      </c>
      <c r="X28" s="114">
        <f>Calc!M353</f>
        <v>0</v>
      </c>
      <c r="Y28" s="114">
        <f>Calc!N353</f>
        <v>0</v>
      </c>
      <c r="Z28" s="114">
        <f>Calc!O353</f>
        <v>1024036.365</v>
      </c>
      <c r="AA28" s="114">
        <f>Calc!P353</f>
        <v>0</v>
      </c>
      <c r="AB28" s="114">
        <f>Calc!Q353</f>
        <v>0</v>
      </c>
      <c r="AC28" s="114">
        <f>Calc!R353</f>
        <v>0</v>
      </c>
      <c r="AD28" s="114">
        <f>Calc!S353</f>
        <v>0</v>
      </c>
      <c r="AE28" s="114">
        <f>Calc!T353</f>
        <v>0</v>
      </c>
      <c r="AF28" s="89"/>
    </row>
    <row r="29" ht="15.75" customHeight="1">
      <c r="A29" s="78"/>
      <c r="B29" s="79" t="s">
        <v>86</v>
      </c>
      <c r="C29" s="95">
        <v>60.0</v>
      </c>
      <c r="D29" s="78"/>
      <c r="E29" s="78"/>
      <c r="F29" s="78"/>
      <c r="G29" s="116" t="s">
        <v>167</v>
      </c>
      <c r="H29" s="89"/>
      <c r="I29" s="114">
        <f>Calc!K328</f>
        <v>0</v>
      </c>
      <c r="J29" s="114">
        <f>Calc!L328</f>
        <v>0</v>
      </c>
      <c r="K29" s="114">
        <f>Calc!M328</f>
        <v>0</v>
      </c>
      <c r="L29" s="114">
        <f>Calc!N328</f>
        <v>0</v>
      </c>
      <c r="M29" s="114">
        <f>Calc!O328</f>
        <v>0</v>
      </c>
      <c r="N29" s="114">
        <f>Calc!P328</f>
        <v>0</v>
      </c>
      <c r="O29" s="114">
        <f>Calc!Q328</f>
        <v>0</v>
      </c>
      <c r="P29" s="114">
        <f>Calc!R328</f>
        <v>0</v>
      </c>
      <c r="Q29" s="114">
        <f>Calc!S328</f>
        <v>0</v>
      </c>
      <c r="R29" s="114">
        <f>Calc!T328</f>
        <v>0</v>
      </c>
      <c r="S29" s="114">
        <f>Calc!U328</f>
        <v>0</v>
      </c>
      <c r="T29" s="114">
        <f>Calc!V328</f>
        <v>0</v>
      </c>
      <c r="U29" s="89"/>
      <c r="V29" s="114">
        <f>Calc!K356</f>
        <v>0</v>
      </c>
      <c r="W29" s="114">
        <f>Calc!L356</f>
        <v>0</v>
      </c>
      <c r="X29" s="114">
        <f>Calc!M356</f>
        <v>0</v>
      </c>
      <c r="Y29" s="114">
        <f>Calc!N356</f>
        <v>0</v>
      </c>
      <c r="Z29" s="114">
        <f>Calc!O356</f>
        <v>2486945.457</v>
      </c>
      <c r="AA29" s="114">
        <f>Calc!P356</f>
        <v>0</v>
      </c>
      <c r="AB29" s="114">
        <f>Calc!Q356</f>
        <v>0</v>
      </c>
      <c r="AC29" s="114">
        <f>Calc!R356</f>
        <v>0</v>
      </c>
      <c r="AD29" s="114">
        <f>Calc!S356</f>
        <v>0</v>
      </c>
      <c r="AE29" s="114">
        <f>Calc!T356</f>
        <v>0</v>
      </c>
      <c r="AF29" s="89"/>
    </row>
    <row r="30" ht="15.75" customHeight="1">
      <c r="A30" s="78"/>
      <c r="B30" s="85" t="s">
        <v>90</v>
      </c>
      <c r="C30" s="120">
        <v>1.0E7</v>
      </c>
      <c r="D30" s="78"/>
      <c r="E30" s="78"/>
      <c r="F30" s="78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</row>
    <row r="31" ht="15.75" customHeight="1">
      <c r="A31" s="78"/>
      <c r="D31" s="78"/>
      <c r="E31" s="78"/>
      <c r="F31" s="78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</row>
    <row r="32" ht="15.75" customHeight="1">
      <c r="A32" s="78"/>
      <c r="C32" s="78"/>
      <c r="D32" s="78"/>
      <c r="E32" s="78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</row>
    <row r="33" ht="15.75" customHeight="1">
      <c r="A33" s="78"/>
      <c r="D33" s="78"/>
      <c r="E33" s="78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</row>
    <row r="34" ht="15.75" customHeight="1">
      <c r="A34" s="78"/>
      <c r="D34" s="78"/>
      <c r="E34" s="78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</row>
    <row r="35" ht="15.75" customHeight="1">
      <c r="A35" s="78"/>
      <c r="D35" s="78"/>
      <c r="E35" s="78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122" t="str">
        <f>Calc!I339</f>
        <v>Investors (2)</v>
      </c>
      <c r="V35" s="151">
        <f>Calc!J339</f>
        <v>0</v>
      </c>
      <c r="W35" s="152">
        <f>Calc!K339</f>
        <v>0</v>
      </c>
      <c r="X35" s="152">
        <f>Calc!L339</f>
        <v>0</v>
      </c>
      <c r="Y35" s="152">
        <f>Calc!M339</f>
        <v>0.3636363636</v>
      </c>
      <c r="Z35" s="152">
        <f>Calc!N339</f>
        <v>0.3636363636</v>
      </c>
      <c r="AA35" s="152">
        <f>Calc!O339</f>
        <v>0.3636363636</v>
      </c>
      <c r="AB35" s="152">
        <f>Calc!P339</f>
        <v>0.3636363636</v>
      </c>
      <c r="AC35" s="152">
        <f>Calc!Q339</f>
        <v>0.3636363636</v>
      </c>
      <c r="AD35" s="152">
        <f>Calc!R339</f>
        <v>0.3636363636</v>
      </c>
      <c r="AE35" s="152">
        <f>Calc!S339</f>
        <v>0.3636363636</v>
      </c>
      <c r="AF35" s="89"/>
    </row>
    <row r="3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125" t="str">
        <f>Calc!I338</f>
        <v>SAFE</v>
      </c>
      <c r="V36" s="153">
        <f>Calc!J338</f>
        <v>0</v>
      </c>
      <c r="W36" s="154">
        <f>Calc!K338</f>
        <v>0</v>
      </c>
      <c r="X36" s="154">
        <f>Calc!L338</f>
        <v>0</v>
      </c>
      <c r="Y36" s="154">
        <f>Calc!M338</f>
        <v>0.1212121212</v>
      </c>
      <c r="Z36" s="154">
        <f>Calc!N338</f>
        <v>0.1212121212</v>
      </c>
      <c r="AA36" s="154">
        <f>Calc!O338</f>
        <v>0.1212121212</v>
      </c>
      <c r="AB36" s="154">
        <f>Calc!P338</f>
        <v>0.1212121212</v>
      </c>
      <c r="AC36" s="154">
        <f>Calc!Q338</f>
        <v>0.1212121212</v>
      </c>
      <c r="AD36" s="154">
        <f>Calc!R338</f>
        <v>0.1212121212</v>
      </c>
      <c r="AE36" s="154">
        <f>Calc!S338</f>
        <v>0.1212121212</v>
      </c>
      <c r="AF36" s="89"/>
    </row>
    <row r="37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128" t="str">
        <f>Calc!I337</f>
        <v>Founders</v>
      </c>
      <c r="V37" s="155">
        <f>Calc!J337</f>
        <v>1</v>
      </c>
      <c r="W37" s="156">
        <f>Calc!K337</f>
        <v>1</v>
      </c>
      <c r="X37" s="156">
        <f>Calc!L337</f>
        <v>1</v>
      </c>
      <c r="Y37" s="156">
        <f>Calc!M337</f>
        <v>0.5151515152</v>
      </c>
      <c r="Z37" s="156">
        <f>Calc!N337</f>
        <v>0.5151515152</v>
      </c>
      <c r="AA37" s="156">
        <f>Calc!O337</f>
        <v>0.5151515152</v>
      </c>
      <c r="AB37" s="156">
        <f>Calc!P337</f>
        <v>0.5151515152</v>
      </c>
      <c r="AC37" s="156">
        <f>Calc!Q337</f>
        <v>0.5151515152</v>
      </c>
      <c r="AD37" s="156">
        <f>Calc!R337</f>
        <v>0.5151515152</v>
      </c>
      <c r="AE37" s="156">
        <f>Calc!S337</f>
        <v>0.5151515152</v>
      </c>
      <c r="AF37" s="89"/>
    </row>
    <row r="38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</row>
    <row r="39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</row>
    <row r="40" ht="15.75" customHeight="1">
      <c r="A40" s="89"/>
      <c r="B40" s="89"/>
      <c r="C40" s="89"/>
      <c r="D40" s="89"/>
      <c r="E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</row>
    <row r="41" ht="15.75" customHeight="1">
      <c r="D41" s="89"/>
      <c r="E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U41" s="89"/>
      <c r="AF41" s="89"/>
    </row>
    <row r="42" ht="15.75" customHeight="1">
      <c r="D42" s="89"/>
      <c r="E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U42" s="131" t="str">
        <f>Calc!I345</f>
        <v>New Option Pool</v>
      </c>
      <c r="V42" s="157">
        <f>Calc!J345</f>
        <v>0</v>
      </c>
      <c r="W42" s="158">
        <f>Calc!K345</f>
        <v>0</v>
      </c>
      <c r="X42" s="158">
        <f>Calc!L345</f>
        <v>0</v>
      </c>
      <c r="Y42" s="158">
        <f>Calc!M345</f>
        <v>0.1</v>
      </c>
      <c r="Z42" s="158">
        <f>Calc!N345</f>
        <v>0.1</v>
      </c>
      <c r="AA42" s="158">
        <f>Calc!O345</f>
        <v>0.1</v>
      </c>
      <c r="AB42" s="158">
        <f>Calc!P345</f>
        <v>0.1</v>
      </c>
      <c r="AC42" s="158">
        <f>Calc!Q345</f>
        <v>0.1</v>
      </c>
      <c r="AD42" s="158">
        <f>Calc!R345</f>
        <v>0.1</v>
      </c>
      <c r="AE42" s="158">
        <f>Calc!S345</f>
        <v>0.1</v>
      </c>
      <c r="AF42" s="89"/>
    </row>
    <row r="43" ht="15.75" customHeight="1">
      <c r="D43" s="89"/>
      <c r="E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U43" s="122" t="str">
        <f>Calc!I344</f>
        <v>Investors (2)</v>
      </c>
      <c r="V43" s="151">
        <f>Calc!J344</f>
        <v>0</v>
      </c>
      <c r="W43" s="152">
        <f>Calc!K344</f>
        <v>0</v>
      </c>
      <c r="X43" s="152">
        <f>Calc!L344</f>
        <v>0</v>
      </c>
      <c r="Y43" s="152">
        <f>Calc!M344</f>
        <v>0.3</v>
      </c>
      <c r="Z43" s="152">
        <f>Calc!N344</f>
        <v>0.3</v>
      </c>
      <c r="AA43" s="152">
        <f>Calc!O344</f>
        <v>0.3</v>
      </c>
      <c r="AB43" s="152">
        <f>Calc!P344</f>
        <v>0.3</v>
      </c>
      <c r="AC43" s="152">
        <f>Calc!Q344</f>
        <v>0.3</v>
      </c>
      <c r="AD43" s="152">
        <f>Calc!R344</f>
        <v>0.3</v>
      </c>
      <c r="AE43" s="152">
        <f>Calc!S344</f>
        <v>0.3</v>
      </c>
      <c r="AF43" s="89"/>
    </row>
    <row r="44" ht="15.75" customHeight="1">
      <c r="A44" s="89"/>
      <c r="B44" s="89"/>
      <c r="C44" s="89"/>
      <c r="D44" s="89"/>
      <c r="E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U44" s="125" t="str">
        <f>Calc!I343</f>
        <v>SAFE</v>
      </c>
      <c r="V44" s="153">
        <f>Calc!J343</f>
        <v>0</v>
      </c>
      <c r="W44" s="154">
        <f>Calc!K343</f>
        <v>0</v>
      </c>
      <c r="X44" s="154">
        <f>Calc!L343</f>
        <v>0</v>
      </c>
      <c r="Y44" s="154">
        <f>Calc!M343</f>
        <v>0.1</v>
      </c>
      <c r="Z44" s="154">
        <f>Calc!N343</f>
        <v>0.1</v>
      </c>
      <c r="AA44" s="154">
        <f>Calc!O343</f>
        <v>0.1</v>
      </c>
      <c r="AB44" s="154">
        <f>Calc!P343</f>
        <v>0.1</v>
      </c>
      <c r="AC44" s="154">
        <f>Calc!Q343</f>
        <v>0.1</v>
      </c>
      <c r="AD44" s="154">
        <f>Calc!R343</f>
        <v>0.1</v>
      </c>
      <c r="AE44" s="154">
        <f>Calc!S343</f>
        <v>0.1</v>
      </c>
      <c r="AF44" s="89"/>
    </row>
    <row r="45" ht="15.75" customHeight="1">
      <c r="A45" s="89"/>
      <c r="B45" s="89"/>
      <c r="C45" s="89"/>
      <c r="D45" s="89"/>
      <c r="E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U45" s="134" t="str">
        <f>Calc!I342</f>
        <v>Employee Options</v>
      </c>
      <c r="V45" s="159">
        <f>Calc!J342</f>
        <v>0.15</v>
      </c>
      <c r="W45" s="160">
        <f>Calc!K342</f>
        <v>0.15</v>
      </c>
      <c r="X45" s="160">
        <f>Calc!L342</f>
        <v>0.15</v>
      </c>
      <c r="Y45" s="160">
        <f>Calc!M342</f>
        <v>0.075</v>
      </c>
      <c r="Z45" s="160">
        <f>Calc!N342</f>
        <v>0.075</v>
      </c>
      <c r="AA45" s="160">
        <f>Calc!O342</f>
        <v>0.075</v>
      </c>
      <c r="AB45" s="160">
        <f>Calc!P342</f>
        <v>0.075</v>
      </c>
      <c r="AC45" s="160">
        <f>Calc!Q342</f>
        <v>0.075</v>
      </c>
      <c r="AD45" s="160">
        <f>Calc!R342</f>
        <v>0.075</v>
      </c>
      <c r="AE45" s="160">
        <f>Calc!S342</f>
        <v>0.075</v>
      </c>
      <c r="AF45" s="89"/>
    </row>
    <row r="46" ht="18.0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U46" s="128" t="str">
        <f>Calc!I341</f>
        <v>Founders</v>
      </c>
      <c r="V46" s="155">
        <f>Calc!J341</f>
        <v>0.85</v>
      </c>
      <c r="W46" s="156">
        <f>Calc!K341</f>
        <v>0.85</v>
      </c>
      <c r="X46" s="156">
        <f>Calc!L341</f>
        <v>0.85</v>
      </c>
      <c r="Y46" s="156">
        <f>Calc!M341</f>
        <v>0.425</v>
      </c>
      <c r="Z46" s="156">
        <f>Calc!N341</f>
        <v>0.425</v>
      </c>
      <c r="AA46" s="156">
        <f>Calc!O341</f>
        <v>0.425</v>
      </c>
      <c r="AB46" s="156">
        <f>Calc!P341</f>
        <v>0.425</v>
      </c>
      <c r="AC46" s="156">
        <f>Calc!Q341</f>
        <v>0.425</v>
      </c>
      <c r="AD46" s="156">
        <f>Calc!R341</f>
        <v>0.425</v>
      </c>
      <c r="AE46" s="156">
        <f>Calc!S341</f>
        <v>0.425</v>
      </c>
      <c r="AF46" s="89"/>
    </row>
    <row r="47" ht="18.0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</row>
    <row r="48" ht="18.0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</row>
    <row r="49" ht="18.0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</row>
    <row r="50" ht="18.0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</row>
    <row r="51" ht="18.0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</row>
    <row r="52" ht="18.0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</row>
    <row r="53" ht="18.0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</row>
    <row r="54" ht="18.0" customHeight="1">
      <c r="A54" s="89"/>
      <c r="B54" s="89"/>
      <c r="C54" s="89"/>
      <c r="D54" s="89"/>
      <c r="E54" s="137">
        <f>Calc!V366</f>
        <v>6489018.178</v>
      </c>
      <c r="F54" s="138" t="str">
        <f>Calc!I366</f>
        <v>Investors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</row>
    <row r="55" ht="18.0" customHeight="1">
      <c r="A55" s="89"/>
      <c r="B55" s="89"/>
      <c r="C55" s="89"/>
      <c r="D55" s="89"/>
      <c r="E55" s="139">
        <f>Calc!V365</f>
        <v>1024036.365</v>
      </c>
      <c r="F55" s="140" t="str">
        <f>Calc!I365</f>
        <v>Employee Options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</row>
    <row r="56" ht="18.0" customHeight="1">
      <c r="A56" s="89"/>
      <c r="B56" s="89"/>
      <c r="C56" s="89"/>
      <c r="D56" s="89"/>
      <c r="E56" s="141">
        <f>Calc!V364</f>
        <v>2486945.457</v>
      </c>
      <c r="F56" s="142" t="str">
        <f>Calc!I364</f>
        <v>Founders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</row>
    <row r="57" ht="18.0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</row>
    <row r="58" ht="18.0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</row>
    <row r="59" ht="18.0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</row>
    <row r="60" ht="18.0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</row>
    <row r="61" ht="18.0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</row>
    <row r="62" ht="18.0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</row>
    <row r="63" ht="18.0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</row>
    <row r="64" ht="18.0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</row>
    <row r="65" ht="18.0" customHeight="1">
      <c r="A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AF65" s="89"/>
    </row>
    <row r="66" ht="18.0" customHeight="1">
      <c r="A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AF66" s="89"/>
    </row>
    <row r="67" ht="18.0" customHeight="1">
      <c r="A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</row>
    <row r="68" ht="18.0" customHeight="1">
      <c r="A68" s="89"/>
      <c r="D68" s="89"/>
      <c r="E68" s="137">
        <f t="shared" ref="E68:E69" si="1">sum(V68:AE68)</f>
        <v>4457242.366</v>
      </c>
      <c r="F68" s="143" t="str">
        <f t="shared" ref="F68:F69" si="2">U68</f>
        <v>Investors</v>
      </c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144" t="str">
        <f>Calc!I360</f>
        <v>Investors</v>
      </c>
      <c r="V68" s="161">
        <f>Calc!K360</f>
        <v>0</v>
      </c>
      <c r="W68" s="161">
        <f>Calc!L360</f>
        <v>0</v>
      </c>
      <c r="X68" s="161">
        <f>Calc!M360</f>
        <v>15469.7305</v>
      </c>
      <c r="Y68" s="161">
        <f>Calc!N360</f>
        <v>29190.90826</v>
      </c>
      <c r="Z68" s="161">
        <f>Calc!O360</f>
        <v>55580.8628</v>
      </c>
      <c r="AA68" s="161">
        <f>Calc!P360</f>
        <v>205557.5223</v>
      </c>
      <c r="AB68" s="161">
        <f>Calc!Q360</f>
        <v>370262.0564</v>
      </c>
      <c r="AC68" s="161">
        <f>Calc!R360</f>
        <v>656021.6426</v>
      </c>
      <c r="AD68" s="161">
        <f>Calc!S360</f>
        <v>1145620.29</v>
      </c>
      <c r="AE68" s="161">
        <f>Calc!T360</f>
        <v>1979539.354</v>
      </c>
      <c r="AF68" s="89"/>
    </row>
    <row r="69" ht="18.0" customHeight="1">
      <c r="A69" s="89"/>
      <c r="D69" s="89"/>
      <c r="E69" s="141">
        <f t="shared" si="1"/>
        <v>4744273.037</v>
      </c>
      <c r="F69" s="146" t="str">
        <f t="shared" si="2"/>
        <v>Founders</v>
      </c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128" t="str">
        <f>Calc!I359</f>
        <v>Founders</v>
      </c>
      <c r="V69" s="162">
        <f>Calc!K359</f>
        <v>0</v>
      </c>
      <c r="W69" s="162">
        <f>Calc!L359</f>
        <v>8453.023109</v>
      </c>
      <c r="X69" s="162">
        <f>Calc!M359</f>
        <v>16436.58865</v>
      </c>
      <c r="Y69" s="162">
        <f>Calc!N359</f>
        <v>31015.34003</v>
      </c>
      <c r="Z69" s="162">
        <f>Calc!O359</f>
        <v>59054.66673</v>
      </c>
      <c r="AA69" s="162">
        <f>Calc!P359</f>
        <v>218404.8675</v>
      </c>
      <c r="AB69" s="162">
        <f>Calc!Q359</f>
        <v>393403.4349</v>
      </c>
      <c r="AC69" s="162">
        <f>Calc!R359</f>
        <v>697022.9953</v>
      </c>
      <c r="AD69" s="162">
        <f>Calc!S359</f>
        <v>1217221.558</v>
      </c>
      <c r="AE69" s="162">
        <f>Calc!T359</f>
        <v>2103260.563</v>
      </c>
      <c r="AF69" s="89"/>
    </row>
    <row r="70" ht="18.0" customHeight="1">
      <c r="A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</row>
    <row r="71" ht="18.0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AF71" s="89"/>
    </row>
    <row r="72" ht="18.0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AF72" s="89"/>
    </row>
    <row r="73" ht="18.0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</row>
    <row r="74" ht="18.0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</row>
    <row r="75" ht="18.0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</row>
    <row r="76" ht="18.0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</row>
    <row r="77" ht="18.0" customHeight="1">
      <c r="A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AF77" s="89"/>
    </row>
    <row r="78" ht="18.0" customHeight="1">
      <c r="A78" s="89"/>
      <c r="D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AF78" s="89"/>
    </row>
    <row r="79" ht="18.0" customHeight="1">
      <c r="A79" s="89"/>
      <c r="D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AF79" s="89"/>
    </row>
    <row r="80" ht="18.0" customHeight="1">
      <c r="A80" s="89"/>
      <c r="B80" s="89"/>
      <c r="C80" s="89"/>
      <c r="D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AF80" s="89"/>
    </row>
    <row r="81" ht="18.0" customHeight="1">
      <c r="A81" s="89"/>
      <c r="B81" s="89"/>
      <c r="C81" s="89"/>
      <c r="D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AF81" s="89"/>
    </row>
    <row r="82" ht="18.0" customHeight="1">
      <c r="A82" s="89"/>
      <c r="B82" s="89"/>
      <c r="C82" s="89"/>
      <c r="D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AF82" s="89"/>
    </row>
    <row r="83" ht="18.0" customHeight="1">
      <c r="A83" s="89"/>
      <c r="B83" s="89"/>
      <c r="C83" s="89"/>
      <c r="D83" s="89"/>
      <c r="E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AF83" s="89"/>
    </row>
    <row r="84" ht="18.0" customHeight="1">
      <c r="A84" s="89"/>
      <c r="B84" s="89"/>
      <c r="C84" s="89"/>
      <c r="D84" s="89"/>
      <c r="E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</row>
    <row r="85" ht="18.0" customHeight="1">
      <c r="A85" s="89"/>
      <c r="B85" s="89"/>
      <c r="C85" s="89"/>
      <c r="D85" s="89"/>
      <c r="E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</row>
    <row r="86" ht="18.0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</row>
    <row r="87" ht="18.0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</row>
    <row r="88" ht="18.0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</row>
    <row r="89" ht="18.0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</row>
    <row r="90" ht="18.0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</row>
    <row r="91" ht="18.0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ht="18.0" customHeight="1">
      <c r="A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</row>
    <row r="93" ht="18.0" customHeight="1">
      <c r="A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</row>
    <row r="94" ht="18.0" customHeight="1">
      <c r="A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</row>
    <row r="95" ht="18.0" customHeight="1">
      <c r="A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</row>
    <row r="96" ht="18.0" customHeight="1">
      <c r="A96" s="89"/>
      <c r="B96" s="89"/>
      <c r="C96" s="89"/>
      <c r="D96" s="89"/>
      <c r="E96" s="89"/>
      <c r="F96" s="89"/>
      <c r="H96" s="89"/>
      <c r="AF96" s="89"/>
    </row>
    <row r="97" ht="18.0" customHeight="1">
      <c r="A97" s="89"/>
      <c r="B97" s="89"/>
      <c r="C97" s="89"/>
      <c r="D97" s="89"/>
      <c r="E97" s="89"/>
      <c r="F97" s="89"/>
      <c r="H97" s="89"/>
      <c r="AF97" s="89"/>
    </row>
    <row r="98" ht="18.0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AF98" s="89"/>
    </row>
    <row r="99" ht="18.0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</row>
    <row r="100" ht="18.0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</row>
    <row r="101" ht="18.0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</row>
    <row r="102" ht="18.0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</row>
    <row r="103" ht="18.0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</row>
    <row r="104" ht="18.0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D104" s="89"/>
      <c r="AE104" s="89"/>
      <c r="AF104" s="89"/>
    </row>
    <row r="105" ht="18.0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D105" s="89"/>
      <c r="AE105" s="89"/>
      <c r="AF105" s="89"/>
    </row>
    <row r="106" ht="18.0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D106" s="89"/>
      <c r="AE106" s="89"/>
      <c r="AF106" s="89"/>
    </row>
    <row r="107" ht="18.0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</row>
    <row r="108" ht="18.0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</row>
    <row r="109" ht="18.0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</row>
    <row r="110" ht="18.0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</row>
    <row r="111" ht="18.0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</row>
    <row r="112" ht="18.0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</row>
    <row r="113" ht="18.0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</row>
    <row r="114" ht="18.0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</row>
    <row r="115" ht="18.0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</row>
    <row r="116" ht="18.0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</row>
    <row r="117" ht="18.0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</row>
    <row r="118" ht="18.0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</row>
    <row r="119" ht="18.0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</row>
    <row r="120" ht="18.0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</row>
    <row r="121" ht="18.0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</row>
    <row r="122" ht="18.0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</row>
    <row r="123" ht="18.0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</row>
    <row r="124" ht="18.0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</row>
    <row r="125" ht="18.0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</row>
    <row r="126" ht="18.0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</row>
    <row r="127" ht="18.0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</row>
    <row r="128" ht="18.0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</row>
    <row r="129" ht="18.0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</row>
    <row r="130" ht="18.0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</row>
    <row r="131" ht="18.0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</row>
    <row r="132" ht="18.0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</row>
    <row r="133" ht="18.0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</row>
    <row r="134" ht="18.0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</row>
    <row r="135" ht="18.0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</row>
    <row r="136" ht="18.0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</row>
    <row r="137" ht="18.0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</row>
    <row r="138" ht="18.0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</row>
    <row r="139" ht="18.0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</row>
    <row r="140" ht="18.0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</row>
    <row r="141" ht="18.0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</row>
    <row r="142" ht="18.0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</row>
    <row r="143" ht="18.0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</row>
    <row r="144" ht="18.0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</row>
    <row r="145" ht="18.0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</row>
    <row r="146" ht="18.0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</row>
    <row r="147" ht="18.0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</row>
    <row r="148" ht="18.0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</row>
    <row r="149" ht="18.0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</row>
    <row r="150" ht="18.0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</row>
    <row r="151" ht="18.0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</row>
    <row r="152" ht="18.0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</row>
    <row r="153" ht="18.0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</row>
    <row r="154" ht="18.0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</row>
    <row r="155" ht="18.0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</row>
    <row r="156" ht="18.0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</row>
    <row r="157" ht="18.0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</row>
    <row r="158" ht="18.0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</row>
    <row r="159" ht="18.0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</row>
    <row r="160" ht="18.0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</row>
    <row r="161" ht="18.0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</row>
    <row r="162" ht="18.0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</row>
    <row r="163" ht="18.0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</row>
    <row r="164" ht="18.0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</row>
    <row r="165" ht="18.0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</row>
    <row r="166" ht="18.0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</row>
    <row r="167" ht="18.0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</row>
    <row r="168" ht="18.0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</row>
    <row r="169" ht="18.0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</row>
    <row r="170" ht="18.0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</row>
    <row r="171" ht="18.0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</row>
    <row r="172" ht="18.0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</row>
    <row r="173" ht="18.0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</row>
    <row r="174" ht="18.0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</row>
    <row r="175" ht="18.0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</row>
    <row r="176" ht="18.0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</row>
    <row r="177" ht="18.0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</row>
    <row r="178" ht="18.0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</row>
    <row r="179" ht="18.0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</row>
    <row r="180" ht="18.0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</row>
    <row r="181" ht="18.0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</row>
    <row r="182" ht="18.0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</row>
    <row r="183" ht="18.0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</row>
    <row r="184" ht="18.0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</row>
    <row r="185" ht="18.0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</row>
    <row r="186" ht="18.0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</row>
    <row r="187" ht="18.0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</row>
    <row r="188" ht="18.0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</row>
    <row r="189" ht="18.0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</row>
    <row r="190" ht="18.0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</row>
    <row r="191" ht="18.0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</row>
    <row r="192" ht="18.0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</row>
    <row r="193" ht="18.0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</row>
    <row r="194" ht="18.0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</row>
    <row r="195" ht="18.0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</row>
    <row r="196" ht="18.0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</row>
    <row r="197" ht="18.0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</row>
    <row r="198" ht="18.0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</row>
    <row r="199" ht="18.0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</row>
    <row r="200" ht="18.0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</row>
    <row r="201" ht="18.0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</row>
    <row r="202" ht="18.0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</row>
    <row r="203" ht="18.0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</row>
    <row r="204" ht="18.0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</row>
    <row r="205" ht="18.0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</row>
    <row r="206" ht="18.0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</row>
    <row r="207" ht="18.0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</row>
    <row r="208" ht="18.0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</row>
    <row r="209" ht="18.0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</row>
    <row r="210" ht="18.0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</row>
    <row r="211" ht="18.0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</row>
    <row r="212" ht="18.0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</row>
    <row r="213" ht="18.0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</row>
    <row r="214" ht="18.0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</row>
    <row r="215" ht="18.0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</row>
    <row r="216" ht="18.0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</row>
    <row r="217" ht="18.0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</row>
    <row r="218" ht="18.0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</row>
    <row r="219" ht="18.0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</row>
    <row r="220" ht="18.0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</row>
    <row r="221" ht="18.0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</row>
    <row r="222" ht="18.0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</row>
    <row r="223" ht="18.0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</row>
    <row r="224" ht="18.0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</row>
    <row r="225" ht="18.0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</row>
    <row r="226" ht="18.0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</row>
    <row r="227" ht="18.0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</row>
    <row r="228" ht="18.0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</row>
    <row r="229" ht="18.0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</row>
    <row r="230" ht="18.0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</row>
    <row r="231" ht="18.0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</row>
    <row r="232" ht="18.0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</row>
    <row r="233" ht="18.0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</row>
    <row r="234" ht="18.0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</row>
    <row r="235" ht="18.0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</row>
    <row r="236" ht="18.0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</row>
    <row r="237" ht="18.0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</row>
    <row r="238" ht="18.0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</row>
    <row r="239" ht="18.0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</row>
    <row r="240" ht="18.0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</row>
    <row r="241" ht="18.0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</row>
    <row r="242" ht="18.0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</row>
    <row r="243" ht="18.0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</row>
    <row r="244" ht="18.0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</row>
    <row r="245" ht="18.0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</row>
    <row r="246" ht="18.0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</row>
    <row r="247" ht="18.0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</row>
    <row r="248" ht="18.0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</row>
    <row r="249" ht="18.0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</row>
    <row r="250" ht="18.0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</row>
    <row r="251" ht="18.0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</row>
    <row r="252" ht="18.0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</row>
    <row r="253" ht="18.0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</row>
    <row r="254" ht="18.0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</row>
    <row r="255" ht="18.0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</row>
    <row r="256" ht="18.0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</row>
    <row r="257" ht="18.0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</row>
    <row r="258" ht="18.0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</row>
    <row r="259" ht="18.0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</row>
    <row r="260" ht="18.0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</row>
    <row r="261" ht="18.0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</row>
    <row r="262" ht="18.0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</row>
    <row r="263" ht="18.0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</row>
    <row r="264" ht="18.0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</row>
    <row r="265" ht="18.0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</row>
    <row r="266" ht="18.0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</row>
    <row r="267" ht="18.0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</row>
    <row r="268" ht="18.0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</row>
    <row r="269" ht="18.0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</row>
    <row r="270" ht="18.0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</row>
    <row r="271" ht="18.0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</row>
    <row r="272" ht="18.0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</row>
    <row r="273" ht="18.0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</row>
    <row r="274" ht="18.0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</row>
    <row r="275" ht="18.0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</row>
    <row r="276" ht="18.0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</row>
    <row r="277" ht="18.0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</row>
    <row r="278" ht="18.0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</row>
    <row r="279" ht="18.0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</row>
    <row r="280" ht="18.0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</row>
    <row r="281" ht="18.0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</row>
    <row r="282" ht="18.0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</row>
    <row r="283" ht="18.0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</row>
    <row r="284" ht="18.0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</row>
    <row r="285" ht="18.0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</row>
    <row r="286" ht="18.0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</row>
    <row r="287" ht="18.0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</row>
    <row r="288" ht="18.0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</row>
    <row r="289" ht="18.0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</row>
    <row r="290" ht="18.0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</row>
    <row r="291" ht="18.0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</row>
    <row r="292" ht="18.0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</row>
    <row r="293" ht="18.0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</row>
    <row r="294" ht="18.0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</row>
    <row r="295" ht="18.0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</row>
    <row r="296" ht="18.0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</row>
    <row r="297" ht="18.0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</row>
    <row r="298" ht="18.0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</row>
    <row r="299" ht="18.0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</row>
    <row r="300" ht="18.0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</row>
    <row r="301" ht="18.0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</row>
    <row r="302" ht="18.0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</row>
    <row r="303" ht="18.0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</row>
    <row r="304" ht="18.0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</row>
    <row r="305" ht="18.0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</row>
    <row r="306" ht="18.0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</row>
    <row r="307" ht="18.0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</row>
    <row r="308" ht="18.0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</row>
    <row r="309" ht="18.0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</row>
    <row r="310" ht="18.0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</row>
    <row r="311" ht="18.0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</row>
    <row r="312" ht="18.0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</row>
    <row r="313" ht="18.0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</row>
    <row r="314" ht="18.0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</row>
    <row r="315" ht="18.0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</row>
    <row r="316" ht="18.0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</row>
    <row r="317" ht="18.0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</row>
    <row r="318" ht="18.0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</row>
    <row r="319" ht="18.0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</row>
    <row r="320" ht="18.0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</row>
    <row r="321" ht="18.0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</row>
    <row r="322" ht="18.0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</row>
    <row r="323" ht="18.0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</row>
    <row r="324" ht="18.0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</row>
    <row r="325" ht="18.0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</row>
    <row r="326" ht="18.0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</row>
    <row r="327" ht="18.0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</row>
    <row r="328" ht="18.0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</row>
    <row r="329" ht="18.0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</row>
    <row r="330" ht="18.0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</row>
    <row r="331" ht="18.0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</row>
    <row r="332" ht="18.0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</row>
    <row r="333" ht="18.0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</row>
    <row r="334" ht="18.0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</row>
    <row r="335" ht="18.0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</row>
    <row r="336" ht="18.0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</row>
    <row r="337" ht="18.0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</row>
    <row r="338" ht="18.0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</row>
    <row r="339" ht="18.0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</row>
    <row r="340" ht="18.0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</row>
    <row r="341" ht="18.0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</row>
    <row r="342" ht="18.0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</row>
    <row r="343" ht="18.0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</row>
    <row r="344" ht="18.0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</row>
    <row r="345" ht="18.0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</row>
    <row r="346" ht="18.0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</row>
    <row r="347" ht="18.0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</row>
    <row r="348" ht="18.0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</row>
    <row r="349" ht="18.0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</row>
    <row r="350" ht="18.0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</row>
    <row r="351" ht="18.0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</row>
    <row r="352" ht="18.0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</row>
    <row r="353" ht="18.0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</row>
    <row r="354" ht="18.0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</row>
    <row r="355" ht="18.0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</row>
    <row r="356" ht="18.0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</row>
    <row r="357" ht="18.0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</row>
    <row r="358" ht="18.0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ht="18.0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ht="18.0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ht="18.0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ht="18.0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ht="18.0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ht="18.0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ht="18.0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ht="18.0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ht="18.0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ht="18.0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ht="18.0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ht="18.0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ht="18.0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ht="18.0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ht="18.0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ht="18.0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ht="18.0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ht="18.0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ht="18.0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ht="18.0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ht="18.0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ht="18.0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ht="18.0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ht="18.0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ht="18.0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ht="18.0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ht="18.0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ht="18.0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ht="18.0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ht="18.0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ht="18.0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ht="18.0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ht="18.0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ht="18.0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ht="18.0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ht="18.0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ht="18.0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ht="18.0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ht="18.0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ht="18.0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ht="18.0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ht="18.0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ht="18.0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ht="18.0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ht="18.0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ht="18.0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ht="18.0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ht="18.0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ht="18.0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ht="18.0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ht="18.0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ht="18.0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ht="18.0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ht="18.0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ht="18.0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ht="18.0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ht="18.0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ht="18.0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ht="18.0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ht="18.0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ht="18.0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ht="18.0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ht="18.0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ht="18.0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ht="18.0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ht="18.0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ht="18.0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ht="18.0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ht="18.0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ht="18.0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ht="18.0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ht="18.0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ht="18.0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ht="18.0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ht="18.0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ht="18.0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ht="18.0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ht="18.0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ht="18.0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ht="18.0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ht="18.0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ht="18.0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ht="18.0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ht="18.0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ht="18.0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ht="18.0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ht="18.0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ht="18.0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ht="18.0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ht="18.0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ht="18.0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ht="18.0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ht="18.0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ht="18.0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ht="18.0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ht="18.0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ht="18.0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ht="18.0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ht="18.0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ht="18.0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ht="18.0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ht="18.0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ht="18.0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ht="18.0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ht="18.0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ht="18.0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ht="18.0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ht="18.0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ht="18.0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ht="18.0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ht="18.0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ht="18.0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ht="18.0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ht="18.0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ht="18.0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ht="18.0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  <row r="475" ht="18.0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</row>
    <row r="476" ht="18.0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</row>
    <row r="477" ht="18.0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</row>
    <row r="478" ht="18.0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</row>
    <row r="479" ht="18.0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</row>
    <row r="480" ht="18.0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</row>
    <row r="481" ht="18.0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</row>
    <row r="482" ht="18.0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</row>
    <row r="483" ht="18.0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</row>
    <row r="484" ht="18.0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</row>
    <row r="485" ht="18.0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</row>
    <row r="486" ht="18.0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</row>
    <row r="487" ht="18.0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</row>
    <row r="488" ht="18.0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</row>
    <row r="489" ht="18.0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</row>
    <row r="490" ht="18.0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</row>
    <row r="491" ht="18.0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</row>
    <row r="492" ht="18.0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</row>
    <row r="493" ht="18.0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</row>
    <row r="494" ht="18.0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</row>
    <row r="495" ht="18.0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</row>
    <row r="496" ht="18.0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</row>
    <row r="497" ht="18.0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</row>
    <row r="498" ht="18.0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</row>
    <row r="499" ht="18.0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</row>
    <row r="500" ht="18.0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</row>
    <row r="501" ht="18.0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</row>
    <row r="502" ht="18.0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</row>
    <row r="503" ht="18.0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</row>
    <row r="504" ht="18.0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</row>
    <row r="505" ht="18.0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</row>
    <row r="506" ht="18.0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</row>
    <row r="507" ht="18.0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</row>
    <row r="508" ht="18.0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</row>
    <row r="509" ht="18.0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</row>
    <row r="510" ht="18.0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</row>
    <row r="511" ht="18.0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</row>
    <row r="512" ht="18.0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</row>
    <row r="513" ht="18.0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</row>
    <row r="514" ht="18.0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</row>
    <row r="515" ht="18.0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</row>
    <row r="516" ht="18.0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</row>
    <row r="517" ht="18.0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</row>
    <row r="518" ht="18.0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</row>
    <row r="519" ht="18.0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</row>
    <row r="520" ht="18.0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</row>
    <row r="521" ht="18.0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</row>
    <row r="522" ht="18.0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</row>
    <row r="523" ht="18.0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</row>
    <row r="524" ht="18.0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</row>
    <row r="525" ht="18.0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</row>
    <row r="526" ht="18.0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</row>
    <row r="527" ht="18.0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</row>
    <row r="528" ht="18.0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</row>
    <row r="529" ht="18.0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</row>
    <row r="530" ht="18.0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</row>
    <row r="531" ht="18.0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</row>
    <row r="532" ht="18.0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</row>
    <row r="533" ht="18.0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</row>
    <row r="534" ht="18.0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</row>
    <row r="535" ht="18.0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</row>
    <row r="536" ht="18.0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</row>
    <row r="537" ht="18.0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</row>
    <row r="538" ht="18.0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</row>
    <row r="539" ht="18.0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</row>
    <row r="540" ht="18.0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</row>
    <row r="541" ht="18.0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</row>
    <row r="542" ht="18.0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</row>
    <row r="543" ht="18.0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</row>
    <row r="544" ht="18.0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</row>
    <row r="545" ht="18.0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</row>
    <row r="546" ht="18.0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</row>
    <row r="547" ht="18.0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</row>
    <row r="548" ht="18.0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</row>
    <row r="549" ht="18.0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</row>
    <row r="550" ht="18.0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</row>
    <row r="551" ht="18.0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</row>
    <row r="552" ht="18.0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</row>
    <row r="553" ht="18.0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</row>
    <row r="554" ht="18.0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</row>
    <row r="555" ht="18.0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</row>
    <row r="556" ht="18.0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</row>
    <row r="557" ht="18.0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</row>
    <row r="558" ht="18.0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</row>
    <row r="559" ht="18.0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</row>
    <row r="560" ht="18.0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</row>
    <row r="561" ht="18.0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</row>
    <row r="562" ht="18.0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</row>
    <row r="563" ht="18.0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</row>
    <row r="564" ht="18.0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</row>
    <row r="565" ht="18.0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</row>
    <row r="566" ht="18.0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</row>
    <row r="567" ht="18.0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</row>
    <row r="568" ht="18.0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</row>
    <row r="569" ht="18.0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</row>
    <row r="570" ht="18.0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</row>
    <row r="571" ht="18.0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</row>
    <row r="572" ht="18.0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</row>
    <row r="573" ht="18.0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</row>
    <row r="574" ht="18.0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</row>
    <row r="575" ht="18.0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</row>
    <row r="576" ht="18.0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</row>
    <row r="577" ht="18.0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</row>
    <row r="578" ht="18.0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</row>
    <row r="579" ht="18.0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</row>
    <row r="580" ht="18.0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</row>
    <row r="581" ht="18.0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</row>
    <row r="582" ht="18.0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</row>
    <row r="583" ht="18.0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</row>
    <row r="584" ht="18.0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</row>
    <row r="585" ht="18.0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</row>
    <row r="586" ht="18.0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</row>
    <row r="587" ht="18.0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</row>
    <row r="588" ht="18.0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</row>
    <row r="589" ht="18.0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</row>
    <row r="590" ht="18.0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</row>
    <row r="591" ht="18.0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</row>
    <row r="592" ht="18.0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</row>
    <row r="593" ht="18.0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</row>
    <row r="594" ht="18.0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</row>
    <row r="595" ht="18.0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</row>
    <row r="596" ht="18.0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</row>
    <row r="597" ht="18.0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</row>
    <row r="598" ht="18.0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</row>
    <row r="599" ht="18.0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</row>
    <row r="600" ht="18.0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</row>
    <row r="601" ht="18.0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</row>
    <row r="602" ht="18.0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</row>
    <row r="603" ht="18.0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</row>
    <row r="604" ht="18.0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</row>
    <row r="605" ht="18.0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</row>
    <row r="606" ht="18.0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</row>
    <row r="607" ht="18.0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</row>
    <row r="608" ht="18.0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</row>
    <row r="609" ht="18.0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</row>
    <row r="610" ht="18.0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</row>
    <row r="611" ht="18.0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</row>
    <row r="612" ht="18.0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</row>
    <row r="613" ht="18.0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</row>
    <row r="614" ht="18.0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</row>
    <row r="615" ht="18.0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</row>
    <row r="616" ht="18.0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</row>
    <row r="617" ht="18.0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</row>
    <row r="618" ht="18.0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</row>
    <row r="619" ht="18.0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</row>
    <row r="620" ht="18.0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</row>
    <row r="621" ht="18.0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</row>
    <row r="622" ht="18.0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</row>
    <row r="623" ht="18.0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</row>
    <row r="624" ht="18.0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</row>
    <row r="625" ht="18.0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</row>
    <row r="626" ht="18.0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</row>
    <row r="627" ht="18.0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</row>
    <row r="628" ht="18.0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</row>
    <row r="629" ht="18.0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</row>
    <row r="630" ht="18.0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</row>
    <row r="631" ht="18.0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ht="18.0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ht="18.0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ht="18.0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ht="18.0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ht="18.0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ht="18.0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ht="18.0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ht="18.0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ht="18.0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ht="18.0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ht="18.0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ht="18.0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ht="18.0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ht="18.0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ht="18.0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ht="18.0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ht="18.0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ht="18.0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ht="18.0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ht="18.0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ht="18.0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ht="18.0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ht="18.0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ht="18.0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ht="18.0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ht="18.0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ht="18.0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ht="18.0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ht="18.0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ht="18.0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ht="18.0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ht="18.0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ht="18.0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ht="18.0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ht="18.0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ht="18.0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ht="18.0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ht="18.0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ht="18.0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ht="18.0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ht="18.0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ht="18.0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ht="18.0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ht="18.0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ht="18.0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ht="18.0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ht="18.0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ht="18.0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ht="18.0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ht="18.0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ht="18.0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ht="18.0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ht="18.0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ht="18.0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ht="18.0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ht="18.0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ht="18.0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ht="18.0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ht="18.0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ht="18.0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ht="18.0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ht="18.0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ht="18.0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ht="18.0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ht="18.0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ht="18.0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ht="18.0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ht="18.0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ht="18.0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ht="18.0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ht="18.0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ht="18.0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ht="18.0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ht="18.0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ht="18.0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ht="18.0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ht="18.0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ht="18.0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ht="18.0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ht="18.0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ht="18.0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ht="18.0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ht="18.0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ht="18.0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ht="18.0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ht="18.0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ht="18.0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ht="18.0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ht="18.0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ht="18.0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ht="18.0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ht="18.0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ht="18.0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ht="18.0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ht="18.0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ht="18.0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ht="18.0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ht="18.0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ht="18.0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ht="18.0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ht="18.0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ht="18.0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ht="18.0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ht="18.0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ht="18.0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ht="18.0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ht="18.0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ht="18.0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ht="18.0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ht="18.0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ht="18.0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ht="18.0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ht="18.0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ht="18.0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ht="18.0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ht="18.0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  <row r="748" ht="18.0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</row>
    <row r="749" ht="18.0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</row>
    <row r="750" ht="18.0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</row>
    <row r="751" ht="18.0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</row>
    <row r="752" ht="18.0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</row>
    <row r="753" ht="18.0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</row>
    <row r="754" ht="18.0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</row>
    <row r="755" ht="18.0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</row>
    <row r="756" ht="18.0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</row>
    <row r="757" ht="18.0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</row>
    <row r="758" ht="18.0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</row>
    <row r="759" ht="18.0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</row>
    <row r="760" ht="18.0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</row>
    <row r="761" ht="18.0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</row>
    <row r="762" ht="18.0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</row>
    <row r="763" ht="18.0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</row>
    <row r="764" ht="18.0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</row>
    <row r="765" ht="18.0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</row>
    <row r="766" ht="18.0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</row>
    <row r="767" ht="18.0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</row>
    <row r="768" ht="18.0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</row>
    <row r="769" ht="18.0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</row>
    <row r="770" ht="18.0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</row>
    <row r="771" ht="18.0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</row>
    <row r="772" ht="18.0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</row>
    <row r="773" ht="18.0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</row>
    <row r="774" ht="18.0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</row>
    <row r="775" ht="18.0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</row>
    <row r="776" ht="18.0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</row>
    <row r="777" ht="18.0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</row>
    <row r="778" ht="18.0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</row>
    <row r="779" ht="18.0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</row>
    <row r="780" ht="18.0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</row>
    <row r="781" ht="18.0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</row>
    <row r="782" ht="18.0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</row>
    <row r="783" ht="18.0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</row>
    <row r="784" ht="18.0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</row>
    <row r="785" ht="18.0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</row>
    <row r="786" ht="18.0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</row>
    <row r="787" ht="18.0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</row>
    <row r="788" ht="18.0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</row>
    <row r="789" ht="18.0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</row>
    <row r="790" ht="18.0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</row>
    <row r="791" ht="18.0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</row>
    <row r="792" ht="18.0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</row>
    <row r="793" ht="18.0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</row>
    <row r="794" ht="18.0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</row>
    <row r="795" ht="18.0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</row>
    <row r="796" ht="18.0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</row>
    <row r="797" ht="18.0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</row>
    <row r="798" ht="18.0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</row>
    <row r="799" ht="18.0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</row>
    <row r="800" ht="18.0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</row>
    <row r="801" ht="18.0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</row>
    <row r="802" ht="18.0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</row>
    <row r="803" ht="18.0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</row>
    <row r="804" ht="18.0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</row>
    <row r="805" ht="18.0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</row>
    <row r="806" ht="18.0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</row>
    <row r="807" ht="18.0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</row>
    <row r="808" ht="18.0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</row>
    <row r="809" ht="18.0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</row>
    <row r="810" ht="18.0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</row>
    <row r="811" ht="18.0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</row>
    <row r="812" ht="18.0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</row>
    <row r="813" ht="18.0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</row>
    <row r="814" ht="18.0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</row>
    <row r="815" ht="18.0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</row>
    <row r="816" ht="18.0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</row>
    <row r="817" ht="18.0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</row>
    <row r="818" ht="18.0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</row>
    <row r="819" ht="18.0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</row>
    <row r="820" ht="18.0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</row>
    <row r="821" ht="18.0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</row>
    <row r="822" ht="18.0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</row>
    <row r="823" ht="18.0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</row>
    <row r="824" ht="18.0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</row>
    <row r="825" ht="18.0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</row>
    <row r="826" ht="18.0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</row>
    <row r="827" ht="18.0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</row>
    <row r="828" ht="18.0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</row>
    <row r="829" ht="18.0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</row>
    <row r="830" ht="18.0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</row>
    <row r="831" ht="18.0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</row>
    <row r="832" ht="18.0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</row>
    <row r="833" ht="18.0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</row>
    <row r="834" ht="18.0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</row>
    <row r="835" ht="18.0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</row>
    <row r="836" ht="18.0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</row>
    <row r="837" ht="18.0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</row>
    <row r="838" ht="18.0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</row>
    <row r="839" ht="18.0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</row>
    <row r="840" ht="18.0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</row>
    <row r="841" ht="18.0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</row>
    <row r="842" ht="18.0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</row>
    <row r="843" ht="18.0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</row>
    <row r="844" ht="18.0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</row>
    <row r="845" ht="18.0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</row>
    <row r="846" ht="18.0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</row>
    <row r="847" ht="18.0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</row>
    <row r="848" ht="18.0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</row>
    <row r="849" ht="18.0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</row>
    <row r="850" ht="18.0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</row>
    <row r="851" ht="18.0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</row>
    <row r="852" ht="18.0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</row>
    <row r="853" ht="18.0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</row>
    <row r="854" ht="18.0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</row>
    <row r="855" ht="18.0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</row>
    <row r="856" ht="18.0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</row>
    <row r="857" ht="18.0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</row>
    <row r="858" ht="18.0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</row>
    <row r="859" ht="18.0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</row>
    <row r="860" ht="18.0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</row>
    <row r="861" ht="18.0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</row>
    <row r="862" ht="18.0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</row>
    <row r="863" ht="18.0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</row>
    <row r="864" ht="18.0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</row>
    <row r="865" ht="18.0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</row>
    <row r="866" ht="18.0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</row>
    <row r="867" ht="18.0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</row>
    <row r="868" ht="18.0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</row>
    <row r="869" ht="18.0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</row>
    <row r="870" ht="18.0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</row>
    <row r="871" ht="18.0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</row>
    <row r="872" ht="18.0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</row>
    <row r="873" ht="18.0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</row>
    <row r="874" ht="18.0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</row>
    <row r="875" ht="18.0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</row>
    <row r="876" ht="18.0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</row>
    <row r="877" ht="18.0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</row>
    <row r="878" ht="18.0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</row>
    <row r="879" ht="18.0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</row>
    <row r="880" ht="18.0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</row>
    <row r="881" ht="18.0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</row>
    <row r="882" ht="18.0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</row>
    <row r="883" ht="18.0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</row>
    <row r="884" ht="18.0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</row>
    <row r="885" ht="18.0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</row>
    <row r="886" ht="18.0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</row>
    <row r="887" ht="18.0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</row>
    <row r="888" ht="18.0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</row>
    <row r="889" ht="18.0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</row>
    <row r="890" ht="18.0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</row>
    <row r="891" ht="18.0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</row>
    <row r="892" ht="18.0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</row>
    <row r="893" ht="18.0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</row>
    <row r="894" ht="18.0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</row>
    <row r="895" ht="18.0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</row>
    <row r="896" ht="18.0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</row>
    <row r="897" ht="18.0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</row>
    <row r="898" ht="18.0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</row>
    <row r="899" ht="18.0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</row>
    <row r="900" ht="18.0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</row>
    <row r="901" ht="18.0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</row>
    <row r="902" ht="18.0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</row>
    <row r="903" ht="18.0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</row>
    <row r="904" ht="18.0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</row>
    <row r="905" ht="18.0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</row>
    <row r="906" ht="18.0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</row>
    <row r="907" ht="18.0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</row>
    <row r="908" ht="18.0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</row>
    <row r="909" ht="18.0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</row>
    <row r="910" ht="18.0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</row>
    <row r="911" ht="18.0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</row>
    <row r="912" ht="18.0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</row>
    <row r="913" ht="18.0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</row>
    <row r="914" ht="18.0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</row>
    <row r="915" ht="18.0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</row>
    <row r="916" ht="18.0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</row>
    <row r="917" ht="18.0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</row>
    <row r="918" ht="18.0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</row>
    <row r="919" ht="18.0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</row>
    <row r="920" ht="18.0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</row>
    <row r="921" ht="18.0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</row>
    <row r="922" ht="18.0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</row>
    <row r="923" ht="18.0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</row>
    <row r="924" ht="18.0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</row>
    <row r="925" ht="18.0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</row>
    <row r="926" ht="18.0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</row>
    <row r="927" ht="18.0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</row>
    <row r="928" ht="18.0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</row>
    <row r="929" ht="18.0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</row>
    <row r="930" ht="18.0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</row>
    <row r="931" ht="18.0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</row>
    <row r="932" ht="18.0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</row>
    <row r="933" ht="18.0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</row>
    <row r="934" ht="18.0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</row>
    <row r="935" ht="18.0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</row>
    <row r="936" ht="18.0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</row>
    <row r="937" ht="18.0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</row>
    <row r="938" ht="18.0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</row>
    <row r="939" ht="18.0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</row>
    <row r="940" ht="18.0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</row>
    <row r="941" ht="18.0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</row>
    <row r="942" ht="18.0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</row>
    <row r="943" ht="18.0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</row>
    <row r="944" ht="18.0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</row>
    <row r="945" ht="18.0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</row>
    <row r="946" ht="18.0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</row>
    <row r="947" ht="18.0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</row>
    <row r="948" ht="18.0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</row>
    <row r="949" ht="18.0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</row>
    <row r="950" ht="18.0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</row>
    <row r="951" ht="18.0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</row>
    <row r="952" ht="18.0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</row>
    <row r="953" ht="18.0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</row>
    <row r="954" ht="18.0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</row>
    <row r="955" ht="18.0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</row>
    <row r="956" ht="18.0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</row>
    <row r="957" ht="18.0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</row>
    <row r="958" ht="18.0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</row>
    <row r="959" ht="18.0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</row>
    <row r="960" ht="18.0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</row>
    <row r="961" ht="18.0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</row>
    <row r="962" ht="18.0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</row>
    <row r="963" ht="18.0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</row>
    <row r="964" ht="18.0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</row>
    <row r="965" ht="18.0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</row>
    <row r="966" ht="18.0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</row>
    <row r="967" ht="18.0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</row>
    <row r="968" ht="18.0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</row>
    <row r="969" ht="18.0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</row>
    <row r="970" ht="18.0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</row>
    <row r="971" ht="18.0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</row>
    <row r="972" ht="18.0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</row>
    <row r="973" ht="18.0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</row>
    <row r="974" ht="18.0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</row>
    <row r="975" ht="18.0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</row>
    <row r="976" ht="18.0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</row>
    <row r="977" ht="18.0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</row>
    <row r="978" ht="18.0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</row>
    <row r="979" ht="18.0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</row>
    <row r="980" ht="18.0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</row>
    <row r="981" ht="18.0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</row>
    <row r="982" ht="18.0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</row>
    <row r="983" ht="18.0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</row>
    <row r="984" ht="18.0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</row>
    <row r="985" ht="18.0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</row>
    <row r="986" ht="18.0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</row>
    <row r="987" ht="18.0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</row>
    <row r="988" ht="18.0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</row>
    <row r="989" ht="18.0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</row>
    <row r="990" ht="18.0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</row>
    <row r="991" ht="18.0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</row>
    <row r="992" ht="18.0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</row>
    <row r="993" ht="18.0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</row>
    <row r="994" ht="18.0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</row>
    <row r="995" ht="18.0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</row>
    <row r="996" ht="18.0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</row>
    <row r="997" ht="18.0" customHeight="1">
      <c r="A997" s="89"/>
      <c r="B997" s="89"/>
      <c r="C997" s="89"/>
      <c r="D997" s="89"/>
      <c r="E997" s="89"/>
      <c r="F997" s="89"/>
    </row>
    <row r="998" ht="18.0" customHeight="1">
      <c r="A998" s="89"/>
      <c r="B998" s="89"/>
      <c r="C998" s="89"/>
      <c r="D998" s="89"/>
      <c r="E998" s="89"/>
      <c r="F998" s="89"/>
    </row>
    <row r="999" ht="18.0" customHeight="1">
      <c r="A999" s="89"/>
      <c r="B999" s="89"/>
      <c r="C999" s="89"/>
      <c r="D999" s="89"/>
      <c r="E999" s="89"/>
      <c r="F999" s="89"/>
    </row>
    <row r="1000" ht="18.0" customHeight="1">
      <c r="A1000" s="89"/>
      <c r="B1000" s="89"/>
      <c r="C1000" s="89"/>
      <c r="D1000" s="89"/>
      <c r="E1000" s="89"/>
      <c r="F1000" s="89"/>
    </row>
    <row r="1001" ht="18.0" customHeight="1">
      <c r="A1001" s="89"/>
      <c r="B1001" s="89"/>
      <c r="C1001" s="89"/>
      <c r="D1001" s="89"/>
      <c r="E1001" s="89"/>
      <c r="F1001" s="89"/>
    </row>
    <row r="1002" ht="18.0" customHeight="1">
      <c r="A1002" s="89"/>
      <c r="B1002" s="89"/>
      <c r="C1002" s="89"/>
      <c r="D1002" s="89"/>
      <c r="E1002" s="89"/>
      <c r="F1002" s="89"/>
    </row>
    <row r="1003" ht="18.0" customHeight="1">
      <c r="A1003" s="89"/>
      <c r="B1003" s="89"/>
      <c r="C1003" s="89"/>
      <c r="D1003" s="89"/>
      <c r="E1003" s="89"/>
      <c r="F1003" s="89"/>
    </row>
    <row r="1004" ht="18.0" customHeight="1">
      <c r="A1004" s="89"/>
      <c r="B1004" s="89"/>
      <c r="C1004" s="89"/>
      <c r="D1004" s="89"/>
      <c r="E1004" s="89"/>
      <c r="F1004" s="89"/>
    </row>
    <row r="1005" ht="18.0" customHeight="1">
      <c r="A1005" s="89"/>
      <c r="B1005" s="89"/>
      <c r="C1005" s="89"/>
      <c r="D1005" s="89"/>
      <c r="E1005" s="89"/>
      <c r="F1005" s="89"/>
    </row>
    <row r="1006" ht="18.0" customHeight="1">
      <c r="A1006" s="89"/>
      <c r="B1006" s="89"/>
      <c r="C1006" s="89"/>
      <c r="D1006" s="89"/>
      <c r="E1006" s="89"/>
      <c r="F1006" s="89"/>
    </row>
    <row r="1007" ht="18.0" customHeight="1">
      <c r="A1007" s="89"/>
      <c r="B1007" s="89"/>
      <c r="C1007" s="89"/>
      <c r="D1007" s="89"/>
      <c r="E1007" s="89"/>
      <c r="F1007" s="89"/>
    </row>
    <row r="1008" ht="18.0" customHeight="1">
      <c r="A1008" s="89"/>
      <c r="B1008" s="89"/>
      <c r="C1008" s="89"/>
      <c r="D1008" s="89"/>
      <c r="E1008" s="89"/>
      <c r="F1008" s="89"/>
    </row>
    <row r="1009" ht="18.0" customHeight="1">
      <c r="A1009" s="89"/>
      <c r="B1009" s="89"/>
      <c r="C1009" s="89"/>
      <c r="D1009" s="89"/>
      <c r="E1009" s="89"/>
      <c r="F1009" s="89"/>
    </row>
    <row r="1010" ht="18.0" customHeight="1">
      <c r="A1010" s="89"/>
      <c r="B1010" s="89"/>
      <c r="C1010" s="89"/>
      <c r="D1010" s="89"/>
      <c r="E1010" s="89"/>
      <c r="F1010" s="89"/>
    </row>
  </sheetData>
  <mergeCells count="1">
    <mergeCell ref="E23:F23"/>
  </mergeCells>
  <conditionalFormatting sqref="V20:AF22 I26:AE29">
    <cfRule type="cellIs" dxfId="0" priority="1" operator="equal">
      <formula>0</formula>
    </cfRule>
  </conditionalFormatting>
  <dataValidations>
    <dataValidation type="list" allowBlank="1" sqref="G3">
      <formula1>Calc!$B$4:$B$6</formula1>
    </dataValidation>
    <dataValidation type="list" allowBlank="1" sqref="C10 C23">
      <formula1>Calc!$B$8:$B$9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25"/>
    <col customWidth="1" min="2" max="2" width="23.38"/>
    <col customWidth="1" min="3" max="3" width="12.25"/>
    <col customWidth="1" min="4" max="4" width="2.25"/>
    <col customWidth="1" min="6" max="6" width="7.13"/>
    <col customWidth="1" min="7" max="7" width="21.88"/>
    <col collapsed="1" customWidth="1" min="8" max="8" width="2.38"/>
    <col customWidth="1" hidden="1" min="9" max="20" width="8.63" outlineLevel="1"/>
    <col customWidth="1" min="21" max="21" width="7.63"/>
    <col customWidth="1" min="22" max="32" width="11.63"/>
  </cols>
  <sheetData>
    <row r="1" ht="15.75" customHeight="1">
      <c r="A1" s="163" t="s">
        <v>169</v>
      </c>
      <c r="B1" s="164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ht="15.75" customHeight="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ht="15.75" customHeight="1">
      <c r="A3" s="78"/>
      <c r="B3" s="79" t="s">
        <v>153</v>
      </c>
      <c r="C3" s="80">
        <v>10000.0</v>
      </c>
      <c r="D3" s="78"/>
      <c r="E3" s="78"/>
      <c r="F3" s="81"/>
      <c r="G3" s="82" t="s">
        <v>98</v>
      </c>
      <c r="H3" s="83"/>
      <c r="I3" s="83" t="s">
        <v>99</v>
      </c>
      <c r="J3" s="83" t="s">
        <v>100</v>
      </c>
      <c r="K3" s="83" t="s">
        <v>101</v>
      </c>
      <c r="L3" s="83" t="s">
        <v>102</v>
      </c>
      <c r="M3" s="83" t="s">
        <v>103</v>
      </c>
      <c r="N3" s="83" t="s">
        <v>104</v>
      </c>
      <c r="O3" s="83" t="s">
        <v>105</v>
      </c>
      <c r="P3" s="83" t="s">
        <v>106</v>
      </c>
      <c r="Q3" s="83" t="s">
        <v>107</v>
      </c>
      <c r="R3" s="83" t="s">
        <v>108</v>
      </c>
      <c r="S3" s="83" t="s">
        <v>109</v>
      </c>
      <c r="T3" s="83" t="s">
        <v>110</v>
      </c>
      <c r="U3" s="84"/>
      <c r="V3" s="83" t="s">
        <v>111</v>
      </c>
      <c r="W3" s="83" t="s">
        <v>112</v>
      </c>
      <c r="X3" s="83" t="s">
        <v>113</v>
      </c>
      <c r="Y3" s="83" t="s">
        <v>114</v>
      </c>
      <c r="Z3" s="83" t="s">
        <v>115</v>
      </c>
      <c r="AA3" s="83" t="s">
        <v>116</v>
      </c>
      <c r="AB3" s="83" t="s">
        <v>117</v>
      </c>
      <c r="AC3" s="83" t="s">
        <v>118</v>
      </c>
      <c r="AD3" s="83" t="s">
        <v>119</v>
      </c>
      <c r="AE3" s="83" t="s">
        <v>120</v>
      </c>
      <c r="AF3" s="83"/>
    </row>
    <row r="4" ht="15.75" customHeight="1">
      <c r="A4" s="78"/>
      <c r="B4" s="85" t="s">
        <v>154</v>
      </c>
      <c r="C4" s="86">
        <v>0.15</v>
      </c>
      <c r="D4" s="87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ht="15.75" customHeight="1">
      <c r="A5" s="78"/>
      <c r="B5" s="88"/>
      <c r="C5" s="89"/>
      <c r="D5" s="78"/>
      <c r="E5" s="78"/>
      <c r="F5" s="78"/>
      <c r="G5" s="88" t="s">
        <v>122</v>
      </c>
      <c r="H5" s="90"/>
      <c r="I5" s="90">
        <f>if($G$3=Calc!$B$4,Calc!K97,if($G$3=Calc!$B$5,Calc!K116,if($G$3=Calc!$B$6,Calc!K135,"-")))</f>
        <v>0</v>
      </c>
      <c r="J5" s="90">
        <f>if($G$3=Calc!$B$4,Calc!L97,if($G$3=Calc!$B$5,Calc!L116,if($G$3=Calc!$B$6,Calc!L135,"-")))</f>
        <v>0</v>
      </c>
      <c r="K5" s="90">
        <f>if($G$3=Calc!$B$4,Calc!M97,if($G$3=Calc!$B$5,Calc!M116,if($G$3=Calc!$B$6,Calc!M135,"-")))</f>
        <v>0</v>
      </c>
      <c r="L5" s="90">
        <f>if($G$3=Calc!$B$4,Calc!N97,if($G$3=Calc!$B$5,Calc!N116,if($G$3=Calc!$B$6,Calc!N135,"-")))</f>
        <v>10000</v>
      </c>
      <c r="M5" s="90">
        <f>if($G$3=Calc!$B$4,Calc!O97,if($G$3=Calc!$B$5,Calc!O116,if($G$3=Calc!$B$6,Calc!O135,"-")))</f>
        <v>15000</v>
      </c>
      <c r="N5" s="90">
        <f>if($G$3=Calc!$B$4,Calc!P97,if($G$3=Calc!$B$5,Calc!P116,if($G$3=Calc!$B$6,Calc!P135,"-")))</f>
        <v>20000</v>
      </c>
      <c r="O5" s="90">
        <f>if($G$3=Calc!$B$4,Calc!Q97,if($G$3=Calc!$B$5,Calc!Q116,if($G$3=Calc!$B$6,Calc!Q135,"-")))</f>
        <v>25000</v>
      </c>
      <c r="P5" s="90">
        <f>if($G$3=Calc!$B$4,Calc!R97,if($G$3=Calc!$B$5,Calc!R116,if($G$3=Calc!$B$6,Calc!R135,"-")))</f>
        <v>30000</v>
      </c>
      <c r="Q5" s="90">
        <f>if($G$3=Calc!$B$4,Calc!S97,if($G$3=Calc!$B$5,Calc!S116,if($G$3=Calc!$B$6,Calc!S135,"-")))</f>
        <v>35000</v>
      </c>
      <c r="R5" s="90">
        <f>if($G$3=Calc!$B$4,Calc!T97,if($G$3=Calc!$B$5,Calc!T116,if($G$3=Calc!$B$6,Calc!T135,"-")))</f>
        <v>40000</v>
      </c>
      <c r="S5" s="90">
        <f>if($G$3=Calc!$B$4,Calc!U97,if($G$3=Calc!$B$5,Calc!U116,if($G$3=Calc!$B$6,Calc!U135,"-")))</f>
        <v>45000</v>
      </c>
      <c r="T5" s="90">
        <f>if($G$3=Calc!$B$4,Calc!V97,if($G$3=Calc!$B$5,Calc!V116,if($G$3=Calc!$B$6,Calc!V135,"-")))</f>
        <v>50000</v>
      </c>
      <c r="U5" s="91"/>
      <c r="V5" s="90">
        <f>if($G$3=Calc!$B$4,Calc!K157,if($G$3=Calc!$B$5,Calc!K177,if($G$3=Calc!$B$6,Calc!K197,"-")))</f>
        <v>270000</v>
      </c>
      <c r="W5" s="90">
        <f>if($G$3=Calc!$B$4,Calc!L157,if($G$3=Calc!$B$5,Calc!L177,if($G$3=Calc!$B$6,Calc!L197,"-")))</f>
        <v>540000</v>
      </c>
      <c r="X5" s="90">
        <f>if($G$3=Calc!$B$4,Calc!M157,if($G$3=Calc!$B$5,Calc!M177,if($G$3=Calc!$B$6,Calc!M197,"-")))</f>
        <v>972000</v>
      </c>
      <c r="Y5" s="90">
        <f>if($G$3=Calc!$B$4,Calc!N157,if($G$3=Calc!$B$5,Calc!N177,if($G$3=Calc!$B$6,Calc!N197,"-")))</f>
        <v>1555200</v>
      </c>
      <c r="Z5" s="90">
        <f>if($G$3=Calc!$B$4,Calc!O157,if($G$3=Calc!$B$5,Calc!O177,if($G$3=Calc!$B$6,Calc!O197,"-")))</f>
        <v>2488320</v>
      </c>
      <c r="AA5" s="90">
        <f>if($G$3=Calc!$B$4,Calc!P157,if($G$3=Calc!$B$5,Calc!P177,if($G$3=Calc!$B$6,Calc!P197,"-")))</f>
        <v>3981312</v>
      </c>
      <c r="AB5" s="90">
        <f>if($G$3=Calc!$B$4,Calc!Q157,if($G$3=Calc!$B$5,Calc!Q177,if($G$3=Calc!$B$6,Calc!Q197,"-")))</f>
        <v>6370099.2</v>
      </c>
      <c r="AC5" s="90">
        <f>if($G$3=Calc!$B$4,Calc!R157,if($G$3=Calc!$B$5,Calc!R177,if($G$3=Calc!$B$6,Calc!R197,"-")))</f>
        <v>10192158.72</v>
      </c>
      <c r="AD5" s="90">
        <f>if($G$3=Calc!$B$4,Calc!S157,if($G$3=Calc!$B$5,Calc!S177,if($G$3=Calc!$B$6,Calc!S197,"-")))</f>
        <v>16307453.95</v>
      </c>
      <c r="AE5" s="90">
        <f>if($G$3=Calc!$B$4,Calc!T157,if($G$3=Calc!$B$5,Calc!T177,if($G$3=Calc!$B$6,Calc!T197,"-")))</f>
        <v>26091926.32</v>
      </c>
      <c r="AF5" s="90"/>
    </row>
    <row r="6" ht="15.75" customHeight="1">
      <c r="A6" s="78"/>
      <c r="B6" s="92" t="s">
        <v>155</v>
      </c>
      <c r="D6" s="78"/>
      <c r="E6" s="78"/>
      <c r="F6" s="78"/>
      <c r="G6" s="88" t="s">
        <v>124</v>
      </c>
      <c r="H6" s="91"/>
      <c r="I6" s="93" t="str">
        <f>if($G$3=Calc!$B$4,Calc!K98,if($G$3=Calc!$B$5,Calc!K117,if($G$3=Calc!$B$6,Calc!K136,"-")))</f>
        <v/>
      </c>
      <c r="J6" s="94">
        <f>if($G$3=Calc!$B$4,Calc!L98,if($G$3=Calc!$B$5,Calc!L117,if($G$3=Calc!$B$6,Calc!L136,"-")))</f>
        <v>0</v>
      </c>
      <c r="K6" s="94">
        <f>if($G$3=Calc!$B$4,Calc!M98,if($G$3=Calc!$B$5,Calc!M117,if($G$3=Calc!$B$6,Calc!M136,"-")))</f>
        <v>0</v>
      </c>
      <c r="L6" s="94">
        <f>if($G$3=Calc!$B$4,Calc!N98,if($G$3=Calc!$B$5,Calc!N117,if($G$3=Calc!$B$6,Calc!N136,"-")))</f>
        <v>0</v>
      </c>
      <c r="M6" s="94">
        <f>if($G$3=Calc!$B$4,Calc!O98,if($G$3=Calc!$B$5,Calc!O117,if($G$3=Calc!$B$6,Calc!O136,"-")))</f>
        <v>1000</v>
      </c>
      <c r="N6" s="94">
        <f>if($G$3=Calc!$B$4,Calc!P98,if($G$3=Calc!$B$5,Calc!P117,if($G$3=Calc!$B$6,Calc!P136,"-")))</f>
        <v>1600</v>
      </c>
      <c r="O6" s="94">
        <f>if($G$3=Calc!$B$4,Calc!Q98,if($G$3=Calc!$B$5,Calc!Q117,if($G$3=Calc!$B$6,Calc!Q136,"-")))</f>
        <v>2160</v>
      </c>
      <c r="P6" s="94">
        <f>if($G$3=Calc!$B$4,Calc!R98,if($G$3=Calc!$B$5,Calc!R117,if($G$3=Calc!$B$6,Calc!R136,"-")))</f>
        <v>2716</v>
      </c>
      <c r="Q6" s="94">
        <f>if($G$3=Calc!$B$4,Calc!S98,if($G$3=Calc!$B$5,Calc!S117,if($G$3=Calc!$B$6,Calc!S136,"-")))</f>
        <v>3271.6</v>
      </c>
      <c r="R6" s="94">
        <f>if($G$3=Calc!$B$4,Calc!T98,if($G$3=Calc!$B$5,Calc!T117,if($G$3=Calc!$B$6,Calc!T136,"-")))</f>
        <v>3827.16</v>
      </c>
      <c r="S6" s="94">
        <f>if($G$3=Calc!$B$4,Calc!U98,if($G$3=Calc!$B$5,Calc!U117,if($G$3=Calc!$B$6,Calc!U136,"-")))</f>
        <v>4382.716</v>
      </c>
      <c r="T6" s="94">
        <f>if($G$3=Calc!$B$4,Calc!V98,if($G$3=Calc!$B$5,Calc!V117,if($G$3=Calc!$B$6,Calc!V136,"-")))</f>
        <v>4938.2716</v>
      </c>
      <c r="U6" s="91"/>
      <c r="V6" s="94">
        <f>if($G$3=Calc!$B$4,Calc!K158,if($G$3=Calc!$B$5,Calc!K178,if($G$3=Calc!$B$6,Calc!K198,"-")))</f>
        <v>23895.7476</v>
      </c>
      <c r="W6" s="94">
        <f>if($G$3=Calc!$B$4,Calc!L158,if($G$3=Calc!$B$5,Calc!L178,if($G$3=Calc!$B$6,Calc!L198,"-")))</f>
        <v>61060.46217</v>
      </c>
      <c r="X6" s="94">
        <f>if($G$3=Calc!$B$4,Calc!M158,if($G$3=Calc!$B$5,Calc!M178,if($G$3=Calc!$B$6,Calc!M198,"-")))</f>
        <v>98926.04768</v>
      </c>
      <c r="Y6" s="94">
        <f>if($G$3=Calc!$B$4,Calc!N158,if($G$3=Calc!$B$5,Calc!N178,if($G$3=Calc!$B$6,Calc!N198,"-")))</f>
        <v>169427.6273</v>
      </c>
      <c r="Z6" s="94">
        <f>if($G$3=Calc!$B$4,Calc!O158,if($G$3=Calc!$B$5,Calc!O178,if($G$3=Calc!$B$6,Calc!O198,"-")))</f>
        <v>261672.0077</v>
      </c>
      <c r="AA6" s="94">
        <f>if($G$3=Calc!$B$4,Calc!P158,if($G$3=Calc!$B$5,Calc!P178,if($G$3=Calc!$B$6,Calc!P198,"-")))</f>
        <v>426639.3781</v>
      </c>
      <c r="AB6" s="94">
        <f>if($G$3=Calc!$B$4,Calc!Q158,if($G$3=Calc!$B$5,Calc!Q178,if($G$3=Calc!$B$6,Calc!Q198,"-")))</f>
        <v>675884.0954</v>
      </c>
      <c r="AC6" s="94">
        <f>if($G$3=Calc!$B$4,Calc!R158,if($G$3=Calc!$B$5,Calc!R178,if($G$3=Calc!$B$6,Calc!R198,"-")))</f>
        <v>1087116.707</v>
      </c>
      <c r="AD6" s="94">
        <f>if($G$3=Calc!$B$4,Calc!S158,if($G$3=Calc!$B$5,Calc!S178,if($G$3=Calc!$B$6,Calc!S198,"-")))</f>
        <v>1734561.831</v>
      </c>
      <c r="AE6" s="94">
        <f>if($G$3=Calc!$B$4,Calc!T158,if($G$3=Calc!$B$5,Calc!T178,if($G$3=Calc!$B$6,Calc!T198,"-")))</f>
        <v>2779381.538</v>
      </c>
      <c r="AF6" s="90"/>
    </row>
    <row r="7" ht="15.75" customHeight="1">
      <c r="A7" s="78"/>
      <c r="B7" s="79" t="s">
        <v>156</v>
      </c>
      <c r="C7" s="95">
        <v>6.0</v>
      </c>
      <c r="D7" s="78"/>
      <c r="F7" s="78"/>
      <c r="G7" s="96" t="s">
        <v>126</v>
      </c>
      <c r="H7" s="97"/>
      <c r="I7" s="97">
        <f>if($G$3=Calc!$B$4,Calc!K99,if($G$3=Calc!$B$5,Calc!K118,if($G$3=Calc!$B$6,Calc!K137,"-")))</f>
        <v>0</v>
      </c>
      <c r="J7" s="97">
        <f>if($G$3=Calc!$B$4,Calc!L99,if($G$3=Calc!$B$5,Calc!L118,if($G$3=Calc!$B$6,Calc!L137,"-")))</f>
        <v>0</v>
      </c>
      <c r="K7" s="97">
        <f>if($G$3=Calc!$B$4,Calc!M99,if($G$3=Calc!$B$5,Calc!M118,if($G$3=Calc!$B$6,Calc!M137,"-")))</f>
        <v>0</v>
      </c>
      <c r="L7" s="97">
        <f>if($G$3=Calc!$B$4,Calc!N99,if($G$3=Calc!$B$5,Calc!N118,if($G$3=Calc!$B$6,Calc!N137,"-")))</f>
        <v>10000</v>
      </c>
      <c r="M7" s="97">
        <f>if($G$3=Calc!$B$4,Calc!O99,if($G$3=Calc!$B$5,Calc!O118,if($G$3=Calc!$B$6,Calc!O137,"-")))</f>
        <v>16000</v>
      </c>
      <c r="N7" s="97">
        <f>if($G$3=Calc!$B$4,Calc!P99,if($G$3=Calc!$B$5,Calc!P118,if($G$3=Calc!$B$6,Calc!P137,"-")))</f>
        <v>21600</v>
      </c>
      <c r="O7" s="97">
        <f>if($G$3=Calc!$B$4,Calc!Q99,if($G$3=Calc!$B$5,Calc!Q118,if($G$3=Calc!$B$6,Calc!Q137,"-")))</f>
        <v>27160</v>
      </c>
      <c r="P7" s="97">
        <f>if($G$3=Calc!$B$4,Calc!R99,if($G$3=Calc!$B$5,Calc!R118,if($G$3=Calc!$B$6,Calc!R137,"-")))</f>
        <v>32716</v>
      </c>
      <c r="Q7" s="97">
        <f>if($G$3=Calc!$B$4,Calc!S99,if($G$3=Calc!$B$5,Calc!S118,if($G$3=Calc!$B$6,Calc!S137,"-")))</f>
        <v>38271.6</v>
      </c>
      <c r="R7" s="97">
        <f>if($G$3=Calc!$B$4,Calc!T99,if($G$3=Calc!$B$5,Calc!T118,if($G$3=Calc!$B$6,Calc!T137,"-")))</f>
        <v>43827.16</v>
      </c>
      <c r="S7" s="97">
        <f>if($G$3=Calc!$B$4,Calc!U99,if($G$3=Calc!$B$5,Calc!U118,if($G$3=Calc!$B$6,Calc!U137,"-")))</f>
        <v>49382.716</v>
      </c>
      <c r="T7" s="97">
        <f>if($G$3=Calc!$B$4,Calc!V99,if($G$3=Calc!$B$5,Calc!V118,if($G$3=Calc!$B$6,Calc!V137,"-")))</f>
        <v>54938.2716</v>
      </c>
      <c r="U7" s="98"/>
      <c r="V7" s="97">
        <f>if($G$3=Calc!$B$4,Calc!K159,if($G$3=Calc!$B$5,Calc!K179,if($G$3=Calc!$B$6,Calc!K199,"-")))</f>
        <v>293895.7476</v>
      </c>
      <c r="W7" s="97">
        <f>if($G$3=Calc!$B$4,Calc!L159,if($G$3=Calc!$B$5,Calc!L179,if($G$3=Calc!$B$6,Calc!L199,"-")))</f>
        <v>601060.4622</v>
      </c>
      <c r="X7" s="97">
        <f>if($G$3=Calc!$B$4,Calc!M159,if($G$3=Calc!$B$5,Calc!M179,if($G$3=Calc!$B$6,Calc!M199,"-")))</f>
        <v>1070926.048</v>
      </c>
      <c r="Y7" s="97">
        <f>if($G$3=Calc!$B$4,Calc!N159,if($G$3=Calc!$B$5,Calc!N179,if($G$3=Calc!$B$6,Calc!N199,"-")))</f>
        <v>1724627.627</v>
      </c>
      <c r="Z7" s="97">
        <f>if($G$3=Calc!$B$4,Calc!O159,if($G$3=Calc!$B$5,Calc!O179,if($G$3=Calc!$B$6,Calc!O199,"-")))</f>
        <v>2749992.008</v>
      </c>
      <c r="AA7" s="97">
        <f>if($G$3=Calc!$B$4,Calc!P159,if($G$3=Calc!$B$5,Calc!P179,if($G$3=Calc!$B$6,Calc!P199,"-")))</f>
        <v>4407951.378</v>
      </c>
      <c r="AB7" s="97">
        <f>if($G$3=Calc!$B$4,Calc!Q159,if($G$3=Calc!$B$5,Calc!Q179,if($G$3=Calc!$B$6,Calc!Q199,"-")))</f>
        <v>7045983.295</v>
      </c>
      <c r="AC7" s="97">
        <f>if($G$3=Calc!$B$4,Calc!R159,if($G$3=Calc!$B$5,Calc!R179,if($G$3=Calc!$B$6,Calc!R199,"-")))</f>
        <v>11279275.43</v>
      </c>
      <c r="AD7" s="97">
        <f>if($G$3=Calc!$B$4,Calc!S159,if($G$3=Calc!$B$5,Calc!S179,if($G$3=Calc!$B$6,Calc!S199,"-")))</f>
        <v>18042015.78</v>
      </c>
      <c r="AE7" s="97">
        <f>if($G$3=Calc!$B$4,Calc!T159,if($G$3=Calc!$B$5,Calc!T179,if($G$3=Calc!$B$6,Calc!T199,"-")))</f>
        <v>28871307.86</v>
      </c>
      <c r="AF7" s="97"/>
    </row>
    <row r="8" ht="15.75" customHeight="1">
      <c r="A8" s="78"/>
      <c r="B8" s="99" t="s">
        <v>87</v>
      </c>
      <c r="C8" s="100">
        <v>500000.0</v>
      </c>
      <c r="D8" s="78"/>
      <c r="F8" s="78"/>
      <c r="G8" s="78"/>
      <c r="H8" s="91"/>
      <c r="I8" s="91" t="str">
        <f>if($G$3=Calc!$B$4,Calc!K100,if($G$3=Calc!$B$5,Calc!K119,if($G$3=Calc!$B$6,Calc!K138,"-")))</f>
        <v/>
      </c>
      <c r="J8" s="91" t="str">
        <f>if($G$3=Calc!$B$4,Calc!L100,if($G$3=Calc!$B$5,Calc!L119,if($G$3=Calc!$B$6,Calc!L138,"-")))</f>
        <v/>
      </c>
      <c r="K8" s="91" t="str">
        <f>if($G$3=Calc!$B$4,Calc!M100,if($G$3=Calc!$B$5,Calc!M119,if($G$3=Calc!$B$6,Calc!M138,"-")))</f>
        <v/>
      </c>
      <c r="L8" s="91" t="str">
        <f>if($G$3=Calc!$B$4,Calc!N100,if($G$3=Calc!$B$5,Calc!N119,if($G$3=Calc!$B$6,Calc!N138,"-")))</f>
        <v/>
      </c>
      <c r="M8" s="91" t="str">
        <f>if($G$3=Calc!$B$4,Calc!O100,if($G$3=Calc!$B$5,Calc!O119,if($G$3=Calc!$B$6,Calc!O138,"-")))</f>
        <v/>
      </c>
      <c r="N8" s="91" t="str">
        <f>if($G$3=Calc!$B$4,Calc!P100,if($G$3=Calc!$B$5,Calc!P119,if($G$3=Calc!$B$6,Calc!P138,"-")))</f>
        <v/>
      </c>
      <c r="O8" s="91" t="str">
        <f>if($G$3=Calc!$B$4,Calc!Q100,if($G$3=Calc!$B$5,Calc!Q119,if($G$3=Calc!$B$6,Calc!Q138,"-")))</f>
        <v/>
      </c>
      <c r="P8" s="91" t="str">
        <f>if($G$3=Calc!$B$4,Calc!R100,if($G$3=Calc!$B$5,Calc!R119,if($G$3=Calc!$B$6,Calc!R138,"-")))</f>
        <v/>
      </c>
      <c r="Q8" s="91" t="str">
        <f>if($G$3=Calc!$B$4,Calc!S100,if($G$3=Calc!$B$5,Calc!S119,if($G$3=Calc!$B$6,Calc!S138,"-")))</f>
        <v/>
      </c>
      <c r="R8" s="91" t="str">
        <f>if($G$3=Calc!$B$4,Calc!T100,if($G$3=Calc!$B$5,Calc!T119,if($G$3=Calc!$B$6,Calc!T138,"-")))</f>
        <v/>
      </c>
      <c r="S8" s="91" t="str">
        <f>if($G$3=Calc!$B$4,Calc!U100,if($G$3=Calc!$B$5,Calc!U119,if($G$3=Calc!$B$6,Calc!U138,"-")))</f>
        <v/>
      </c>
      <c r="T8" s="91" t="str">
        <f>if($G$3=Calc!$B$4,Calc!V100,if($G$3=Calc!$B$5,Calc!V119,if($G$3=Calc!$B$6,Calc!V138,"-")))</f>
        <v/>
      </c>
      <c r="U8" s="91"/>
      <c r="V8" s="91" t="str">
        <f>if($G$3=Calc!$B$4,Calc!K160,if($G$3=Calc!$B$5,Calc!K180,if($G$3=Calc!$B$6,Calc!K200,"-")))</f>
        <v/>
      </c>
      <c r="W8" s="91" t="str">
        <f>if($G$3=Calc!$B$4,Calc!L160,if($G$3=Calc!$B$5,Calc!L180,if($G$3=Calc!$B$6,Calc!L200,"-")))</f>
        <v/>
      </c>
      <c r="X8" s="91" t="str">
        <f>if($G$3=Calc!$B$4,Calc!M160,if($G$3=Calc!$B$5,Calc!M180,if($G$3=Calc!$B$6,Calc!M200,"-")))</f>
        <v/>
      </c>
      <c r="Y8" s="91" t="str">
        <f>if($G$3=Calc!$B$4,Calc!N160,if($G$3=Calc!$B$5,Calc!N180,if($G$3=Calc!$B$6,Calc!N200,"-")))</f>
        <v/>
      </c>
      <c r="Z8" s="91" t="str">
        <f>if($G$3=Calc!$B$4,Calc!O160,if($G$3=Calc!$B$5,Calc!O180,if($G$3=Calc!$B$6,Calc!O200,"-")))</f>
        <v/>
      </c>
      <c r="AA8" s="91" t="str">
        <f>if($G$3=Calc!$B$4,Calc!P160,if($G$3=Calc!$B$5,Calc!P180,if($G$3=Calc!$B$6,Calc!P200,"-")))</f>
        <v/>
      </c>
      <c r="AB8" s="91" t="str">
        <f>if($G$3=Calc!$B$4,Calc!Q160,if($G$3=Calc!$B$5,Calc!Q180,if($G$3=Calc!$B$6,Calc!Q200,"-")))</f>
        <v/>
      </c>
      <c r="AC8" s="91" t="str">
        <f>if($G$3=Calc!$B$4,Calc!R160,if($G$3=Calc!$B$5,Calc!R180,if($G$3=Calc!$B$6,Calc!R200,"-")))</f>
        <v/>
      </c>
      <c r="AD8" s="91" t="str">
        <f>if($G$3=Calc!$B$4,Calc!S160,if($G$3=Calc!$B$5,Calc!S180,if($G$3=Calc!$B$6,Calc!S200,"-")))</f>
        <v/>
      </c>
      <c r="AE8" s="91" t="str">
        <f>if($G$3=Calc!$B$4,Calc!T160,if($G$3=Calc!$B$5,Calc!T180,if($G$3=Calc!$B$6,Calc!T200,"-")))</f>
        <v/>
      </c>
      <c r="AF8" s="91"/>
    </row>
    <row r="9" ht="15.75" customHeight="1">
      <c r="A9" s="78"/>
      <c r="B9" s="99" t="s">
        <v>64</v>
      </c>
      <c r="C9" s="100">
        <v>3000000.0</v>
      </c>
      <c r="E9" s="88"/>
      <c r="F9" s="78"/>
      <c r="G9" s="88" t="s">
        <v>128</v>
      </c>
      <c r="H9" s="90"/>
      <c r="I9" s="94">
        <f>if($G$3=Calc!$B$4,Calc!K101,if($G$3=Calc!$B$5,Calc!K120,if($G$3=Calc!$B$6,Calc!K139,"-")))</f>
        <v>0</v>
      </c>
      <c r="J9" s="94">
        <f>if($G$3=Calc!$B$4,Calc!L101,if($G$3=Calc!$B$5,Calc!L120,if($G$3=Calc!$B$6,Calc!L139,"-")))</f>
        <v>0</v>
      </c>
      <c r="K9" s="94">
        <f>if($G$3=Calc!$B$4,Calc!M101,if($G$3=Calc!$B$5,Calc!M120,if($G$3=Calc!$B$6,Calc!M139,"-")))</f>
        <v>0</v>
      </c>
      <c r="L9" s="94">
        <f>if($G$3=Calc!$B$4,Calc!N101,if($G$3=Calc!$B$5,Calc!N120,if($G$3=Calc!$B$6,Calc!N139,"-")))</f>
        <v>4000</v>
      </c>
      <c r="M9" s="94">
        <f>if($G$3=Calc!$B$4,Calc!O101,if($G$3=Calc!$B$5,Calc!O120,if($G$3=Calc!$B$6,Calc!O139,"-")))</f>
        <v>6000</v>
      </c>
      <c r="N9" s="94">
        <f>if($G$3=Calc!$B$4,Calc!P101,if($G$3=Calc!$B$5,Calc!P120,if($G$3=Calc!$B$6,Calc!P139,"-")))</f>
        <v>8000</v>
      </c>
      <c r="O9" s="94">
        <f>if($G$3=Calc!$B$4,Calc!Q101,if($G$3=Calc!$B$5,Calc!Q120,if($G$3=Calc!$B$6,Calc!Q139,"-")))</f>
        <v>10000</v>
      </c>
      <c r="P9" s="94">
        <f>if($G$3=Calc!$B$4,Calc!R101,if($G$3=Calc!$B$5,Calc!R120,if($G$3=Calc!$B$6,Calc!R139,"-")))</f>
        <v>12000</v>
      </c>
      <c r="Q9" s="94">
        <f>if($G$3=Calc!$B$4,Calc!S101,if($G$3=Calc!$B$5,Calc!S120,if($G$3=Calc!$B$6,Calc!S139,"-")))</f>
        <v>14000</v>
      </c>
      <c r="R9" s="94">
        <f>if($G$3=Calc!$B$4,Calc!T101,if($G$3=Calc!$B$5,Calc!T120,if($G$3=Calc!$B$6,Calc!T139,"-")))</f>
        <v>16000</v>
      </c>
      <c r="S9" s="94">
        <f>if($G$3=Calc!$B$4,Calc!U101,if($G$3=Calc!$B$5,Calc!U120,if($G$3=Calc!$B$6,Calc!U139,"-")))</f>
        <v>18000</v>
      </c>
      <c r="T9" s="94">
        <f>if($G$3=Calc!$B$4,Calc!V101,if($G$3=Calc!$B$5,Calc!V120,if($G$3=Calc!$B$6,Calc!V139,"-")))</f>
        <v>20000</v>
      </c>
      <c r="U9" s="91"/>
      <c r="V9" s="94">
        <f>if($G$3=Calc!$B$4,Calc!K161,if($G$3=Calc!$B$5,Calc!K181,if($G$3=Calc!$B$6,Calc!K201,"-")))</f>
        <v>108000</v>
      </c>
      <c r="W9" s="94">
        <f>if($G$3=Calc!$B$4,Calc!L161,if($G$3=Calc!$B$5,Calc!L181,if($G$3=Calc!$B$6,Calc!L201,"-")))</f>
        <v>216000</v>
      </c>
      <c r="X9" s="94">
        <f>if($G$3=Calc!$B$4,Calc!M161,if($G$3=Calc!$B$5,Calc!M181,if($G$3=Calc!$B$6,Calc!M201,"-")))</f>
        <v>376715.5728</v>
      </c>
      <c r="Y9" s="94">
        <f>if($G$3=Calc!$B$4,Calc!N161,if($G$3=Calc!$B$5,Calc!N181,if($G$3=Calc!$B$6,Calc!N201,"-")))</f>
        <v>574338.9596</v>
      </c>
      <c r="Z9" s="94">
        <f>if($G$3=Calc!$B$4,Calc!O161,if($G$3=Calc!$B$5,Calc!O181,if($G$3=Calc!$B$6,Calc!O201,"-")))</f>
        <v>871603.5286</v>
      </c>
      <c r="AA9" s="94">
        <f>if($G$3=Calc!$B$4,Calc!P161,if($G$3=Calc!$B$5,Calc!P181,if($G$3=Calc!$B$6,Calc!P201,"-")))</f>
        <v>1325956.068</v>
      </c>
      <c r="AB9" s="94">
        <f>if($G$3=Calc!$B$4,Calc!Q161,if($G$3=Calc!$B$5,Calc!Q181,if($G$3=Calc!$B$6,Calc!Q201,"-")))</f>
        <v>2014553.957</v>
      </c>
      <c r="AC9" s="94">
        <f>if($G$3=Calc!$B$4,Calc!R161,if($G$3=Calc!$B$5,Calc!R181,if($G$3=Calc!$B$6,Calc!R201,"-")))</f>
        <v>3062844.887</v>
      </c>
      <c r="AD9" s="94">
        <f>if($G$3=Calc!$B$4,Calc!S161,if($G$3=Calc!$B$5,Calc!S181,if($G$3=Calc!$B$6,Calc!S201,"-")))</f>
        <v>4654943.15</v>
      </c>
      <c r="AE9" s="94">
        <f>if($G$3=Calc!$B$4,Calc!T161,if($G$3=Calc!$B$5,Calc!T181,if($G$3=Calc!$B$6,Calc!T201,"-")))</f>
        <v>7075980.685</v>
      </c>
      <c r="AF9" s="90"/>
    </row>
    <row r="10" ht="15.75" customHeight="1">
      <c r="A10" s="78"/>
      <c r="B10" s="99" t="s">
        <v>66</v>
      </c>
      <c r="C10" s="102" t="s">
        <v>164</v>
      </c>
      <c r="D10" s="88"/>
      <c r="E10" s="88"/>
      <c r="F10" s="78"/>
      <c r="G10" s="103" t="s">
        <v>130</v>
      </c>
      <c r="H10" s="90"/>
      <c r="I10" s="90">
        <f>if($G$3=Calc!$B$4,Calc!K102,if($G$3=Calc!$B$5,Calc!K121,if($G$3=Calc!$B$6,Calc!K140,"-")))</f>
        <v>0</v>
      </c>
      <c r="J10" s="90">
        <f>if($G$3=Calc!$B$4,Calc!L102,if($G$3=Calc!$B$5,Calc!L121,if($G$3=Calc!$B$6,Calc!L140,"-")))</f>
        <v>0</v>
      </c>
      <c r="K10" s="90">
        <f>if($G$3=Calc!$B$4,Calc!M102,if($G$3=Calc!$B$5,Calc!M121,if($G$3=Calc!$B$6,Calc!M140,"-")))</f>
        <v>0</v>
      </c>
      <c r="L10" s="90">
        <f>if($G$3=Calc!$B$4,Calc!N102,if($G$3=Calc!$B$5,Calc!N121,if($G$3=Calc!$B$6,Calc!N140,"-")))</f>
        <v>6000</v>
      </c>
      <c r="M10" s="90">
        <f>if($G$3=Calc!$B$4,Calc!O102,if($G$3=Calc!$B$5,Calc!O121,if($G$3=Calc!$B$6,Calc!O140,"-")))</f>
        <v>10000</v>
      </c>
      <c r="N10" s="90">
        <f>if($G$3=Calc!$B$4,Calc!P102,if($G$3=Calc!$B$5,Calc!P121,if($G$3=Calc!$B$6,Calc!P140,"-")))</f>
        <v>13600</v>
      </c>
      <c r="O10" s="90">
        <f>if($G$3=Calc!$B$4,Calc!Q102,if($G$3=Calc!$B$5,Calc!Q121,if($G$3=Calc!$B$6,Calc!Q140,"-")))</f>
        <v>17160</v>
      </c>
      <c r="P10" s="90">
        <f>if($G$3=Calc!$B$4,Calc!R102,if($G$3=Calc!$B$5,Calc!R121,if($G$3=Calc!$B$6,Calc!R140,"-")))</f>
        <v>20716</v>
      </c>
      <c r="Q10" s="90">
        <f>if($G$3=Calc!$B$4,Calc!S102,if($G$3=Calc!$B$5,Calc!S121,if($G$3=Calc!$B$6,Calc!S140,"-")))</f>
        <v>24271.6</v>
      </c>
      <c r="R10" s="90">
        <f>if($G$3=Calc!$B$4,Calc!T102,if($G$3=Calc!$B$5,Calc!T121,if($G$3=Calc!$B$6,Calc!T140,"-")))</f>
        <v>27827.16</v>
      </c>
      <c r="S10" s="90">
        <f>if($G$3=Calc!$B$4,Calc!U102,if($G$3=Calc!$B$5,Calc!U121,if($G$3=Calc!$B$6,Calc!U140,"-")))</f>
        <v>31382.716</v>
      </c>
      <c r="T10" s="90">
        <f>if($G$3=Calc!$B$4,Calc!V102,if($G$3=Calc!$B$5,Calc!V121,if($G$3=Calc!$B$6,Calc!V140,"-")))</f>
        <v>34938.2716</v>
      </c>
      <c r="U10" s="91"/>
      <c r="V10" s="90">
        <f>if($G$3=Calc!$B$4,Calc!K162,if($G$3=Calc!$B$5,Calc!K182,if($G$3=Calc!$B$6,Calc!K202,"-")))</f>
        <v>185895.7476</v>
      </c>
      <c r="W10" s="90">
        <f>if($G$3=Calc!$B$4,Calc!L162,if($G$3=Calc!$B$5,Calc!L182,if($G$3=Calc!$B$6,Calc!L202,"-")))</f>
        <v>385060.4622</v>
      </c>
      <c r="X10" s="90">
        <f>if($G$3=Calc!$B$4,Calc!M162,if($G$3=Calc!$B$5,Calc!M182,if($G$3=Calc!$B$6,Calc!M202,"-")))</f>
        <v>694210.4749</v>
      </c>
      <c r="Y10" s="90">
        <f>if($G$3=Calc!$B$4,Calc!N162,if($G$3=Calc!$B$5,Calc!N182,if($G$3=Calc!$B$6,Calc!N202,"-")))</f>
        <v>1150288.668</v>
      </c>
      <c r="Z10" s="90">
        <f>if($G$3=Calc!$B$4,Calc!O162,if($G$3=Calc!$B$5,Calc!O182,if($G$3=Calc!$B$6,Calc!O202,"-")))</f>
        <v>1878388.479</v>
      </c>
      <c r="AA10" s="90">
        <f>if($G$3=Calc!$B$4,Calc!P162,if($G$3=Calc!$B$5,Calc!P182,if($G$3=Calc!$B$6,Calc!P202,"-")))</f>
        <v>3081995.31</v>
      </c>
      <c r="AB10" s="90">
        <f>if($G$3=Calc!$B$4,Calc!Q162,if($G$3=Calc!$B$5,Calc!Q182,if($G$3=Calc!$B$6,Calc!Q202,"-")))</f>
        <v>5031429.338</v>
      </c>
      <c r="AC10" s="90">
        <f>if($G$3=Calc!$B$4,Calc!R162,if($G$3=Calc!$B$5,Calc!R182,if($G$3=Calc!$B$6,Calc!R202,"-")))</f>
        <v>8216430.54</v>
      </c>
      <c r="AD10" s="90">
        <f>if($G$3=Calc!$B$4,Calc!S162,if($G$3=Calc!$B$5,Calc!S182,if($G$3=Calc!$B$6,Calc!S202,"-")))</f>
        <v>13387072.63</v>
      </c>
      <c r="AE10" s="90">
        <f>if($G$3=Calc!$B$4,Calc!T162,if($G$3=Calc!$B$5,Calc!T182,if($G$3=Calc!$B$6,Calc!T202,"-")))</f>
        <v>21795327.18</v>
      </c>
      <c r="AF10" s="90"/>
    </row>
    <row r="11" ht="15.75" customHeight="1">
      <c r="A11" s="78"/>
      <c r="B11" s="99" t="s">
        <v>80</v>
      </c>
      <c r="C11" s="118">
        <v>0.2</v>
      </c>
      <c r="F11" s="78"/>
      <c r="G11" s="78"/>
      <c r="H11" s="91"/>
      <c r="I11" s="91" t="str">
        <f>if($G$3=Calc!$B$4,Calc!K103,if($G$3=Calc!$B$5,Calc!K122,if($G$3=Calc!$B$6,Calc!K141,"-")))</f>
        <v/>
      </c>
      <c r="J11" s="91" t="str">
        <f>if($G$3=Calc!$B$4,Calc!L103,if($G$3=Calc!$B$5,Calc!L122,if($G$3=Calc!$B$6,Calc!L141,"-")))</f>
        <v/>
      </c>
      <c r="K11" s="91" t="str">
        <f>if($G$3=Calc!$B$4,Calc!M103,if($G$3=Calc!$B$5,Calc!M122,if($G$3=Calc!$B$6,Calc!M141,"-")))</f>
        <v/>
      </c>
      <c r="L11" s="91" t="str">
        <f>if($G$3=Calc!$B$4,Calc!N103,if($G$3=Calc!$B$5,Calc!N122,if($G$3=Calc!$B$6,Calc!N141,"-")))</f>
        <v/>
      </c>
      <c r="M11" s="91" t="str">
        <f>if($G$3=Calc!$B$4,Calc!O103,if($G$3=Calc!$B$5,Calc!O122,if($G$3=Calc!$B$6,Calc!O141,"-")))</f>
        <v/>
      </c>
      <c r="N11" s="91" t="str">
        <f>if($G$3=Calc!$B$4,Calc!P103,if($G$3=Calc!$B$5,Calc!P122,if($G$3=Calc!$B$6,Calc!P141,"-")))</f>
        <v/>
      </c>
      <c r="O11" s="91" t="str">
        <f>if($G$3=Calc!$B$4,Calc!Q103,if($G$3=Calc!$B$5,Calc!Q122,if($G$3=Calc!$B$6,Calc!Q141,"-")))</f>
        <v/>
      </c>
      <c r="P11" s="91" t="str">
        <f>if($G$3=Calc!$B$4,Calc!R103,if($G$3=Calc!$B$5,Calc!R122,if($G$3=Calc!$B$6,Calc!R141,"-")))</f>
        <v/>
      </c>
      <c r="Q11" s="91" t="str">
        <f>if($G$3=Calc!$B$4,Calc!S103,if($G$3=Calc!$B$5,Calc!S122,if($G$3=Calc!$B$6,Calc!S141,"-")))</f>
        <v/>
      </c>
      <c r="R11" s="91" t="str">
        <f>if($G$3=Calc!$B$4,Calc!T103,if($G$3=Calc!$B$5,Calc!T122,if($G$3=Calc!$B$6,Calc!T141,"-")))</f>
        <v/>
      </c>
      <c r="S11" s="91" t="str">
        <f>if($G$3=Calc!$B$4,Calc!U103,if($G$3=Calc!$B$5,Calc!U122,if($G$3=Calc!$B$6,Calc!U141,"-")))</f>
        <v/>
      </c>
      <c r="T11" s="91" t="str">
        <f>if($G$3=Calc!$B$4,Calc!V103,if($G$3=Calc!$B$5,Calc!V122,if($G$3=Calc!$B$6,Calc!V141,"-")))</f>
        <v/>
      </c>
      <c r="U11" s="91"/>
      <c r="V11" s="91" t="str">
        <f>if($G$3=Calc!$B$4,Calc!K163,if($G$3=Calc!$B$5,Calc!K183,if($G$3=Calc!$B$6,Calc!K203,"-")))</f>
        <v/>
      </c>
      <c r="W11" s="91" t="str">
        <f>if($G$3=Calc!$B$4,Calc!L163,if($G$3=Calc!$B$5,Calc!L183,if($G$3=Calc!$B$6,Calc!L203,"-")))</f>
        <v/>
      </c>
      <c r="X11" s="91" t="str">
        <f>if($G$3=Calc!$B$4,Calc!M163,if($G$3=Calc!$B$5,Calc!M183,if($G$3=Calc!$B$6,Calc!M203,"-")))</f>
        <v/>
      </c>
      <c r="Y11" s="91" t="str">
        <f>if($G$3=Calc!$B$4,Calc!N163,if($G$3=Calc!$B$5,Calc!N183,if($G$3=Calc!$B$6,Calc!N203,"-")))</f>
        <v/>
      </c>
      <c r="Z11" s="91" t="str">
        <f>if($G$3=Calc!$B$4,Calc!O163,if($G$3=Calc!$B$5,Calc!O183,if($G$3=Calc!$B$6,Calc!O203,"-")))</f>
        <v/>
      </c>
      <c r="AA11" s="91" t="str">
        <f>if($G$3=Calc!$B$4,Calc!P163,if($G$3=Calc!$B$5,Calc!P183,if($G$3=Calc!$B$6,Calc!P203,"-")))</f>
        <v/>
      </c>
      <c r="AB11" s="91" t="str">
        <f>if($G$3=Calc!$B$4,Calc!Q163,if($G$3=Calc!$B$5,Calc!Q183,if($G$3=Calc!$B$6,Calc!Q203,"-")))</f>
        <v/>
      </c>
      <c r="AC11" s="91" t="str">
        <f>if($G$3=Calc!$B$4,Calc!R163,if($G$3=Calc!$B$5,Calc!R183,if($G$3=Calc!$B$6,Calc!R203,"-")))</f>
        <v/>
      </c>
      <c r="AD11" s="91" t="str">
        <f>if($G$3=Calc!$B$4,Calc!S163,if($G$3=Calc!$B$5,Calc!S183,if($G$3=Calc!$B$6,Calc!S203,"-")))</f>
        <v/>
      </c>
      <c r="AE11" s="91" t="str">
        <f>if($G$3=Calc!$B$4,Calc!T163,if($G$3=Calc!$B$5,Calc!T183,if($G$3=Calc!$B$6,Calc!T203,"-")))</f>
        <v/>
      </c>
      <c r="AF11" s="91"/>
    </row>
    <row r="12" ht="15.75" customHeight="1">
      <c r="A12" s="78"/>
      <c r="B12" s="99" t="s">
        <v>75</v>
      </c>
      <c r="C12" s="106">
        <v>1.0</v>
      </c>
      <c r="D12" s="88"/>
      <c r="E12" s="78"/>
      <c r="F12" s="78"/>
      <c r="G12" s="88" t="s">
        <v>133</v>
      </c>
      <c r="H12" s="90"/>
      <c r="I12" s="94">
        <f>if($G$3=Calc!$B$4,Calc!K104,if($G$3=Calc!$B$5,Calc!K123,if($G$3=Calc!$B$6,Calc!K142,"-")))</f>
        <v>20000</v>
      </c>
      <c r="J12" s="94">
        <f>if($G$3=Calc!$B$4,Calc!L104,if($G$3=Calc!$B$5,Calc!L123,if($G$3=Calc!$B$6,Calc!L142,"-")))</f>
        <v>20000</v>
      </c>
      <c r="K12" s="94">
        <f>if($G$3=Calc!$B$4,Calc!M104,if($G$3=Calc!$B$5,Calc!M123,if($G$3=Calc!$B$6,Calc!M142,"-")))</f>
        <v>20000</v>
      </c>
      <c r="L12" s="94">
        <f>if($G$3=Calc!$B$4,Calc!N104,if($G$3=Calc!$B$5,Calc!N123,if($G$3=Calc!$B$6,Calc!N142,"-")))</f>
        <v>20000</v>
      </c>
      <c r="M12" s="94">
        <f>if($G$3=Calc!$B$4,Calc!O104,if($G$3=Calc!$B$5,Calc!O123,if($G$3=Calc!$B$6,Calc!O142,"-")))</f>
        <v>20000</v>
      </c>
      <c r="N12" s="94">
        <f>if($G$3=Calc!$B$4,Calc!P104,if($G$3=Calc!$B$5,Calc!P123,if($G$3=Calc!$B$6,Calc!P142,"-")))</f>
        <v>20000</v>
      </c>
      <c r="O12" s="94">
        <f>if($G$3=Calc!$B$4,Calc!Q104,if($G$3=Calc!$B$5,Calc!Q123,if($G$3=Calc!$B$6,Calc!Q142,"-")))</f>
        <v>20000</v>
      </c>
      <c r="P12" s="94">
        <f>if($G$3=Calc!$B$4,Calc!R104,if($G$3=Calc!$B$5,Calc!R123,if($G$3=Calc!$B$6,Calc!R142,"-")))</f>
        <v>40000</v>
      </c>
      <c r="Q12" s="94">
        <f>if($G$3=Calc!$B$4,Calc!S104,if($G$3=Calc!$B$5,Calc!S123,if($G$3=Calc!$B$6,Calc!S142,"-")))</f>
        <v>40000</v>
      </c>
      <c r="R12" s="94">
        <f>if($G$3=Calc!$B$4,Calc!T104,if($G$3=Calc!$B$5,Calc!T123,if($G$3=Calc!$B$6,Calc!T142,"-")))</f>
        <v>40000</v>
      </c>
      <c r="S12" s="94">
        <f>if($G$3=Calc!$B$4,Calc!U104,if($G$3=Calc!$B$5,Calc!U123,if($G$3=Calc!$B$6,Calc!U142,"-")))</f>
        <v>40000</v>
      </c>
      <c r="T12" s="94">
        <f>if($G$3=Calc!$B$4,Calc!V104,if($G$3=Calc!$B$5,Calc!V123,if($G$3=Calc!$B$6,Calc!V142,"-")))</f>
        <v>40000</v>
      </c>
      <c r="U12" s="91"/>
      <c r="V12" s="94">
        <f>if($G$3=Calc!$B$4,Calc!K164,if($G$3=Calc!$B$5,Calc!K184,if($G$3=Calc!$B$6,Calc!K204,"-")))</f>
        <v>340000</v>
      </c>
      <c r="W12" s="94">
        <f>if($G$3=Calc!$B$4,Calc!L164,if($G$3=Calc!$B$5,Calc!L184,if($G$3=Calc!$B$6,Calc!L204,"-")))</f>
        <v>300530.2311</v>
      </c>
      <c r="X12" s="94">
        <f>if($G$3=Calc!$B$4,Calc!M164,if($G$3=Calc!$B$5,Calc!M184,if($G$3=Calc!$B$6,Calc!M204,"-")))</f>
        <v>518804.0131</v>
      </c>
      <c r="Y12" s="94">
        <f>if($G$3=Calc!$B$4,Calc!N164,if($G$3=Calc!$B$5,Calc!N184,if($G$3=Calc!$B$6,Calc!N204,"-")))</f>
        <v>796134.266</v>
      </c>
      <c r="Z12" s="94">
        <f>if($G$3=Calc!$B$4,Calc!O164,if($G$3=Calc!$B$5,Calc!O184,if($G$3=Calc!$B$6,Calc!O204,"-")))</f>
        <v>1204061.835</v>
      </c>
      <c r="AA12" s="94">
        <f>if($G$3=Calc!$B$4,Calc!P164,if($G$3=Calc!$B$5,Calc!P184,if($G$3=Calc!$B$6,Calc!P204,"-")))</f>
        <v>1835047.105</v>
      </c>
      <c r="AB12" s="94">
        <f>if($G$3=Calc!$B$4,Calc!Q164,if($G$3=Calc!$B$5,Calc!Q184,if($G$3=Calc!$B$6,Calc!Q204,"-")))</f>
        <v>2785354.364</v>
      </c>
      <c r="AC12" s="94">
        <f>if($G$3=Calc!$B$4,Calc!R164,if($G$3=Calc!$B$5,Calc!R184,if($G$3=Calc!$B$6,Calc!R204,"-")))</f>
        <v>4236887.488</v>
      </c>
      <c r="AD12" s="94">
        <f>if($G$3=Calc!$B$4,Calc!S164,if($G$3=Calc!$B$5,Calc!S184,if($G$3=Calc!$B$6,Calc!S204,"-")))</f>
        <v>6437537.787</v>
      </c>
      <c r="AE12" s="94">
        <f>if($G$3=Calc!$B$4,Calc!T164,if($G$3=Calc!$B$5,Calc!T184,if($G$3=Calc!$B$6,Calc!T204,"-")))</f>
        <v>9787092.127</v>
      </c>
      <c r="AF12" s="90"/>
    </row>
    <row r="13" ht="15.75" customHeight="1">
      <c r="A13" s="78"/>
      <c r="B13" s="99" t="s">
        <v>70</v>
      </c>
      <c r="C13" s="118">
        <v>0.06</v>
      </c>
      <c r="D13" s="78"/>
      <c r="E13" s="78"/>
      <c r="F13" s="78"/>
      <c r="G13" s="103" t="s">
        <v>135</v>
      </c>
      <c r="H13" s="90"/>
      <c r="I13" s="90">
        <f>if($G$3=Calc!$B$4,Calc!K105,if($G$3=Calc!$B$5,Calc!K124,if($G$3=Calc!$B$6,Calc!K143,"-")))</f>
        <v>-20000</v>
      </c>
      <c r="J13" s="90">
        <f>if($G$3=Calc!$B$4,Calc!L105,if($G$3=Calc!$B$5,Calc!L124,if($G$3=Calc!$B$6,Calc!L143,"-")))</f>
        <v>-20000</v>
      </c>
      <c r="K13" s="90">
        <f>if($G$3=Calc!$B$4,Calc!M105,if($G$3=Calc!$B$5,Calc!M124,if($G$3=Calc!$B$6,Calc!M143,"-")))</f>
        <v>-20000</v>
      </c>
      <c r="L13" s="90">
        <f>if($G$3=Calc!$B$4,Calc!N105,if($G$3=Calc!$B$5,Calc!N124,if($G$3=Calc!$B$6,Calc!N143,"-")))</f>
        <v>-14000</v>
      </c>
      <c r="M13" s="90">
        <f>if($G$3=Calc!$B$4,Calc!O105,if($G$3=Calc!$B$5,Calc!O124,if($G$3=Calc!$B$6,Calc!O143,"-")))</f>
        <v>-10000</v>
      </c>
      <c r="N13" s="90">
        <f>if($G$3=Calc!$B$4,Calc!P105,if($G$3=Calc!$B$5,Calc!P124,if($G$3=Calc!$B$6,Calc!P143,"-")))</f>
        <v>-6400</v>
      </c>
      <c r="O13" s="90">
        <f>if($G$3=Calc!$B$4,Calc!Q105,if($G$3=Calc!$B$5,Calc!Q124,if($G$3=Calc!$B$6,Calc!Q143,"-")))</f>
        <v>-2840</v>
      </c>
      <c r="P13" s="90">
        <f>if($G$3=Calc!$B$4,Calc!R105,if($G$3=Calc!$B$5,Calc!R124,if($G$3=Calc!$B$6,Calc!R143,"-")))</f>
        <v>-19284</v>
      </c>
      <c r="Q13" s="90">
        <f>if($G$3=Calc!$B$4,Calc!S105,if($G$3=Calc!$B$5,Calc!S124,if($G$3=Calc!$B$6,Calc!S143,"-")))</f>
        <v>-15728.4</v>
      </c>
      <c r="R13" s="90">
        <f>if($G$3=Calc!$B$4,Calc!T105,if($G$3=Calc!$B$5,Calc!T124,if($G$3=Calc!$B$6,Calc!T143,"-")))</f>
        <v>-12172.84</v>
      </c>
      <c r="S13" s="90">
        <f>if($G$3=Calc!$B$4,Calc!U105,if($G$3=Calc!$B$5,Calc!U124,if($G$3=Calc!$B$6,Calc!U143,"-")))</f>
        <v>-8617.284</v>
      </c>
      <c r="T13" s="90">
        <f>if($G$3=Calc!$B$4,Calc!V105,if($G$3=Calc!$B$5,Calc!V124,if($G$3=Calc!$B$6,Calc!V143,"-")))</f>
        <v>-5061.7284</v>
      </c>
      <c r="U13" s="91"/>
      <c r="V13" s="90">
        <f>if($G$3=Calc!$B$4,Calc!K165,if($G$3=Calc!$B$5,Calc!K185,if($G$3=Calc!$B$6,Calc!K205,"-")))</f>
        <v>-154104.2524</v>
      </c>
      <c r="W13" s="90">
        <f>if($G$3=Calc!$B$4,Calc!L165,if($G$3=Calc!$B$5,Calc!L185,if($G$3=Calc!$B$6,Calc!L205,"-")))</f>
        <v>84530.23109</v>
      </c>
      <c r="X13" s="90">
        <f>if($G$3=Calc!$B$4,Calc!M165,if($G$3=Calc!$B$5,Calc!M185,if($G$3=Calc!$B$6,Calc!M205,"-")))</f>
        <v>175406.4618</v>
      </c>
      <c r="Y13" s="90">
        <f>if($G$3=Calc!$B$4,Calc!N165,if($G$3=Calc!$B$5,Calc!N185,if($G$3=Calc!$B$6,Calc!N205,"-")))</f>
        <v>354154.4017</v>
      </c>
      <c r="Z13" s="90">
        <f>if($G$3=Calc!$B$4,Calc!O165,if($G$3=Calc!$B$5,Calc!O185,if($G$3=Calc!$B$6,Calc!O205,"-")))</f>
        <v>674326.6443</v>
      </c>
      <c r="AA13" s="90">
        <f>if($G$3=Calc!$B$4,Calc!P165,if($G$3=Calc!$B$5,Calc!P185,if($G$3=Calc!$B$6,Calc!P205,"-")))</f>
        <v>1246948.205</v>
      </c>
      <c r="AB13" s="90">
        <f>if($G$3=Calc!$B$4,Calc!Q165,if($G$3=Calc!$B$5,Calc!Q185,if($G$3=Calc!$B$6,Calc!Q205,"-")))</f>
        <v>2246074.975</v>
      </c>
      <c r="AC13" s="90">
        <f>if($G$3=Calc!$B$4,Calc!R165,if($G$3=Calc!$B$5,Calc!R185,if($G$3=Calc!$B$6,Calc!R205,"-")))</f>
        <v>3979543.053</v>
      </c>
      <c r="AD13" s="90">
        <f>if($G$3=Calc!$B$4,Calc!S165,if($G$3=Calc!$B$5,Calc!S185,if($G$3=Calc!$B$6,Calc!S205,"-")))</f>
        <v>6949534.847</v>
      </c>
      <c r="AE13" s="90">
        <f>if($G$3=Calc!$B$4,Calc!T165,if($G$3=Calc!$B$5,Calc!T185,if($G$3=Calc!$B$6,Calc!T205,"-")))</f>
        <v>12008235.05</v>
      </c>
      <c r="AF13" s="90"/>
    </row>
    <row r="14" ht="15.75" customHeight="1">
      <c r="A14" s="78"/>
      <c r="B14" s="85" t="s">
        <v>170</v>
      </c>
      <c r="C14" s="165">
        <v>60.0</v>
      </c>
      <c r="D14" s="78"/>
      <c r="F14" s="78"/>
      <c r="G14" s="78"/>
      <c r="H14" s="91"/>
      <c r="I14" s="91" t="str">
        <f>if($G$3=Calc!$B$4,Calc!K106,if($G$3=Calc!$B$5,Calc!K125,if($G$3=Calc!$B$6,Calc!K144,"-")))</f>
        <v/>
      </c>
      <c r="J14" s="91" t="str">
        <f>if($G$3=Calc!$B$4,Calc!L106,if($G$3=Calc!$B$5,Calc!L125,if($G$3=Calc!$B$6,Calc!L144,"-")))</f>
        <v/>
      </c>
      <c r="K14" s="91" t="str">
        <f>if($G$3=Calc!$B$4,Calc!M106,if($G$3=Calc!$B$5,Calc!M125,if($G$3=Calc!$B$6,Calc!M144,"-")))</f>
        <v/>
      </c>
      <c r="L14" s="91" t="str">
        <f>if($G$3=Calc!$B$4,Calc!N106,if($G$3=Calc!$B$5,Calc!N125,if($G$3=Calc!$B$6,Calc!N144,"-")))</f>
        <v/>
      </c>
      <c r="M14" s="91" t="str">
        <f>if($G$3=Calc!$B$4,Calc!O106,if($G$3=Calc!$B$5,Calc!O125,if($G$3=Calc!$B$6,Calc!O144,"-")))</f>
        <v/>
      </c>
      <c r="N14" s="91" t="str">
        <f>if($G$3=Calc!$B$4,Calc!P106,if($G$3=Calc!$B$5,Calc!P125,if($G$3=Calc!$B$6,Calc!P144,"-")))</f>
        <v/>
      </c>
      <c r="O14" s="91" t="str">
        <f>if($G$3=Calc!$B$4,Calc!Q106,if($G$3=Calc!$B$5,Calc!Q125,if($G$3=Calc!$B$6,Calc!Q144,"-")))</f>
        <v/>
      </c>
      <c r="P14" s="91" t="str">
        <f>if($G$3=Calc!$B$4,Calc!R106,if($G$3=Calc!$B$5,Calc!R125,if($G$3=Calc!$B$6,Calc!R144,"-")))</f>
        <v/>
      </c>
      <c r="Q14" s="91" t="str">
        <f>if($G$3=Calc!$B$4,Calc!S106,if($G$3=Calc!$B$5,Calc!S125,if($G$3=Calc!$B$6,Calc!S144,"-")))</f>
        <v/>
      </c>
      <c r="R14" s="91" t="str">
        <f>if($G$3=Calc!$B$4,Calc!T106,if($G$3=Calc!$B$5,Calc!T125,if($G$3=Calc!$B$6,Calc!T144,"-")))</f>
        <v/>
      </c>
      <c r="S14" s="91" t="str">
        <f>if($G$3=Calc!$B$4,Calc!U106,if($G$3=Calc!$B$5,Calc!U125,if($G$3=Calc!$B$6,Calc!U144,"-")))</f>
        <v/>
      </c>
      <c r="T14" s="91" t="str">
        <f>if($G$3=Calc!$B$4,Calc!V106,if($G$3=Calc!$B$5,Calc!V125,if($G$3=Calc!$B$6,Calc!V144,"-")))</f>
        <v/>
      </c>
      <c r="U14" s="91"/>
      <c r="V14" s="91" t="str">
        <f>if($G$3=Calc!$B$4,Calc!K166,if($G$3=Calc!$B$5,Calc!K186,if($G$3=Calc!$B$6,Calc!K206,"-")))</f>
        <v/>
      </c>
      <c r="W14" s="91" t="str">
        <f>if($G$3=Calc!$B$4,Calc!L166,if($G$3=Calc!$B$5,Calc!L186,if($G$3=Calc!$B$6,Calc!L206,"-")))</f>
        <v/>
      </c>
      <c r="X14" s="91" t="str">
        <f>if($G$3=Calc!$B$4,Calc!M166,if($G$3=Calc!$B$5,Calc!M186,if($G$3=Calc!$B$6,Calc!M206,"-")))</f>
        <v/>
      </c>
      <c r="Y14" s="91" t="str">
        <f>if($G$3=Calc!$B$4,Calc!N166,if($G$3=Calc!$B$5,Calc!N186,if($G$3=Calc!$B$6,Calc!N206,"-")))</f>
        <v/>
      </c>
      <c r="Z14" s="91" t="str">
        <f>if($G$3=Calc!$B$4,Calc!O166,if($G$3=Calc!$B$5,Calc!O186,if($G$3=Calc!$B$6,Calc!O206,"-")))</f>
        <v/>
      </c>
      <c r="AA14" s="91" t="str">
        <f>if($G$3=Calc!$B$4,Calc!P166,if($G$3=Calc!$B$5,Calc!P186,if($G$3=Calc!$B$6,Calc!P206,"-")))</f>
        <v/>
      </c>
      <c r="AB14" s="91" t="str">
        <f>if($G$3=Calc!$B$4,Calc!Q166,if($G$3=Calc!$B$5,Calc!Q186,if($G$3=Calc!$B$6,Calc!Q206,"-")))</f>
        <v/>
      </c>
      <c r="AC14" s="91" t="str">
        <f>if($G$3=Calc!$B$4,Calc!R166,if($G$3=Calc!$B$5,Calc!R186,if($G$3=Calc!$B$6,Calc!R206,"-")))</f>
        <v/>
      </c>
      <c r="AD14" s="91" t="str">
        <f>if($G$3=Calc!$B$4,Calc!S166,if($G$3=Calc!$B$5,Calc!S186,if($G$3=Calc!$B$6,Calc!S206,"-")))</f>
        <v/>
      </c>
      <c r="AE14" s="91" t="str">
        <f>if($G$3=Calc!$B$4,Calc!T166,if($G$3=Calc!$B$5,Calc!T186,if($G$3=Calc!$B$6,Calc!T206,"-")))</f>
        <v/>
      </c>
      <c r="AF14" s="91"/>
    </row>
    <row r="15" ht="15.75" customHeight="1">
      <c r="A15" s="78"/>
      <c r="D15" s="78"/>
      <c r="E15" s="78"/>
      <c r="F15" s="78"/>
      <c r="G15" s="88" t="s">
        <v>138</v>
      </c>
      <c r="H15" s="90"/>
      <c r="I15" s="94">
        <f>if($G$3=Calc!$B$4,Calc!K107,if($G$3=Calc!$B$5,Calc!K126,if($G$3=Calc!$B$6,Calc!K145,"-")))</f>
        <v>0</v>
      </c>
      <c r="J15" s="94">
        <f>if($G$3=Calc!$B$4,Calc!L107,if($G$3=Calc!$B$5,Calc!L126,if($G$3=Calc!$B$6,Calc!L145,"-")))</f>
        <v>0</v>
      </c>
      <c r="K15" s="94">
        <f>if($G$3=Calc!$B$4,Calc!M107,if($G$3=Calc!$B$5,Calc!M126,if($G$3=Calc!$B$6,Calc!M145,"-")))</f>
        <v>0</v>
      </c>
      <c r="L15" s="94">
        <f>if($G$3=Calc!$B$4,Calc!N107,if($G$3=Calc!$B$5,Calc!N126,if($G$3=Calc!$B$6,Calc!N145,"-")))</f>
        <v>0</v>
      </c>
      <c r="M15" s="94">
        <f>if($G$3=Calc!$B$4,Calc!O107,if($G$3=Calc!$B$5,Calc!O126,if($G$3=Calc!$B$6,Calc!O145,"-")))</f>
        <v>0</v>
      </c>
      <c r="N15" s="94">
        <f>if($G$3=Calc!$B$4,Calc!P107,if($G$3=Calc!$B$5,Calc!P126,if($G$3=Calc!$B$6,Calc!P145,"-")))</f>
        <v>0</v>
      </c>
      <c r="O15" s="94">
        <f>if($G$3=Calc!$B$4,Calc!Q107,if($G$3=Calc!$B$5,Calc!Q126,if($G$3=Calc!$B$6,Calc!Q145,"-")))</f>
        <v>0</v>
      </c>
      <c r="P15" s="94">
        <f>if($G$3=Calc!$B$4,Calc!R107,if($G$3=Calc!$B$5,Calc!R126,if($G$3=Calc!$B$6,Calc!R145,"-")))</f>
        <v>0</v>
      </c>
      <c r="Q15" s="94">
        <f>if($G$3=Calc!$B$4,Calc!S107,if($G$3=Calc!$B$5,Calc!S126,if($G$3=Calc!$B$6,Calc!S145,"-")))</f>
        <v>0</v>
      </c>
      <c r="R15" s="94">
        <f>if($G$3=Calc!$B$4,Calc!T107,if($G$3=Calc!$B$5,Calc!T126,if($G$3=Calc!$B$6,Calc!T145,"-")))</f>
        <v>0</v>
      </c>
      <c r="S15" s="94">
        <f>if($G$3=Calc!$B$4,Calc!U107,if($G$3=Calc!$B$5,Calc!U126,if($G$3=Calc!$B$6,Calc!U145,"-")))</f>
        <v>0</v>
      </c>
      <c r="T15" s="94">
        <f>if($G$3=Calc!$B$4,Calc!V107,if($G$3=Calc!$B$5,Calc!V126,if($G$3=Calc!$B$6,Calc!V145,"-")))</f>
        <v>0</v>
      </c>
      <c r="U15" s="91"/>
      <c r="V15" s="94">
        <f>if($G$3=Calc!$B$4,Calc!K167,if($G$3=Calc!$B$5,Calc!K187,if($G$3=Calc!$B$6,Calc!K207,"-")))</f>
        <v>0</v>
      </c>
      <c r="W15" s="94">
        <f>if($G$3=Calc!$B$4,Calc!L167,if($G$3=Calc!$B$5,Calc!L187,if($G$3=Calc!$B$6,Calc!L207,"-")))</f>
        <v>0</v>
      </c>
      <c r="X15" s="94">
        <f>if($G$3=Calc!$B$4,Calc!M167,if($G$3=Calc!$B$5,Calc!M187,if($G$3=Calc!$B$6,Calc!M207,"-")))</f>
        <v>15874.86608</v>
      </c>
      <c r="Y15" s="94">
        <f>if($G$3=Calc!$B$4,Calc!N167,if($G$3=Calc!$B$5,Calc!N187,if($G$3=Calc!$B$6,Calc!N207,"-")))</f>
        <v>53123.16026</v>
      </c>
      <c r="Z15" s="94">
        <f>if($G$3=Calc!$B$4,Calc!O167,if($G$3=Calc!$B$5,Calc!O187,if($G$3=Calc!$B$6,Calc!O207,"-")))</f>
        <v>101148.9966</v>
      </c>
      <c r="AA15" s="94">
        <f>if($G$3=Calc!$B$4,Calc!P167,if($G$3=Calc!$B$5,Calc!P187,if($G$3=Calc!$B$6,Calc!P207,"-")))</f>
        <v>187042.2308</v>
      </c>
      <c r="AB15" s="94">
        <f>if($G$3=Calc!$B$4,Calc!Q167,if($G$3=Calc!$B$5,Calc!Q187,if($G$3=Calc!$B$6,Calc!Q207,"-")))</f>
        <v>336911.2462</v>
      </c>
      <c r="AC15" s="94">
        <f>if($G$3=Calc!$B$4,Calc!R167,if($G$3=Calc!$B$5,Calc!R187,if($G$3=Calc!$B$6,Calc!R207,"-")))</f>
        <v>596931.4579</v>
      </c>
      <c r="AD15" s="94">
        <f>if($G$3=Calc!$B$4,Calc!S167,if($G$3=Calc!$B$5,Calc!S187,if($G$3=Calc!$B$6,Calc!S207,"-")))</f>
        <v>1042430.227</v>
      </c>
      <c r="AE15" s="94">
        <f>if($G$3=Calc!$B$4,Calc!T167,if($G$3=Calc!$B$5,Calc!T187,if($G$3=Calc!$B$6,Calc!T207,"-")))</f>
        <v>1801235.257</v>
      </c>
      <c r="AF15" s="90"/>
    </row>
    <row r="16" ht="15.75" customHeight="1">
      <c r="A16" s="78"/>
      <c r="B16" s="89"/>
      <c r="C16" s="89"/>
      <c r="D16" s="89"/>
      <c r="E16" s="89"/>
      <c r="F16" s="89"/>
      <c r="G16" s="103" t="s">
        <v>139</v>
      </c>
      <c r="H16" s="90"/>
      <c r="I16" s="90">
        <f>if($G$3=Calc!$B$4,Calc!K108,if($G$3=Calc!$B$5,Calc!K127,if($G$3=Calc!$B$6,Calc!K146,"-")))</f>
        <v>-20000</v>
      </c>
      <c r="J16" s="90">
        <f>if($G$3=Calc!$B$4,Calc!L108,if($G$3=Calc!$B$5,Calc!L127,if($G$3=Calc!$B$6,Calc!L146,"-")))</f>
        <v>-20000</v>
      </c>
      <c r="K16" s="90">
        <f>if($G$3=Calc!$B$4,Calc!M108,if($G$3=Calc!$B$5,Calc!M127,if($G$3=Calc!$B$6,Calc!M146,"-")))</f>
        <v>-20000</v>
      </c>
      <c r="L16" s="90">
        <f>if($G$3=Calc!$B$4,Calc!N108,if($G$3=Calc!$B$5,Calc!N127,if($G$3=Calc!$B$6,Calc!N146,"-")))</f>
        <v>-14000</v>
      </c>
      <c r="M16" s="90">
        <f>if($G$3=Calc!$B$4,Calc!O108,if($G$3=Calc!$B$5,Calc!O127,if($G$3=Calc!$B$6,Calc!O146,"-")))</f>
        <v>-10000</v>
      </c>
      <c r="N16" s="90">
        <f>if($G$3=Calc!$B$4,Calc!P108,if($G$3=Calc!$B$5,Calc!P127,if($G$3=Calc!$B$6,Calc!P146,"-")))</f>
        <v>-6400</v>
      </c>
      <c r="O16" s="90">
        <f>if($G$3=Calc!$B$4,Calc!Q108,if($G$3=Calc!$B$5,Calc!Q127,if($G$3=Calc!$B$6,Calc!Q146,"-")))</f>
        <v>-2840</v>
      </c>
      <c r="P16" s="90">
        <f>if($G$3=Calc!$B$4,Calc!R108,if($G$3=Calc!$B$5,Calc!R127,if($G$3=Calc!$B$6,Calc!R146,"-")))</f>
        <v>-19284</v>
      </c>
      <c r="Q16" s="90">
        <f>if($G$3=Calc!$B$4,Calc!S108,if($G$3=Calc!$B$5,Calc!S127,if($G$3=Calc!$B$6,Calc!S146,"-")))</f>
        <v>-15728.4</v>
      </c>
      <c r="R16" s="90">
        <f>if($G$3=Calc!$B$4,Calc!T108,if($G$3=Calc!$B$5,Calc!T127,if($G$3=Calc!$B$6,Calc!T146,"-")))</f>
        <v>-12172.84</v>
      </c>
      <c r="S16" s="90">
        <f>if($G$3=Calc!$B$4,Calc!U108,if($G$3=Calc!$B$5,Calc!U127,if($G$3=Calc!$B$6,Calc!U146,"-")))</f>
        <v>-8617.284</v>
      </c>
      <c r="T16" s="90">
        <f>if($G$3=Calc!$B$4,Calc!V108,if($G$3=Calc!$B$5,Calc!V127,if($G$3=Calc!$B$6,Calc!V146,"-")))</f>
        <v>-5061.7284</v>
      </c>
      <c r="U16" s="91"/>
      <c r="V16" s="90">
        <f>if($G$3=Calc!$B$4,Calc!K168,if($G$3=Calc!$B$5,Calc!K188,if($G$3=Calc!$B$6,Calc!K208,"-")))</f>
        <v>-154104.2524</v>
      </c>
      <c r="W16" s="90">
        <f>if($G$3=Calc!$B$4,Calc!L168,if($G$3=Calc!$B$5,Calc!L188,if($G$3=Calc!$B$6,Calc!L208,"-")))</f>
        <v>84530.23109</v>
      </c>
      <c r="X16" s="90">
        <f>if($G$3=Calc!$B$4,Calc!M168,if($G$3=Calc!$B$5,Calc!M188,if($G$3=Calc!$B$6,Calc!M208,"-")))</f>
        <v>159531.5957</v>
      </c>
      <c r="Y16" s="90">
        <f>if($G$3=Calc!$B$4,Calc!N168,if($G$3=Calc!$B$5,Calc!N188,if($G$3=Calc!$B$6,Calc!N208,"-")))</f>
        <v>301031.2415</v>
      </c>
      <c r="Z16" s="90">
        <f>if($G$3=Calc!$B$4,Calc!O168,if($G$3=Calc!$B$5,Calc!O188,if($G$3=Calc!$B$6,Calc!O208,"-")))</f>
        <v>573177.6477</v>
      </c>
      <c r="AA16" s="90">
        <f>if($G$3=Calc!$B$4,Calc!P168,if($G$3=Calc!$B$5,Calc!P188,if($G$3=Calc!$B$6,Calc!P208,"-")))</f>
        <v>1059905.974</v>
      </c>
      <c r="AB16" s="90">
        <f>if($G$3=Calc!$B$4,Calc!Q168,if($G$3=Calc!$B$5,Calc!Q188,if($G$3=Calc!$B$6,Calc!Q208,"-")))</f>
        <v>1909163.728</v>
      </c>
      <c r="AC16" s="90">
        <f>if($G$3=Calc!$B$4,Calc!R168,if($G$3=Calc!$B$5,Calc!R188,if($G$3=Calc!$B$6,Calc!R208,"-")))</f>
        <v>3382611.595</v>
      </c>
      <c r="AD16" s="90">
        <f>if($G$3=Calc!$B$4,Calc!S168,if($G$3=Calc!$B$5,Calc!S188,if($G$3=Calc!$B$6,Calc!S208,"-")))</f>
        <v>5907104.62</v>
      </c>
      <c r="AE16" s="90">
        <f>if($G$3=Calc!$B$4,Calc!T168,if($G$3=Calc!$B$5,Calc!T188,if($G$3=Calc!$B$6,Calc!T208,"-")))</f>
        <v>10206999.79</v>
      </c>
      <c r="AF16" s="90"/>
    </row>
    <row r="17" ht="15.75" customHeight="1">
      <c r="A17" s="78"/>
      <c r="D17" s="89"/>
      <c r="E17" s="89"/>
      <c r="F17" s="8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ht="15.75" customHeight="1">
      <c r="A18" s="78"/>
      <c r="B18" s="107" t="s">
        <v>84</v>
      </c>
      <c r="C18" s="78"/>
      <c r="D18" s="89"/>
      <c r="E18" s="89"/>
      <c r="F18" s="89"/>
      <c r="G18" s="108" t="s">
        <v>168</v>
      </c>
      <c r="H18" s="109"/>
      <c r="I18" s="109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1"/>
      <c r="W18" s="111"/>
      <c r="X18" s="111"/>
      <c r="Y18" s="111"/>
      <c r="Z18" s="111"/>
      <c r="AA18" s="110"/>
      <c r="AB18" s="110"/>
      <c r="AC18" s="110"/>
      <c r="AD18" s="110"/>
      <c r="AE18" s="110"/>
      <c r="AF18" s="110"/>
    </row>
    <row r="19" ht="15.75" customHeight="1">
      <c r="A19" s="78"/>
      <c r="B19" s="79" t="s">
        <v>85</v>
      </c>
      <c r="C19" s="112" t="s">
        <v>159</v>
      </c>
      <c r="D19" s="89"/>
      <c r="E19" s="89"/>
      <c r="F19" s="89"/>
      <c r="G19" s="113" t="s">
        <v>160</v>
      </c>
      <c r="H19" s="110"/>
      <c r="I19" s="110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1"/>
      <c r="W19" s="111"/>
      <c r="X19" s="111"/>
      <c r="Y19" s="111"/>
      <c r="Z19" s="111"/>
      <c r="AA19" s="109"/>
      <c r="AB19" s="109"/>
      <c r="AC19" s="109"/>
      <c r="AD19" s="109"/>
      <c r="AE19" s="109"/>
      <c r="AF19" s="109"/>
    </row>
    <row r="20" ht="15.75" customHeight="1">
      <c r="A20" s="78"/>
      <c r="B20" s="99" t="s">
        <v>86</v>
      </c>
      <c r="C20" s="102">
        <v>25.0</v>
      </c>
      <c r="D20" s="89"/>
      <c r="E20" s="89"/>
      <c r="F20" s="89"/>
      <c r="G20" s="113" t="s">
        <v>54</v>
      </c>
      <c r="H20" s="114" t="str">
        <f>Calc!J386</f>
        <v/>
      </c>
      <c r="I20" s="111" t="str">
        <f>Calc!K386</f>
        <v/>
      </c>
      <c r="J20" s="114" t="str">
        <f>Calc!L386</f>
        <v/>
      </c>
      <c r="K20" s="114" t="str">
        <f>Calc!M386</f>
        <v/>
      </c>
      <c r="L20" s="114" t="str">
        <f>Calc!N386</f>
        <v/>
      </c>
      <c r="M20" s="114" t="str">
        <f>Calc!O386</f>
        <v/>
      </c>
      <c r="N20" s="114">
        <f>Calc!P386</f>
        <v>500000</v>
      </c>
      <c r="O20" s="114" t="str">
        <f>Calc!Q386</f>
        <v/>
      </c>
      <c r="P20" s="114" t="str">
        <f>Calc!R386</f>
        <v/>
      </c>
      <c r="Q20" s="114" t="str">
        <f>Calc!S386</f>
        <v/>
      </c>
      <c r="R20" s="114" t="str">
        <f>Calc!T386</f>
        <v/>
      </c>
      <c r="S20" s="114" t="str">
        <f>Calc!U386</f>
        <v/>
      </c>
      <c r="T20" s="114" t="str">
        <f>Calc!V386</f>
        <v/>
      </c>
      <c r="U20" s="109"/>
      <c r="V20" s="115">
        <f>Calc!K425</f>
        <v>500000</v>
      </c>
      <c r="W20" s="115">
        <f>Calc!L425</f>
        <v>0</v>
      </c>
      <c r="X20" s="115">
        <f>Calc!M425</f>
        <v>0</v>
      </c>
      <c r="Y20" s="115">
        <f>Calc!N425</f>
        <v>0</v>
      </c>
      <c r="Z20" s="115">
        <f>Calc!O425</f>
        <v>0</v>
      </c>
      <c r="AA20" s="115">
        <f>Calc!P425</f>
        <v>0</v>
      </c>
      <c r="AB20" s="115">
        <f>Calc!Q425</f>
        <v>0</v>
      </c>
      <c r="AC20" s="115">
        <f>Calc!R425</f>
        <v>0</v>
      </c>
      <c r="AD20" s="115">
        <f>Calc!S425</f>
        <v>0</v>
      </c>
      <c r="AE20" s="115">
        <f>Calc!T425</f>
        <v>0</v>
      </c>
      <c r="AF20" s="115"/>
    </row>
    <row r="21" ht="15.75" customHeight="1">
      <c r="A21" s="78"/>
      <c r="B21" s="99" t="s">
        <v>87</v>
      </c>
      <c r="C21" s="100">
        <v>3000000.0</v>
      </c>
      <c r="D21" s="150"/>
      <c r="E21" s="89"/>
      <c r="F21" s="89"/>
      <c r="G21" s="113" t="s">
        <v>162</v>
      </c>
      <c r="H21" s="114" t="str">
        <f>Calc!J387</f>
        <v/>
      </c>
      <c r="I21" s="114" t="str">
        <f>Calc!K387</f>
        <v/>
      </c>
      <c r="J21" s="114" t="str">
        <f>Calc!L387</f>
        <v/>
      </c>
      <c r="K21" s="114" t="str">
        <f>Calc!M387</f>
        <v/>
      </c>
      <c r="L21" s="114" t="str">
        <f>Calc!N387</f>
        <v/>
      </c>
      <c r="M21" s="114" t="str">
        <f>Calc!O387</f>
        <v/>
      </c>
      <c r="N21" s="114" t="str">
        <f>Calc!P387</f>
        <v/>
      </c>
      <c r="O21" s="114" t="str">
        <f>Calc!Q387</f>
        <v/>
      </c>
      <c r="P21" s="114" t="str">
        <f>Calc!R387</f>
        <v/>
      </c>
      <c r="Q21" s="114" t="str">
        <f>Calc!S387</f>
        <v/>
      </c>
      <c r="R21" s="114" t="str">
        <f>Calc!T387</f>
        <v/>
      </c>
      <c r="S21" s="114" t="str">
        <f>Calc!U387</f>
        <v/>
      </c>
      <c r="T21" s="114" t="str">
        <f>Calc!V387</f>
        <v/>
      </c>
      <c r="U21" s="109"/>
      <c r="V21" s="115">
        <f>Calc!K426</f>
        <v>0</v>
      </c>
      <c r="W21" s="115">
        <f>Calc!L426</f>
        <v>0</v>
      </c>
      <c r="X21" s="115">
        <f>Calc!M426</f>
        <v>3000000</v>
      </c>
      <c r="Y21" s="115">
        <f>Calc!N426</f>
        <v>0</v>
      </c>
      <c r="Z21" s="115">
        <f>Calc!O426</f>
        <v>0</v>
      </c>
      <c r="AA21" s="115">
        <f>Calc!P426</f>
        <v>0</v>
      </c>
      <c r="AB21" s="115">
        <f>Calc!Q426</f>
        <v>0</v>
      </c>
      <c r="AC21" s="115">
        <f>Calc!R426</f>
        <v>0</v>
      </c>
      <c r="AD21" s="115">
        <f>Calc!S426</f>
        <v>0</v>
      </c>
      <c r="AE21" s="115">
        <f>Calc!T426</f>
        <v>0</v>
      </c>
      <c r="AF21" s="115"/>
    </row>
    <row r="22" ht="15.75" customHeight="1">
      <c r="A22" s="78"/>
      <c r="B22" s="99" t="s">
        <v>63</v>
      </c>
      <c r="C22" s="100">
        <v>1.0E7</v>
      </c>
      <c r="D22" s="78"/>
      <c r="E22" s="78"/>
      <c r="F22" s="78"/>
      <c r="G22" s="116" t="s">
        <v>163</v>
      </c>
      <c r="H22" s="114" t="str">
        <f>Calc!J388</f>
        <v/>
      </c>
      <c r="I22" s="114" t="str">
        <f>Calc!K388</f>
        <v/>
      </c>
      <c r="J22" s="114" t="str">
        <f>Calc!L388</f>
        <v/>
      </c>
      <c r="K22" s="114" t="str">
        <f>Calc!M388</f>
        <v/>
      </c>
      <c r="L22" s="114" t="str">
        <f>Calc!N388</f>
        <v/>
      </c>
      <c r="M22" s="114" t="str">
        <f>Calc!O388</f>
        <v/>
      </c>
      <c r="N22" s="114" t="str">
        <f>Calc!P388</f>
        <v/>
      </c>
      <c r="O22" s="114" t="str">
        <f>Calc!Q388</f>
        <v/>
      </c>
      <c r="P22" s="114" t="str">
        <f>Calc!R388</f>
        <v/>
      </c>
      <c r="Q22" s="114" t="str">
        <f>Calc!S388</f>
        <v/>
      </c>
      <c r="R22" s="114" t="str">
        <f>Calc!T388</f>
        <v/>
      </c>
      <c r="S22" s="114" t="str">
        <f>Calc!U388</f>
        <v/>
      </c>
      <c r="T22" s="114" t="str">
        <f>Calc!V388</f>
        <v/>
      </c>
      <c r="U22" s="109"/>
      <c r="V22" s="115">
        <f>Calc!K427</f>
        <v>0</v>
      </c>
      <c r="W22" s="115">
        <f>Calc!L427</f>
        <v>0</v>
      </c>
      <c r="X22" s="115">
        <f>Calc!M427</f>
        <v>0</v>
      </c>
      <c r="Y22" s="115">
        <f>Calc!N427</f>
        <v>0</v>
      </c>
      <c r="Z22" s="115">
        <f>Calc!O427</f>
        <v>10000000</v>
      </c>
      <c r="AA22" s="115">
        <f>Calc!P427</f>
        <v>0</v>
      </c>
      <c r="AB22" s="115">
        <f>Calc!Q427</f>
        <v>0</v>
      </c>
      <c r="AC22" s="115">
        <f>Calc!R427</f>
        <v>0</v>
      </c>
      <c r="AD22" s="115">
        <f>Calc!S427</f>
        <v>0</v>
      </c>
      <c r="AE22" s="115">
        <f>Calc!T427</f>
        <v>0</v>
      </c>
      <c r="AF22" s="115"/>
    </row>
    <row r="23" ht="15.75" customHeight="1">
      <c r="A23" s="78"/>
      <c r="B23" s="117" t="s">
        <v>66</v>
      </c>
      <c r="C23" s="102" t="s">
        <v>164</v>
      </c>
      <c r="D23" s="78"/>
      <c r="E23" s="88"/>
    </row>
    <row r="24" ht="15.75" customHeight="1">
      <c r="A24" s="78"/>
      <c r="B24" s="99" t="s">
        <v>88</v>
      </c>
      <c r="C24" s="118">
        <v>0.1</v>
      </c>
      <c r="D24" s="78"/>
      <c r="E24" s="78"/>
      <c r="F24" s="78"/>
      <c r="G24" s="108" t="s">
        <v>165</v>
      </c>
      <c r="AF24" s="115"/>
    </row>
    <row r="25" ht="15.75" customHeight="1">
      <c r="A25" s="78"/>
      <c r="B25" s="99" t="s">
        <v>81</v>
      </c>
      <c r="C25" s="106">
        <v>1.0</v>
      </c>
      <c r="D25" s="78"/>
      <c r="E25" s="78"/>
      <c r="F25" s="78"/>
      <c r="G25" s="166" t="s">
        <v>171</v>
      </c>
      <c r="H25" s="167"/>
      <c r="I25" s="168">
        <f>Calc!K422</f>
        <v>0</v>
      </c>
      <c r="J25" s="168">
        <f>Calc!L422</f>
        <v>0</v>
      </c>
      <c r="K25" s="168">
        <f>Calc!M422</f>
        <v>0</v>
      </c>
      <c r="L25" s="168">
        <f>Calc!N422</f>
        <v>0</v>
      </c>
      <c r="M25" s="168">
        <f>Calc!O422</f>
        <v>0</v>
      </c>
      <c r="N25" s="168">
        <f>Calc!P422</f>
        <v>0</v>
      </c>
      <c r="O25" s="168">
        <f>Calc!Q422</f>
        <v>2433.775283</v>
      </c>
      <c r="P25" s="168">
        <f>Calc!R422</f>
        <v>4879.39709</v>
      </c>
      <c r="Q25" s="168">
        <f>Calc!S422</f>
        <v>7336.923084</v>
      </c>
      <c r="R25" s="168">
        <f>Calc!T422</f>
        <v>9806.411211</v>
      </c>
      <c r="S25" s="168">
        <f>Calc!U422</f>
        <v>12287.9197</v>
      </c>
      <c r="T25" s="168">
        <f>Calc!V422</f>
        <v>14781.50705</v>
      </c>
      <c r="U25" s="168"/>
      <c r="V25" s="168">
        <f>Calc!K450</f>
        <v>14781.50705</v>
      </c>
      <c r="W25" s="168">
        <f>Calc!L450</f>
        <v>45668.39747</v>
      </c>
      <c r="X25" s="168">
        <f>Calc!M450</f>
        <v>48324.46599</v>
      </c>
      <c r="Y25" s="168">
        <f>Calc!N450</f>
        <v>0</v>
      </c>
      <c r="Z25" s="168">
        <f>Calc!O450</f>
        <v>0</v>
      </c>
      <c r="AA25" s="168">
        <f>Calc!P450</f>
        <v>0</v>
      </c>
      <c r="AB25" s="168">
        <f>Calc!Q450</f>
        <v>0</v>
      </c>
      <c r="AC25" s="168">
        <f>Calc!R450</f>
        <v>0</v>
      </c>
      <c r="AD25" s="168">
        <f>Calc!S450</f>
        <v>0</v>
      </c>
      <c r="AE25" s="168">
        <f>Calc!T450</f>
        <v>0</v>
      </c>
      <c r="AF25" s="115"/>
    </row>
    <row r="26" ht="15.75" customHeight="1">
      <c r="A26" s="78"/>
      <c r="B26" s="85" t="s">
        <v>74</v>
      </c>
      <c r="C26" s="86">
        <v>0.06</v>
      </c>
      <c r="D26" s="78"/>
      <c r="E26" s="78"/>
      <c r="F26" s="78"/>
      <c r="G26" s="113" t="s">
        <v>54</v>
      </c>
      <c r="I26" s="114">
        <f>sum(Calc!K416,Calc!K419)</f>
        <v>0</v>
      </c>
      <c r="J26" s="114">
        <f>sum(Calc!L416,Calc!L419)</f>
        <v>0</v>
      </c>
      <c r="K26" s="114">
        <f>sum(Calc!M416,Calc!M419)</f>
        <v>0</v>
      </c>
      <c r="L26" s="114">
        <f>sum(Calc!N416,Calc!N419)</f>
        <v>0</v>
      </c>
      <c r="M26" s="114">
        <f>sum(Calc!O416,Calc!O419)</f>
        <v>0</v>
      </c>
      <c r="N26" s="114">
        <f>sum(Calc!P416,Calc!P419)</f>
        <v>0</v>
      </c>
      <c r="O26" s="114">
        <f>sum(Calc!Q416,Calc!Q419)</f>
        <v>0</v>
      </c>
      <c r="P26" s="114">
        <f>sum(Calc!R416,Calc!R419)</f>
        <v>0</v>
      </c>
      <c r="Q26" s="114">
        <f>sum(Calc!S416,Calc!S419)</f>
        <v>0</v>
      </c>
      <c r="R26" s="114">
        <f>sum(Calc!T416,Calc!T419)</f>
        <v>0</v>
      </c>
      <c r="S26" s="114">
        <f>sum(Calc!U416,Calc!U419)</f>
        <v>0</v>
      </c>
      <c r="T26" s="114">
        <f>sum(Calc!V416,Calc!V419)</f>
        <v>0</v>
      </c>
      <c r="V26" s="114">
        <f>sum(Calc!K444,Calc!K447)</f>
        <v>0</v>
      </c>
      <c r="W26" s="114">
        <f>sum(Calc!L444,Calc!L447)</f>
        <v>0</v>
      </c>
      <c r="X26" s="114">
        <f>sum(Calc!M444,Calc!M447)</f>
        <v>0</v>
      </c>
      <c r="Y26" s="114">
        <f>sum(Calc!N444,Calc!N447)</f>
        <v>0</v>
      </c>
      <c r="Z26" s="114">
        <f>sum(Calc!O444,Calc!O447)</f>
        <v>1177787.013</v>
      </c>
      <c r="AA26" s="114">
        <f>sum(Calc!P444,Calc!P447)</f>
        <v>0</v>
      </c>
      <c r="AB26" s="114">
        <f>sum(Calc!Q444,Calc!Q447)</f>
        <v>0</v>
      </c>
      <c r="AC26" s="114">
        <f>sum(Calc!R444,Calc!R447)</f>
        <v>0</v>
      </c>
      <c r="AD26" s="114">
        <f>sum(Calc!S444,Calc!S447)</f>
        <v>0</v>
      </c>
      <c r="AE26" s="114">
        <f>sum(Calc!T444,Calc!T447)</f>
        <v>0</v>
      </c>
      <c r="AF26" s="115"/>
    </row>
    <row r="27" ht="15.75" customHeight="1">
      <c r="A27" s="78"/>
      <c r="B27" s="88"/>
      <c r="C27" s="89"/>
      <c r="D27" s="78"/>
      <c r="E27" s="78"/>
      <c r="F27" s="78"/>
      <c r="G27" s="113" t="s">
        <v>162</v>
      </c>
      <c r="H27" s="89"/>
      <c r="I27" s="114">
        <f>sum(Calc!K417,Calc!K420)</f>
        <v>0</v>
      </c>
      <c r="J27" s="114">
        <f>sum(Calc!L417,Calc!L420)</f>
        <v>0</v>
      </c>
      <c r="K27" s="114">
        <f>sum(Calc!M417,Calc!M420)</f>
        <v>0</v>
      </c>
      <c r="L27" s="114">
        <f>sum(Calc!N417,Calc!N420)</f>
        <v>0</v>
      </c>
      <c r="M27" s="114">
        <f>sum(Calc!O417,Calc!O420)</f>
        <v>0</v>
      </c>
      <c r="N27" s="114">
        <f>sum(Calc!P417,Calc!P420)</f>
        <v>0</v>
      </c>
      <c r="O27" s="114">
        <f>sum(Calc!Q417,Calc!Q420)</f>
        <v>0</v>
      </c>
      <c r="P27" s="114">
        <f>sum(Calc!R417,Calc!R420)</f>
        <v>0</v>
      </c>
      <c r="Q27" s="114">
        <f>sum(Calc!S417,Calc!S420)</f>
        <v>0</v>
      </c>
      <c r="R27" s="114">
        <f>sum(Calc!T417,Calc!T420)</f>
        <v>0</v>
      </c>
      <c r="S27" s="114">
        <f>sum(Calc!U417,Calc!U420)</f>
        <v>0</v>
      </c>
      <c r="T27" s="114">
        <f>sum(Calc!V417,Calc!V420)</f>
        <v>0</v>
      </c>
      <c r="U27" s="78"/>
      <c r="V27" s="114">
        <f>sum(Calc!K445,Calc!K448)</f>
        <v>0</v>
      </c>
      <c r="W27" s="114">
        <f>sum(Calc!L445,Calc!L448)</f>
        <v>0</v>
      </c>
      <c r="X27" s="114">
        <f>sum(Calc!M445,Calc!M448)</f>
        <v>0</v>
      </c>
      <c r="Y27" s="114">
        <f>sum(Calc!N445,Calc!N448)</f>
        <v>0</v>
      </c>
      <c r="Z27" s="114">
        <f>sum(Calc!O445,Calc!O448)</f>
        <v>5311231.165</v>
      </c>
      <c r="AA27" s="114">
        <f>sum(Calc!P445,Calc!P448)</f>
        <v>0</v>
      </c>
      <c r="AB27" s="114">
        <f>sum(Calc!Q445,Calc!Q448)</f>
        <v>0</v>
      </c>
      <c r="AC27" s="114">
        <f>sum(Calc!R445,Calc!R448)</f>
        <v>0</v>
      </c>
      <c r="AD27" s="114">
        <f>sum(Calc!S445,Calc!S448)</f>
        <v>0</v>
      </c>
      <c r="AE27" s="114">
        <f>sum(Calc!T445,Calc!T448)</f>
        <v>0</v>
      </c>
      <c r="AF27" s="78"/>
    </row>
    <row r="28" ht="15.75" customHeight="1">
      <c r="A28" s="78"/>
      <c r="B28" s="119" t="s">
        <v>89</v>
      </c>
      <c r="C28" s="78"/>
      <c r="D28" s="78"/>
      <c r="E28" s="78"/>
      <c r="F28" s="78"/>
      <c r="G28" s="116" t="s">
        <v>166</v>
      </c>
      <c r="H28" s="89"/>
      <c r="I28" s="114">
        <f>Calc!K418</f>
        <v>0</v>
      </c>
      <c r="J28" s="114">
        <f>Calc!L418</f>
        <v>0</v>
      </c>
      <c r="K28" s="114">
        <f>Calc!M418</f>
        <v>0</v>
      </c>
      <c r="L28" s="114">
        <f>Calc!N418</f>
        <v>0</v>
      </c>
      <c r="M28" s="114">
        <f>Calc!O418</f>
        <v>0</v>
      </c>
      <c r="N28" s="114">
        <f>Calc!P418</f>
        <v>0</v>
      </c>
      <c r="O28" s="114">
        <f>Calc!Q418</f>
        <v>0</v>
      </c>
      <c r="P28" s="114">
        <f>Calc!R418</f>
        <v>0</v>
      </c>
      <c r="Q28" s="114">
        <f>Calc!S418</f>
        <v>0</v>
      </c>
      <c r="R28" s="114">
        <f>Calc!T418</f>
        <v>0</v>
      </c>
      <c r="S28" s="114">
        <f>Calc!U418</f>
        <v>0</v>
      </c>
      <c r="T28" s="114">
        <f>Calc!V418</f>
        <v>0</v>
      </c>
      <c r="U28" s="89"/>
      <c r="V28" s="114">
        <f>Calc!K446</f>
        <v>0</v>
      </c>
      <c r="W28" s="114">
        <f>Calc!L446</f>
        <v>0</v>
      </c>
      <c r="X28" s="114">
        <f>Calc!M446</f>
        <v>0</v>
      </c>
      <c r="Y28" s="114">
        <f>Calc!N446</f>
        <v>0</v>
      </c>
      <c r="Z28" s="114">
        <f>Calc!O446</f>
        <v>1024036.365</v>
      </c>
      <c r="AA28" s="114">
        <f>Calc!P446</f>
        <v>0</v>
      </c>
      <c r="AB28" s="114">
        <f>Calc!Q446</f>
        <v>0</v>
      </c>
      <c r="AC28" s="114">
        <f>Calc!R446</f>
        <v>0</v>
      </c>
      <c r="AD28" s="114">
        <f>Calc!S446</f>
        <v>0</v>
      </c>
      <c r="AE28" s="114">
        <f>Calc!T446</f>
        <v>0</v>
      </c>
      <c r="AF28" s="89"/>
    </row>
    <row r="29" ht="15.75" customHeight="1">
      <c r="A29" s="78"/>
      <c r="B29" s="79" t="s">
        <v>86</v>
      </c>
      <c r="C29" s="95">
        <v>60.0</v>
      </c>
      <c r="D29" s="78"/>
      <c r="E29" s="78"/>
      <c r="F29" s="78"/>
      <c r="G29" s="116" t="s">
        <v>167</v>
      </c>
      <c r="H29" s="89"/>
      <c r="I29" s="114">
        <f>Calc!K421</f>
        <v>0</v>
      </c>
      <c r="J29" s="114">
        <f>Calc!L421</f>
        <v>0</v>
      </c>
      <c r="K29" s="114">
        <f>Calc!M421</f>
        <v>0</v>
      </c>
      <c r="L29" s="114">
        <f>Calc!N421</f>
        <v>0</v>
      </c>
      <c r="M29" s="114">
        <f>Calc!O421</f>
        <v>0</v>
      </c>
      <c r="N29" s="114">
        <f>Calc!P421</f>
        <v>0</v>
      </c>
      <c r="O29" s="114">
        <f>Calc!Q421</f>
        <v>0</v>
      </c>
      <c r="P29" s="114">
        <f>Calc!R421</f>
        <v>0</v>
      </c>
      <c r="Q29" s="114">
        <f>Calc!S421</f>
        <v>0</v>
      </c>
      <c r="R29" s="114">
        <f>Calc!T421</f>
        <v>0</v>
      </c>
      <c r="S29" s="114">
        <f>Calc!U421</f>
        <v>0</v>
      </c>
      <c r="T29" s="114">
        <f>Calc!V421</f>
        <v>0</v>
      </c>
      <c r="U29" s="89"/>
      <c r="V29" s="114">
        <f>Calc!K449</f>
        <v>0</v>
      </c>
      <c r="W29" s="114">
        <f>Calc!L449</f>
        <v>0</v>
      </c>
      <c r="X29" s="114">
        <f>Calc!M449</f>
        <v>0</v>
      </c>
      <c r="Y29" s="114">
        <f>Calc!N449</f>
        <v>0</v>
      </c>
      <c r="Z29" s="114">
        <f>Calc!O449</f>
        <v>2486945.457</v>
      </c>
      <c r="AA29" s="114">
        <f>Calc!P449</f>
        <v>0</v>
      </c>
      <c r="AB29" s="114">
        <f>Calc!Q449</f>
        <v>0</v>
      </c>
      <c r="AC29" s="114">
        <f>Calc!R449</f>
        <v>0</v>
      </c>
      <c r="AD29" s="114">
        <f>Calc!S449</f>
        <v>0</v>
      </c>
      <c r="AE29" s="114">
        <f>Calc!T449</f>
        <v>0</v>
      </c>
      <c r="AF29" s="89"/>
    </row>
    <row r="30" ht="15.75" customHeight="1">
      <c r="A30" s="78"/>
      <c r="B30" s="85" t="s">
        <v>90</v>
      </c>
      <c r="C30" s="120">
        <v>1.0E7</v>
      </c>
      <c r="D30" s="78"/>
      <c r="E30" s="78"/>
      <c r="F30" s="78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</row>
    <row r="31" ht="15.75" customHeight="1">
      <c r="A31" s="78"/>
      <c r="D31" s="78"/>
      <c r="E31" s="78"/>
      <c r="F31" s="78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89"/>
    </row>
    <row r="32" ht="15.75" customHeight="1">
      <c r="A32" s="78"/>
      <c r="C32" s="78"/>
      <c r="D32" s="78"/>
      <c r="E32" s="78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</row>
    <row r="33" ht="15.75" customHeight="1">
      <c r="A33" s="78"/>
      <c r="D33" s="78"/>
      <c r="E33" s="78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</row>
    <row r="34" ht="15.75" customHeight="1">
      <c r="A34" s="78"/>
      <c r="D34" s="78"/>
      <c r="E34" s="78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</row>
    <row r="35" ht="15.75" customHeight="1">
      <c r="A35" s="78"/>
      <c r="D35" s="78"/>
      <c r="E35" s="78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122" t="str">
        <f>Calc!I432</f>
        <v>Investors (2)</v>
      </c>
      <c r="V35" s="151">
        <f>Calc!J432</f>
        <v>0</v>
      </c>
      <c r="W35" s="152">
        <f>Calc!K432</f>
        <v>0</v>
      </c>
      <c r="X35" s="152">
        <f>Calc!L432</f>
        <v>0</v>
      </c>
      <c r="Y35" s="152">
        <f>Calc!M432</f>
        <v>0.3636363636</v>
      </c>
      <c r="Z35" s="152">
        <f>Calc!N432</f>
        <v>0.3636363636</v>
      </c>
      <c r="AA35" s="152">
        <f>Calc!O432</f>
        <v>0.3636363636</v>
      </c>
      <c r="AB35" s="152">
        <f>Calc!P432</f>
        <v>0.3636363636</v>
      </c>
      <c r="AC35" s="152">
        <f>Calc!Q432</f>
        <v>0.3636363636</v>
      </c>
      <c r="AD35" s="152">
        <f>Calc!R432</f>
        <v>0.3636363636</v>
      </c>
      <c r="AE35" s="152">
        <f>Calc!S432</f>
        <v>0.3636363636</v>
      </c>
      <c r="AF35" s="89"/>
    </row>
    <row r="3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125" t="str">
        <f>Calc!I431</f>
        <v>Convertible Notes</v>
      </c>
      <c r="V36" s="153">
        <f>Calc!J431</f>
        <v>0</v>
      </c>
      <c r="W36" s="154">
        <f>Calc!K431</f>
        <v>0</v>
      </c>
      <c r="X36" s="154">
        <f>Calc!L431</f>
        <v>0</v>
      </c>
      <c r="Y36" s="154">
        <f>Calc!M431</f>
        <v>0.1212121212</v>
      </c>
      <c r="Z36" s="154">
        <f>Calc!N431</f>
        <v>0.1212121212</v>
      </c>
      <c r="AA36" s="154">
        <f>Calc!O431</f>
        <v>0.1212121212</v>
      </c>
      <c r="AB36" s="154">
        <f>Calc!P431</f>
        <v>0.1212121212</v>
      </c>
      <c r="AC36" s="154">
        <f>Calc!Q431</f>
        <v>0.1212121212</v>
      </c>
      <c r="AD36" s="154">
        <f>Calc!R431</f>
        <v>0.1212121212</v>
      </c>
      <c r="AE36" s="154">
        <f>Calc!S431</f>
        <v>0.1212121212</v>
      </c>
      <c r="AF36" s="89"/>
    </row>
    <row r="37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128" t="str">
        <f>Calc!I430</f>
        <v>Founders</v>
      </c>
      <c r="V37" s="155">
        <f>Calc!J430</f>
        <v>1</v>
      </c>
      <c r="W37" s="156">
        <f>Calc!K430</f>
        <v>1</v>
      </c>
      <c r="X37" s="156">
        <f>Calc!L430</f>
        <v>1</v>
      </c>
      <c r="Y37" s="156">
        <f>Calc!M430</f>
        <v>0.5151515152</v>
      </c>
      <c r="Z37" s="156">
        <f>Calc!N430</f>
        <v>0.5151515152</v>
      </c>
      <c r="AA37" s="156">
        <f>Calc!O430</f>
        <v>0.5151515152</v>
      </c>
      <c r="AB37" s="156">
        <f>Calc!P430</f>
        <v>0.5151515152</v>
      </c>
      <c r="AC37" s="156">
        <f>Calc!Q430</f>
        <v>0.5151515152</v>
      </c>
      <c r="AD37" s="156">
        <f>Calc!R430</f>
        <v>0.5151515152</v>
      </c>
      <c r="AE37" s="156">
        <f>Calc!S430</f>
        <v>0.5151515152</v>
      </c>
      <c r="AF37" s="89"/>
    </row>
    <row r="38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</row>
    <row r="39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</row>
    <row r="40" ht="15.75" customHeight="1">
      <c r="A40" s="89"/>
      <c r="B40" s="89"/>
      <c r="C40" s="89"/>
      <c r="D40" s="89"/>
      <c r="E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</row>
    <row r="41" ht="15.75" customHeight="1">
      <c r="D41" s="89"/>
      <c r="E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U41" s="89"/>
      <c r="AF41" s="89"/>
    </row>
    <row r="42" ht="15.75" customHeight="1">
      <c r="D42" s="89"/>
      <c r="E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U42" s="131" t="str">
        <f>Calc!I438</f>
        <v>New Option Pool</v>
      </c>
      <c r="V42" s="157">
        <f>Calc!J438</f>
        <v>0</v>
      </c>
      <c r="W42" s="158">
        <f>Calc!K438</f>
        <v>0</v>
      </c>
      <c r="X42" s="158">
        <f>Calc!L438</f>
        <v>0</v>
      </c>
      <c r="Y42" s="158">
        <f>Calc!M438</f>
        <v>0.1</v>
      </c>
      <c r="Z42" s="158">
        <f>Calc!N438</f>
        <v>0.1</v>
      </c>
      <c r="AA42" s="158">
        <f>Calc!O438</f>
        <v>0.1</v>
      </c>
      <c r="AB42" s="158">
        <f>Calc!P438</f>
        <v>0.1</v>
      </c>
      <c r="AC42" s="158">
        <f>Calc!Q438</f>
        <v>0.1</v>
      </c>
      <c r="AD42" s="158">
        <f>Calc!R438</f>
        <v>0.1</v>
      </c>
      <c r="AE42" s="158">
        <f>Calc!S438</f>
        <v>0.1</v>
      </c>
      <c r="AF42" s="89"/>
    </row>
    <row r="43" ht="15.75" customHeight="1">
      <c r="D43" s="89"/>
      <c r="E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U43" s="122" t="str">
        <f>Calc!I437</f>
        <v>Investors (2)</v>
      </c>
      <c r="V43" s="151">
        <f>Calc!J437</f>
        <v>0</v>
      </c>
      <c r="W43" s="152">
        <f>Calc!K437</f>
        <v>0</v>
      </c>
      <c r="X43" s="152">
        <f>Calc!L437</f>
        <v>0</v>
      </c>
      <c r="Y43" s="152">
        <f>Calc!M437</f>
        <v>0.3</v>
      </c>
      <c r="Z43" s="152">
        <f>Calc!N437</f>
        <v>0.3</v>
      </c>
      <c r="AA43" s="152">
        <f>Calc!O437</f>
        <v>0.3</v>
      </c>
      <c r="AB43" s="152">
        <f>Calc!P437</f>
        <v>0.3</v>
      </c>
      <c r="AC43" s="152">
        <f>Calc!Q437</f>
        <v>0.3</v>
      </c>
      <c r="AD43" s="152">
        <f>Calc!R437</f>
        <v>0.3</v>
      </c>
      <c r="AE43" s="152">
        <f>Calc!S437</f>
        <v>0.3</v>
      </c>
      <c r="AF43" s="89"/>
    </row>
    <row r="44" ht="15.75" customHeight="1">
      <c r="A44" s="89"/>
      <c r="B44" s="89"/>
      <c r="C44" s="89"/>
      <c r="D44" s="89"/>
      <c r="E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U44" s="125" t="str">
        <f>Calc!I436</f>
        <v>Convertible Notes</v>
      </c>
      <c r="V44" s="153">
        <f>Calc!J436</f>
        <v>0</v>
      </c>
      <c r="W44" s="154">
        <f>Calc!K436</f>
        <v>0</v>
      </c>
      <c r="X44" s="154">
        <f>Calc!L436</f>
        <v>0</v>
      </c>
      <c r="Y44" s="154">
        <f>Calc!M436</f>
        <v>0.1</v>
      </c>
      <c r="Z44" s="154">
        <f>Calc!N436</f>
        <v>0.1</v>
      </c>
      <c r="AA44" s="154">
        <f>Calc!O436</f>
        <v>0.1</v>
      </c>
      <c r="AB44" s="154">
        <f>Calc!P436</f>
        <v>0.1</v>
      </c>
      <c r="AC44" s="154">
        <f>Calc!Q436</f>
        <v>0.1</v>
      </c>
      <c r="AD44" s="154">
        <f>Calc!R436</f>
        <v>0.1</v>
      </c>
      <c r="AE44" s="154">
        <f>Calc!S436</f>
        <v>0.1</v>
      </c>
      <c r="AF44" s="89"/>
    </row>
    <row r="45" ht="15.75" customHeight="1">
      <c r="A45" s="89"/>
      <c r="B45" s="89"/>
      <c r="C45" s="89"/>
      <c r="D45" s="89"/>
      <c r="E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U45" s="134" t="str">
        <f>Calc!I435</f>
        <v>Employee Options</v>
      </c>
      <c r="V45" s="159">
        <f>Calc!J435</f>
        <v>0.15</v>
      </c>
      <c r="W45" s="160">
        <f>Calc!K435</f>
        <v>0.15</v>
      </c>
      <c r="X45" s="160">
        <f>Calc!L435</f>
        <v>0.15</v>
      </c>
      <c r="Y45" s="160">
        <f>Calc!M435</f>
        <v>0.075</v>
      </c>
      <c r="Z45" s="160">
        <f>Calc!N435</f>
        <v>0.075</v>
      </c>
      <c r="AA45" s="160">
        <f>Calc!O435</f>
        <v>0.075</v>
      </c>
      <c r="AB45" s="160">
        <f>Calc!P435</f>
        <v>0.075</v>
      </c>
      <c r="AC45" s="160">
        <f>Calc!Q435</f>
        <v>0.075</v>
      </c>
      <c r="AD45" s="160">
        <f>Calc!R435</f>
        <v>0.075</v>
      </c>
      <c r="AE45" s="160">
        <f>Calc!S435</f>
        <v>0.075</v>
      </c>
      <c r="AF45" s="89"/>
    </row>
    <row r="46" ht="18.0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U46" s="128" t="str">
        <f>Calc!I434</f>
        <v>Founders</v>
      </c>
      <c r="V46" s="155">
        <f>Calc!J434</f>
        <v>0.85</v>
      </c>
      <c r="W46" s="156">
        <f>Calc!K434</f>
        <v>0.85</v>
      </c>
      <c r="X46" s="156">
        <f>Calc!L434</f>
        <v>0.85</v>
      </c>
      <c r="Y46" s="156">
        <f>Calc!M434</f>
        <v>0.425</v>
      </c>
      <c r="Z46" s="156">
        <f>Calc!N434</f>
        <v>0.425</v>
      </c>
      <c r="AA46" s="156">
        <f>Calc!O434</f>
        <v>0.425</v>
      </c>
      <c r="AB46" s="156">
        <f>Calc!P434</f>
        <v>0.425</v>
      </c>
      <c r="AC46" s="156">
        <f>Calc!Q434</f>
        <v>0.425</v>
      </c>
      <c r="AD46" s="156">
        <f>Calc!R434</f>
        <v>0.425</v>
      </c>
      <c r="AE46" s="156">
        <f>Calc!S434</f>
        <v>0.425</v>
      </c>
      <c r="AF46" s="89"/>
    </row>
    <row r="47" ht="18.0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</row>
    <row r="48" ht="18.0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</row>
    <row r="49" ht="18.0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</row>
    <row r="50" ht="18.0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</row>
    <row r="51" ht="18.0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</row>
    <row r="52" ht="18.0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</row>
    <row r="53" ht="18.0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</row>
    <row r="54" ht="18.0" customHeight="1">
      <c r="A54" s="89"/>
      <c r="B54" s="89"/>
      <c r="C54" s="89"/>
      <c r="D54" s="89"/>
      <c r="E54" s="137">
        <f>Calc!V459</f>
        <v>6489018.178</v>
      </c>
      <c r="F54" s="138" t="str">
        <f>Calc!I459</f>
        <v>Investors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</row>
    <row r="55" ht="18.0" customHeight="1">
      <c r="A55" s="89"/>
      <c r="B55" s="89"/>
      <c r="C55" s="89"/>
      <c r="D55" s="89"/>
      <c r="E55" s="139">
        <f>Calc!V458</f>
        <v>1024036.365</v>
      </c>
      <c r="F55" s="140" t="str">
        <f>Calc!I458</f>
        <v>Employee Options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</row>
    <row r="56" ht="18.0" customHeight="1">
      <c r="A56" s="89"/>
      <c r="B56" s="89"/>
      <c r="C56" s="89"/>
      <c r="D56" s="89"/>
      <c r="E56" s="141">
        <f>Calc!V457</f>
        <v>2486945.457</v>
      </c>
      <c r="F56" s="142" t="str">
        <f>Calc!I457</f>
        <v>Founders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</row>
    <row r="57" ht="18.0" customHeight="1">
      <c r="A57" s="89"/>
      <c r="B57" s="89"/>
      <c r="C57" s="89"/>
      <c r="D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</row>
    <row r="58" ht="18.0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</row>
    <row r="59" ht="18.0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</row>
    <row r="60" ht="18.0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</row>
    <row r="61" ht="18.0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</row>
    <row r="62" ht="18.0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</row>
    <row r="63" ht="18.0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</row>
    <row r="64" ht="18.0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</row>
    <row r="65" ht="18.0" customHeight="1">
      <c r="A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AF65" s="89"/>
    </row>
    <row r="66" ht="18.0" customHeight="1">
      <c r="A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AF66" s="89"/>
    </row>
    <row r="67" ht="18.0" customHeight="1">
      <c r="A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</row>
    <row r="68" ht="18.0" customHeight="1">
      <c r="A68" s="89"/>
      <c r="D68" s="89"/>
      <c r="E68" s="137">
        <f t="shared" ref="E68:E69" si="1">sum(V68:AE68)</f>
        <v>4457242.366</v>
      </c>
      <c r="F68" s="143" t="str">
        <f t="shared" ref="F68:F69" si="2">U68</f>
        <v>Investors</v>
      </c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144" t="str">
        <f>Calc!I453</f>
        <v>Investors</v>
      </c>
      <c r="V68" s="161">
        <f>Calc!K453</f>
        <v>0</v>
      </c>
      <c r="W68" s="161">
        <f>Calc!L453</f>
        <v>0</v>
      </c>
      <c r="X68" s="161">
        <f>Calc!M453</f>
        <v>15469.7305</v>
      </c>
      <c r="Y68" s="161">
        <f>Calc!N453</f>
        <v>29190.90826</v>
      </c>
      <c r="Z68" s="161">
        <f>Calc!O453</f>
        <v>55580.8628</v>
      </c>
      <c r="AA68" s="161">
        <f>Calc!P453</f>
        <v>205557.5223</v>
      </c>
      <c r="AB68" s="161">
        <f>Calc!Q453</f>
        <v>370262.0564</v>
      </c>
      <c r="AC68" s="161">
        <f>Calc!R453</f>
        <v>656021.6426</v>
      </c>
      <c r="AD68" s="161">
        <f>Calc!S453</f>
        <v>1145620.29</v>
      </c>
      <c r="AE68" s="161">
        <f>Calc!T453</f>
        <v>1979539.354</v>
      </c>
      <c r="AF68" s="89"/>
    </row>
    <row r="69" ht="18.0" customHeight="1">
      <c r="A69" s="89"/>
      <c r="D69" s="89"/>
      <c r="E69" s="141">
        <f t="shared" si="1"/>
        <v>4744273.037</v>
      </c>
      <c r="F69" s="146" t="str">
        <f t="shared" si="2"/>
        <v>Founders</v>
      </c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128" t="str">
        <f>Calc!I452</f>
        <v>Founders</v>
      </c>
      <c r="V69" s="162">
        <f>Calc!K452</f>
        <v>0</v>
      </c>
      <c r="W69" s="162">
        <f>Calc!L452</f>
        <v>8453.023109</v>
      </c>
      <c r="X69" s="162">
        <f>Calc!M452</f>
        <v>16436.58865</v>
      </c>
      <c r="Y69" s="162">
        <f>Calc!N452</f>
        <v>31015.34003</v>
      </c>
      <c r="Z69" s="162">
        <f>Calc!O452</f>
        <v>59054.66673</v>
      </c>
      <c r="AA69" s="162">
        <f>Calc!P452</f>
        <v>218404.8675</v>
      </c>
      <c r="AB69" s="162">
        <f>Calc!Q452</f>
        <v>393403.4349</v>
      </c>
      <c r="AC69" s="162">
        <f>Calc!R452</f>
        <v>697022.9953</v>
      </c>
      <c r="AD69" s="162">
        <f>Calc!S452</f>
        <v>1217221.558</v>
      </c>
      <c r="AE69" s="162">
        <f>Calc!T452</f>
        <v>2103260.563</v>
      </c>
      <c r="AF69" s="89"/>
    </row>
    <row r="70" ht="18.0" customHeight="1">
      <c r="A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</row>
    <row r="71" ht="18.0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AF71" s="89"/>
    </row>
    <row r="72" ht="18.0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AF72" s="89"/>
    </row>
    <row r="73" ht="18.0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</row>
    <row r="74" ht="18.0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</row>
    <row r="75" ht="18.0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</row>
    <row r="76" ht="18.0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</row>
    <row r="77" ht="18.0" customHeight="1">
      <c r="A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AF77" s="89"/>
    </row>
    <row r="78" ht="18.0" customHeight="1">
      <c r="A78" s="89"/>
      <c r="D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AF78" s="89"/>
    </row>
    <row r="79" ht="18.0" customHeight="1">
      <c r="A79" s="89"/>
      <c r="D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AF79" s="89"/>
    </row>
    <row r="80" ht="18.0" customHeight="1">
      <c r="A80" s="89"/>
      <c r="B80" s="89"/>
      <c r="C80" s="89"/>
      <c r="D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AF80" s="89"/>
    </row>
    <row r="81" ht="18.0" customHeight="1">
      <c r="A81" s="89"/>
      <c r="B81" s="89"/>
      <c r="C81" s="89"/>
      <c r="D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AF81" s="89"/>
    </row>
    <row r="82" ht="18.0" customHeight="1">
      <c r="A82" s="89"/>
      <c r="B82" s="89"/>
      <c r="C82" s="89"/>
      <c r="D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AF82" s="89"/>
    </row>
    <row r="83" ht="18.0" customHeight="1">
      <c r="A83" s="89"/>
      <c r="B83" s="89"/>
      <c r="C83" s="89"/>
      <c r="D83" s="89"/>
      <c r="E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AF83" s="89"/>
    </row>
    <row r="84" ht="18.0" customHeight="1">
      <c r="A84" s="89"/>
      <c r="B84" s="89"/>
      <c r="C84" s="89"/>
      <c r="D84" s="89"/>
      <c r="E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</row>
    <row r="85" ht="18.0" customHeight="1">
      <c r="A85" s="89"/>
      <c r="B85" s="89"/>
      <c r="C85" s="89"/>
      <c r="D85" s="89"/>
      <c r="E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</row>
    <row r="86" ht="18.0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</row>
    <row r="87" ht="18.0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</row>
    <row r="88" ht="18.0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</row>
    <row r="89" ht="18.0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</row>
    <row r="90" ht="18.0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</row>
    <row r="91" ht="18.0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ht="18.0" customHeight="1">
      <c r="A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</row>
    <row r="93" ht="18.0" customHeight="1">
      <c r="A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</row>
    <row r="94" ht="18.0" customHeight="1">
      <c r="A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</row>
    <row r="95" ht="18.0" customHeight="1">
      <c r="A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</row>
    <row r="96" ht="18.0" customHeight="1">
      <c r="A96" s="89"/>
      <c r="B96" s="89"/>
      <c r="C96" s="89"/>
      <c r="D96" s="89"/>
      <c r="E96" s="89"/>
      <c r="F96" s="89"/>
      <c r="H96" s="89"/>
      <c r="AF96" s="89"/>
    </row>
    <row r="97" ht="18.0" customHeight="1">
      <c r="A97" s="89"/>
      <c r="B97" s="89"/>
      <c r="C97" s="89"/>
      <c r="D97" s="89"/>
      <c r="E97" s="89"/>
      <c r="F97" s="89"/>
      <c r="H97" s="89"/>
      <c r="AF97" s="89"/>
    </row>
    <row r="98" ht="18.0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AF98" s="89"/>
    </row>
    <row r="99" ht="18.0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</row>
    <row r="100" ht="18.0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</row>
    <row r="101" ht="18.0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</row>
    <row r="102" ht="18.0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</row>
    <row r="103" ht="18.0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</row>
    <row r="104" ht="18.0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D104" s="89"/>
      <c r="AE104" s="89"/>
      <c r="AF104" s="89"/>
    </row>
    <row r="105" ht="18.0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D105" s="89"/>
      <c r="AE105" s="89"/>
      <c r="AF105" s="89"/>
    </row>
    <row r="106" ht="18.0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D106" s="89"/>
      <c r="AE106" s="89"/>
      <c r="AF106" s="89"/>
    </row>
    <row r="107" ht="18.0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</row>
    <row r="108" ht="18.0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</row>
    <row r="109" ht="18.0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</row>
    <row r="110" ht="18.0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</row>
    <row r="111" ht="18.0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</row>
    <row r="112" ht="18.0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</row>
    <row r="113" ht="18.0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</row>
    <row r="114" ht="18.0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</row>
    <row r="115" ht="18.0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</row>
    <row r="116" ht="18.0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</row>
    <row r="117" ht="18.0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</row>
    <row r="118" ht="18.0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</row>
    <row r="119" ht="18.0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</row>
    <row r="120" ht="18.0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</row>
    <row r="121" ht="18.0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</row>
    <row r="122" ht="18.0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</row>
    <row r="123" ht="18.0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</row>
    <row r="124" ht="18.0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</row>
    <row r="125" ht="18.0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</row>
    <row r="126" ht="18.0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</row>
    <row r="127" ht="18.0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</row>
    <row r="128" ht="18.0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</row>
    <row r="129" ht="18.0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</row>
    <row r="130" ht="18.0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</row>
    <row r="131" ht="18.0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</row>
    <row r="132" ht="18.0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</row>
    <row r="133" ht="18.0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</row>
    <row r="134" ht="18.0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</row>
    <row r="135" ht="18.0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</row>
    <row r="136" ht="18.0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</row>
    <row r="137" ht="18.0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</row>
    <row r="138" ht="18.0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</row>
    <row r="139" ht="18.0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</row>
    <row r="140" ht="18.0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</row>
    <row r="141" ht="18.0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</row>
    <row r="142" ht="18.0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</row>
    <row r="143" ht="18.0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</row>
    <row r="144" ht="18.0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</row>
    <row r="145" ht="18.0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</row>
    <row r="146" ht="18.0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</row>
    <row r="147" ht="18.0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</row>
    <row r="148" ht="18.0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</row>
    <row r="149" ht="18.0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</row>
    <row r="150" ht="18.0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</row>
    <row r="151" ht="18.0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</row>
    <row r="152" ht="18.0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</row>
    <row r="153" ht="18.0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</row>
    <row r="154" ht="18.0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</row>
    <row r="155" ht="18.0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</row>
    <row r="156" ht="18.0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</row>
    <row r="157" ht="18.0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</row>
    <row r="158" ht="18.0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</row>
    <row r="159" ht="18.0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</row>
    <row r="160" ht="18.0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</row>
    <row r="161" ht="18.0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</row>
    <row r="162" ht="18.0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</row>
    <row r="163" ht="18.0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</row>
    <row r="164" ht="18.0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</row>
    <row r="165" ht="18.0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</row>
    <row r="166" ht="18.0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</row>
    <row r="167" ht="18.0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</row>
    <row r="168" ht="18.0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</row>
    <row r="169" ht="18.0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</row>
    <row r="170" ht="18.0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</row>
    <row r="171" ht="18.0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</row>
    <row r="172" ht="18.0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</row>
    <row r="173" ht="18.0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</row>
    <row r="174" ht="18.0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</row>
    <row r="175" ht="18.0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</row>
    <row r="176" ht="18.0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</row>
    <row r="177" ht="18.0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</row>
    <row r="178" ht="18.0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</row>
    <row r="179" ht="18.0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</row>
    <row r="180" ht="18.0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</row>
    <row r="181" ht="18.0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</row>
    <row r="182" ht="18.0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</row>
    <row r="183" ht="18.0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</row>
    <row r="184" ht="18.0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</row>
    <row r="185" ht="18.0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</row>
    <row r="186" ht="18.0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</row>
    <row r="187" ht="18.0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</row>
    <row r="188" ht="18.0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</row>
    <row r="189" ht="18.0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</row>
    <row r="190" ht="18.0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</row>
    <row r="191" ht="18.0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</row>
    <row r="192" ht="18.0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</row>
    <row r="193" ht="18.0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</row>
    <row r="194" ht="18.0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</row>
    <row r="195" ht="18.0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</row>
    <row r="196" ht="18.0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</row>
    <row r="197" ht="18.0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</row>
    <row r="198" ht="18.0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</row>
    <row r="199" ht="18.0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</row>
    <row r="200" ht="18.0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</row>
    <row r="201" ht="18.0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</row>
    <row r="202" ht="18.0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</row>
    <row r="203" ht="18.0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</row>
    <row r="204" ht="18.0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</row>
    <row r="205" ht="18.0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</row>
    <row r="206" ht="18.0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</row>
    <row r="207" ht="18.0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</row>
    <row r="208" ht="18.0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</row>
    <row r="209" ht="18.0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</row>
    <row r="210" ht="18.0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</row>
    <row r="211" ht="18.0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</row>
    <row r="212" ht="18.0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</row>
    <row r="213" ht="18.0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</row>
    <row r="214" ht="18.0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</row>
    <row r="215" ht="18.0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</row>
    <row r="216" ht="18.0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</row>
    <row r="217" ht="18.0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</row>
    <row r="218" ht="18.0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</row>
    <row r="219" ht="18.0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</row>
    <row r="220" ht="18.0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</row>
    <row r="221" ht="18.0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</row>
    <row r="222" ht="18.0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</row>
    <row r="223" ht="18.0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</row>
    <row r="224" ht="18.0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</row>
    <row r="225" ht="18.0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</row>
    <row r="226" ht="18.0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</row>
    <row r="227" ht="18.0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</row>
    <row r="228" ht="18.0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</row>
    <row r="229" ht="18.0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</row>
    <row r="230" ht="18.0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</row>
    <row r="231" ht="18.0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</row>
    <row r="232" ht="18.0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</row>
    <row r="233" ht="18.0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</row>
    <row r="234" ht="18.0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</row>
    <row r="235" ht="18.0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</row>
    <row r="236" ht="18.0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</row>
    <row r="237" ht="18.0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</row>
    <row r="238" ht="18.0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</row>
    <row r="239" ht="18.0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</row>
    <row r="240" ht="18.0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</row>
    <row r="241" ht="18.0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</row>
    <row r="242" ht="18.0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</row>
    <row r="243" ht="18.0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</row>
    <row r="244" ht="18.0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</row>
    <row r="245" ht="18.0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</row>
    <row r="246" ht="18.0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</row>
    <row r="247" ht="18.0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</row>
    <row r="248" ht="18.0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</row>
    <row r="249" ht="18.0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</row>
    <row r="250" ht="18.0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</row>
    <row r="251" ht="18.0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</row>
    <row r="252" ht="18.0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</row>
    <row r="253" ht="18.0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</row>
    <row r="254" ht="18.0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</row>
    <row r="255" ht="18.0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</row>
    <row r="256" ht="18.0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</row>
    <row r="257" ht="18.0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</row>
    <row r="258" ht="18.0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</row>
    <row r="259" ht="18.0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</row>
    <row r="260" ht="18.0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</row>
    <row r="261" ht="18.0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</row>
    <row r="262" ht="18.0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</row>
    <row r="263" ht="18.0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</row>
    <row r="264" ht="18.0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</row>
    <row r="265" ht="18.0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</row>
    <row r="266" ht="18.0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</row>
    <row r="267" ht="18.0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</row>
    <row r="268" ht="18.0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</row>
    <row r="269" ht="18.0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</row>
    <row r="270" ht="18.0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</row>
    <row r="271" ht="18.0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</row>
    <row r="272" ht="18.0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</row>
    <row r="273" ht="18.0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</row>
    <row r="274" ht="18.0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</row>
    <row r="275" ht="18.0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</row>
    <row r="276" ht="18.0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</row>
    <row r="277" ht="18.0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</row>
    <row r="278" ht="18.0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</row>
    <row r="279" ht="18.0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</row>
    <row r="280" ht="18.0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</row>
    <row r="281" ht="18.0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</row>
    <row r="282" ht="18.0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</row>
    <row r="283" ht="18.0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</row>
    <row r="284" ht="18.0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</row>
    <row r="285" ht="18.0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</row>
    <row r="286" ht="18.0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</row>
    <row r="287" ht="18.0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</row>
    <row r="288" ht="18.0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</row>
    <row r="289" ht="18.0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</row>
    <row r="290" ht="18.0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</row>
    <row r="291" ht="18.0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</row>
    <row r="292" ht="18.0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</row>
    <row r="293" ht="18.0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</row>
    <row r="294" ht="18.0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</row>
    <row r="295" ht="18.0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</row>
    <row r="296" ht="18.0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</row>
    <row r="297" ht="18.0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</row>
    <row r="298" ht="18.0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</row>
    <row r="299" ht="18.0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</row>
    <row r="300" ht="18.0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</row>
    <row r="301" ht="18.0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</row>
    <row r="302" ht="18.0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</row>
    <row r="303" ht="18.0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</row>
    <row r="304" ht="18.0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</row>
    <row r="305" ht="18.0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</row>
    <row r="306" ht="18.0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</row>
    <row r="307" ht="18.0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</row>
    <row r="308" ht="18.0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</row>
    <row r="309" ht="18.0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</row>
    <row r="310" ht="18.0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</row>
    <row r="311" ht="18.0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</row>
    <row r="312" ht="18.0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</row>
    <row r="313" ht="18.0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</row>
    <row r="314" ht="18.0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</row>
    <row r="315" ht="18.0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</row>
    <row r="316" ht="18.0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</row>
    <row r="317" ht="18.0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</row>
    <row r="318" ht="18.0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</row>
    <row r="319" ht="18.0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</row>
    <row r="320" ht="18.0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</row>
    <row r="321" ht="18.0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</row>
    <row r="322" ht="18.0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</row>
    <row r="323" ht="18.0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</row>
    <row r="324" ht="18.0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</row>
    <row r="325" ht="18.0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</row>
    <row r="326" ht="18.0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</row>
    <row r="327" ht="18.0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</row>
    <row r="328" ht="18.0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</row>
    <row r="329" ht="18.0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</row>
    <row r="330" ht="18.0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</row>
    <row r="331" ht="18.0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</row>
    <row r="332" ht="18.0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</row>
    <row r="333" ht="18.0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</row>
    <row r="334" ht="18.0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</row>
    <row r="335" ht="18.0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</row>
    <row r="336" ht="18.0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</row>
    <row r="337" ht="18.0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</row>
    <row r="338" ht="18.0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</row>
    <row r="339" ht="18.0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</row>
    <row r="340" ht="18.0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</row>
    <row r="341" ht="18.0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</row>
    <row r="342" ht="18.0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</row>
    <row r="343" ht="18.0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</row>
    <row r="344" ht="18.0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</row>
    <row r="345" ht="18.0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</row>
    <row r="346" ht="18.0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</row>
    <row r="347" ht="18.0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</row>
    <row r="348" ht="18.0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</row>
    <row r="349" ht="18.0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</row>
    <row r="350" ht="18.0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</row>
    <row r="351" ht="18.0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</row>
    <row r="352" ht="18.0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</row>
    <row r="353" ht="18.0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</row>
    <row r="354" ht="18.0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</row>
    <row r="355" ht="18.0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</row>
    <row r="356" ht="18.0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</row>
    <row r="357" ht="18.0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</row>
    <row r="358" ht="18.0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ht="18.0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ht="18.0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ht="18.0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ht="18.0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ht="18.0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ht="18.0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ht="18.0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ht="18.0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ht="18.0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ht="18.0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ht="18.0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ht="18.0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ht="18.0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ht="18.0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ht="18.0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ht="18.0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ht="18.0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ht="18.0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ht="18.0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ht="18.0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ht="18.0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ht="18.0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ht="18.0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ht="18.0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ht="18.0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ht="18.0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ht="18.0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ht="18.0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ht="18.0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ht="18.0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ht="18.0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ht="18.0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ht="18.0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ht="18.0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ht="18.0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ht="18.0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ht="18.0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ht="18.0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ht="18.0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ht="18.0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ht="18.0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ht="18.0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ht="18.0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ht="18.0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ht="18.0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ht="18.0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ht="18.0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ht="18.0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ht="18.0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ht="18.0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ht="18.0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ht="18.0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ht="18.0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ht="18.0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ht="18.0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ht="18.0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ht="18.0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ht="18.0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ht="18.0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ht="18.0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ht="18.0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ht="18.0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ht="18.0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ht="18.0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ht="18.0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ht="18.0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ht="18.0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ht="18.0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ht="18.0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ht="18.0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ht="18.0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ht="18.0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ht="18.0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ht="18.0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ht="18.0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ht="18.0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ht="18.0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ht="18.0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ht="18.0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ht="18.0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ht="18.0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ht="18.0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ht="18.0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ht="18.0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ht="18.0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ht="18.0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ht="18.0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ht="18.0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ht="18.0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ht="18.0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ht="18.0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ht="18.0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ht="18.0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ht="18.0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ht="18.0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ht="18.0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ht="18.0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ht="18.0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ht="18.0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ht="18.0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ht="18.0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ht="18.0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ht="18.0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ht="18.0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ht="18.0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ht="18.0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ht="18.0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ht="18.0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ht="18.0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ht="18.0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ht="18.0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ht="18.0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ht="18.0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ht="18.0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ht="18.0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ht="18.0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  <row r="475" ht="18.0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</row>
    <row r="476" ht="18.0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</row>
    <row r="477" ht="18.0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</row>
    <row r="478" ht="18.0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</row>
    <row r="479" ht="18.0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</row>
    <row r="480" ht="18.0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</row>
    <row r="481" ht="18.0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</row>
    <row r="482" ht="18.0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</row>
    <row r="483" ht="18.0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</row>
    <row r="484" ht="18.0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</row>
    <row r="485" ht="18.0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</row>
    <row r="486" ht="18.0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</row>
    <row r="487" ht="18.0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</row>
    <row r="488" ht="18.0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</row>
    <row r="489" ht="18.0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</row>
    <row r="490" ht="18.0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</row>
    <row r="491" ht="18.0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</row>
    <row r="492" ht="18.0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</row>
    <row r="493" ht="18.0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</row>
    <row r="494" ht="18.0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</row>
    <row r="495" ht="18.0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</row>
    <row r="496" ht="18.0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</row>
    <row r="497" ht="18.0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</row>
    <row r="498" ht="18.0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</row>
    <row r="499" ht="18.0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</row>
    <row r="500" ht="18.0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</row>
    <row r="501" ht="18.0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</row>
    <row r="502" ht="18.0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</row>
    <row r="503" ht="18.0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</row>
    <row r="504" ht="18.0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</row>
    <row r="505" ht="18.0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</row>
    <row r="506" ht="18.0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</row>
    <row r="507" ht="18.0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</row>
    <row r="508" ht="18.0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</row>
    <row r="509" ht="18.0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</row>
    <row r="510" ht="18.0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</row>
    <row r="511" ht="18.0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</row>
    <row r="512" ht="18.0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</row>
    <row r="513" ht="18.0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</row>
    <row r="514" ht="18.0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</row>
    <row r="515" ht="18.0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</row>
    <row r="516" ht="18.0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</row>
    <row r="517" ht="18.0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</row>
    <row r="518" ht="18.0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</row>
    <row r="519" ht="18.0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</row>
    <row r="520" ht="18.0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</row>
    <row r="521" ht="18.0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</row>
    <row r="522" ht="18.0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</row>
    <row r="523" ht="18.0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</row>
    <row r="524" ht="18.0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</row>
    <row r="525" ht="18.0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</row>
    <row r="526" ht="18.0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</row>
    <row r="527" ht="18.0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</row>
    <row r="528" ht="18.0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</row>
    <row r="529" ht="18.0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</row>
    <row r="530" ht="18.0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</row>
    <row r="531" ht="18.0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</row>
    <row r="532" ht="18.0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</row>
    <row r="533" ht="18.0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</row>
    <row r="534" ht="18.0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</row>
    <row r="535" ht="18.0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</row>
    <row r="536" ht="18.0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</row>
    <row r="537" ht="18.0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</row>
    <row r="538" ht="18.0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</row>
    <row r="539" ht="18.0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</row>
    <row r="540" ht="18.0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</row>
    <row r="541" ht="18.0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</row>
    <row r="542" ht="18.0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</row>
    <row r="543" ht="18.0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</row>
    <row r="544" ht="18.0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</row>
    <row r="545" ht="18.0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</row>
    <row r="546" ht="18.0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</row>
    <row r="547" ht="18.0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</row>
    <row r="548" ht="18.0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</row>
    <row r="549" ht="18.0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</row>
    <row r="550" ht="18.0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</row>
    <row r="551" ht="18.0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</row>
    <row r="552" ht="18.0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</row>
    <row r="553" ht="18.0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</row>
    <row r="554" ht="18.0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</row>
    <row r="555" ht="18.0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</row>
    <row r="556" ht="18.0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</row>
    <row r="557" ht="18.0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</row>
    <row r="558" ht="18.0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</row>
    <row r="559" ht="18.0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</row>
    <row r="560" ht="18.0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</row>
    <row r="561" ht="18.0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</row>
    <row r="562" ht="18.0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</row>
    <row r="563" ht="18.0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</row>
    <row r="564" ht="18.0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</row>
    <row r="565" ht="18.0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</row>
    <row r="566" ht="18.0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</row>
    <row r="567" ht="18.0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</row>
    <row r="568" ht="18.0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</row>
    <row r="569" ht="18.0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</row>
    <row r="570" ht="18.0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</row>
    <row r="571" ht="18.0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</row>
    <row r="572" ht="18.0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</row>
    <row r="573" ht="18.0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</row>
    <row r="574" ht="18.0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</row>
    <row r="575" ht="18.0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</row>
    <row r="576" ht="18.0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</row>
    <row r="577" ht="18.0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</row>
    <row r="578" ht="18.0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</row>
    <row r="579" ht="18.0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</row>
    <row r="580" ht="18.0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</row>
    <row r="581" ht="18.0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</row>
    <row r="582" ht="18.0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</row>
    <row r="583" ht="18.0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</row>
    <row r="584" ht="18.0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</row>
    <row r="585" ht="18.0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</row>
    <row r="586" ht="18.0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</row>
    <row r="587" ht="18.0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</row>
    <row r="588" ht="18.0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</row>
    <row r="589" ht="18.0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</row>
    <row r="590" ht="18.0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</row>
    <row r="591" ht="18.0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</row>
    <row r="592" ht="18.0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</row>
    <row r="593" ht="18.0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</row>
    <row r="594" ht="18.0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</row>
    <row r="595" ht="18.0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</row>
    <row r="596" ht="18.0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</row>
    <row r="597" ht="18.0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</row>
    <row r="598" ht="18.0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</row>
    <row r="599" ht="18.0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</row>
    <row r="600" ht="18.0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</row>
    <row r="601" ht="18.0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</row>
    <row r="602" ht="18.0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</row>
    <row r="603" ht="18.0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</row>
    <row r="604" ht="18.0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</row>
    <row r="605" ht="18.0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</row>
    <row r="606" ht="18.0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</row>
    <row r="607" ht="18.0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</row>
    <row r="608" ht="18.0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</row>
    <row r="609" ht="18.0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</row>
    <row r="610" ht="18.0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</row>
    <row r="611" ht="18.0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</row>
    <row r="612" ht="18.0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</row>
    <row r="613" ht="18.0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</row>
    <row r="614" ht="18.0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</row>
    <row r="615" ht="18.0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</row>
    <row r="616" ht="18.0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</row>
    <row r="617" ht="18.0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</row>
    <row r="618" ht="18.0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</row>
    <row r="619" ht="18.0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</row>
    <row r="620" ht="18.0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</row>
    <row r="621" ht="18.0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</row>
    <row r="622" ht="18.0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</row>
    <row r="623" ht="18.0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</row>
    <row r="624" ht="18.0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</row>
    <row r="625" ht="18.0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</row>
    <row r="626" ht="18.0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</row>
    <row r="627" ht="18.0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</row>
    <row r="628" ht="18.0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</row>
    <row r="629" ht="18.0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</row>
    <row r="630" ht="18.0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</row>
    <row r="631" ht="18.0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ht="18.0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ht="18.0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ht="18.0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ht="18.0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ht="18.0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ht="18.0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ht="18.0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ht="18.0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ht="18.0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ht="18.0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ht="18.0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ht="18.0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ht="18.0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ht="18.0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ht="18.0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ht="18.0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ht="18.0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ht="18.0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ht="18.0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ht="18.0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ht="18.0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ht="18.0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ht="18.0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ht="18.0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ht="18.0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ht="18.0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ht="18.0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ht="18.0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ht="18.0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ht="18.0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ht="18.0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ht="18.0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ht="18.0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ht="18.0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ht="18.0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ht="18.0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ht="18.0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ht="18.0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ht="18.0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ht="18.0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ht="18.0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ht="18.0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ht="18.0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ht="18.0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ht="18.0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ht="18.0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ht="18.0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ht="18.0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ht="18.0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ht="18.0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ht="18.0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ht="18.0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ht="18.0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ht="18.0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ht="18.0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ht="18.0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ht="18.0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ht="18.0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ht="18.0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ht="18.0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ht="18.0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ht="18.0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ht="18.0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ht="18.0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ht="18.0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ht="18.0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ht="18.0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ht="18.0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ht="18.0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ht="18.0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ht="18.0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ht="18.0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ht="18.0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ht="18.0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ht="18.0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ht="18.0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ht="18.0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ht="18.0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ht="18.0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ht="18.0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ht="18.0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ht="18.0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ht="18.0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ht="18.0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ht="18.0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ht="18.0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ht="18.0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ht="18.0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ht="18.0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ht="18.0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ht="18.0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ht="18.0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ht="18.0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ht="18.0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ht="18.0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ht="18.0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ht="18.0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ht="18.0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ht="18.0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ht="18.0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ht="18.0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ht="18.0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ht="18.0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ht="18.0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ht="18.0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ht="18.0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ht="18.0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ht="18.0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ht="18.0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ht="18.0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ht="18.0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ht="18.0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ht="18.0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ht="18.0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ht="18.0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ht="18.0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  <row r="748" ht="18.0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</row>
    <row r="749" ht="18.0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</row>
    <row r="750" ht="18.0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</row>
    <row r="751" ht="18.0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</row>
    <row r="752" ht="18.0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</row>
    <row r="753" ht="18.0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</row>
    <row r="754" ht="18.0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</row>
    <row r="755" ht="18.0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</row>
    <row r="756" ht="18.0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</row>
    <row r="757" ht="18.0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</row>
    <row r="758" ht="18.0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</row>
    <row r="759" ht="18.0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</row>
    <row r="760" ht="18.0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</row>
    <row r="761" ht="18.0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</row>
    <row r="762" ht="18.0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</row>
    <row r="763" ht="18.0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</row>
    <row r="764" ht="18.0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</row>
    <row r="765" ht="18.0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</row>
    <row r="766" ht="18.0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</row>
    <row r="767" ht="18.0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</row>
    <row r="768" ht="18.0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</row>
    <row r="769" ht="18.0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</row>
    <row r="770" ht="18.0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</row>
    <row r="771" ht="18.0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</row>
    <row r="772" ht="18.0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</row>
    <row r="773" ht="18.0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</row>
    <row r="774" ht="18.0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</row>
    <row r="775" ht="18.0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</row>
    <row r="776" ht="18.0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</row>
    <row r="777" ht="18.0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</row>
    <row r="778" ht="18.0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</row>
    <row r="779" ht="18.0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</row>
    <row r="780" ht="18.0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</row>
    <row r="781" ht="18.0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</row>
    <row r="782" ht="18.0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</row>
    <row r="783" ht="18.0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</row>
    <row r="784" ht="18.0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</row>
    <row r="785" ht="18.0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</row>
    <row r="786" ht="18.0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</row>
    <row r="787" ht="18.0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</row>
    <row r="788" ht="18.0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</row>
    <row r="789" ht="18.0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</row>
    <row r="790" ht="18.0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</row>
    <row r="791" ht="18.0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</row>
    <row r="792" ht="18.0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</row>
    <row r="793" ht="18.0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</row>
    <row r="794" ht="18.0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</row>
    <row r="795" ht="18.0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</row>
    <row r="796" ht="18.0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</row>
    <row r="797" ht="18.0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</row>
    <row r="798" ht="18.0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</row>
    <row r="799" ht="18.0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</row>
    <row r="800" ht="18.0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</row>
    <row r="801" ht="18.0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</row>
    <row r="802" ht="18.0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</row>
    <row r="803" ht="18.0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</row>
    <row r="804" ht="18.0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</row>
    <row r="805" ht="18.0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</row>
    <row r="806" ht="18.0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</row>
    <row r="807" ht="18.0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</row>
    <row r="808" ht="18.0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</row>
    <row r="809" ht="18.0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</row>
    <row r="810" ht="18.0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</row>
    <row r="811" ht="18.0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</row>
    <row r="812" ht="18.0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</row>
    <row r="813" ht="18.0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</row>
    <row r="814" ht="18.0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</row>
    <row r="815" ht="18.0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</row>
    <row r="816" ht="18.0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</row>
    <row r="817" ht="18.0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</row>
    <row r="818" ht="18.0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</row>
    <row r="819" ht="18.0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</row>
    <row r="820" ht="18.0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</row>
    <row r="821" ht="18.0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</row>
    <row r="822" ht="18.0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</row>
    <row r="823" ht="18.0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</row>
    <row r="824" ht="18.0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</row>
    <row r="825" ht="18.0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</row>
    <row r="826" ht="18.0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</row>
    <row r="827" ht="18.0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</row>
    <row r="828" ht="18.0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</row>
    <row r="829" ht="18.0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</row>
    <row r="830" ht="18.0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</row>
    <row r="831" ht="18.0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</row>
    <row r="832" ht="18.0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</row>
    <row r="833" ht="18.0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</row>
    <row r="834" ht="18.0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</row>
    <row r="835" ht="18.0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</row>
    <row r="836" ht="18.0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</row>
    <row r="837" ht="18.0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</row>
    <row r="838" ht="18.0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</row>
    <row r="839" ht="18.0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</row>
    <row r="840" ht="18.0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</row>
    <row r="841" ht="18.0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</row>
    <row r="842" ht="18.0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</row>
    <row r="843" ht="18.0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</row>
    <row r="844" ht="18.0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</row>
    <row r="845" ht="18.0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</row>
    <row r="846" ht="18.0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</row>
    <row r="847" ht="18.0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</row>
    <row r="848" ht="18.0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</row>
    <row r="849" ht="18.0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</row>
    <row r="850" ht="18.0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</row>
    <row r="851" ht="18.0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</row>
    <row r="852" ht="18.0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</row>
    <row r="853" ht="18.0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</row>
    <row r="854" ht="18.0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</row>
    <row r="855" ht="18.0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</row>
    <row r="856" ht="18.0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</row>
    <row r="857" ht="18.0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</row>
    <row r="858" ht="18.0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</row>
    <row r="859" ht="18.0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</row>
    <row r="860" ht="18.0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</row>
    <row r="861" ht="18.0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</row>
    <row r="862" ht="18.0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</row>
    <row r="863" ht="18.0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</row>
    <row r="864" ht="18.0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</row>
    <row r="865" ht="18.0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</row>
    <row r="866" ht="18.0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</row>
    <row r="867" ht="18.0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</row>
    <row r="868" ht="18.0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</row>
    <row r="869" ht="18.0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</row>
    <row r="870" ht="18.0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</row>
    <row r="871" ht="18.0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</row>
    <row r="872" ht="18.0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</row>
    <row r="873" ht="18.0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</row>
    <row r="874" ht="18.0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</row>
    <row r="875" ht="18.0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</row>
    <row r="876" ht="18.0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</row>
    <row r="877" ht="18.0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</row>
    <row r="878" ht="18.0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</row>
    <row r="879" ht="18.0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</row>
    <row r="880" ht="18.0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</row>
    <row r="881" ht="18.0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</row>
    <row r="882" ht="18.0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</row>
    <row r="883" ht="18.0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</row>
    <row r="884" ht="18.0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</row>
    <row r="885" ht="18.0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</row>
    <row r="886" ht="18.0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</row>
    <row r="887" ht="18.0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</row>
    <row r="888" ht="18.0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</row>
    <row r="889" ht="18.0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</row>
    <row r="890" ht="18.0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</row>
    <row r="891" ht="18.0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</row>
    <row r="892" ht="18.0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</row>
    <row r="893" ht="18.0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</row>
    <row r="894" ht="18.0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</row>
    <row r="895" ht="18.0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</row>
    <row r="896" ht="18.0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</row>
    <row r="897" ht="18.0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</row>
    <row r="898" ht="18.0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</row>
    <row r="899" ht="18.0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</row>
    <row r="900" ht="18.0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</row>
    <row r="901" ht="18.0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</row>
    <row r="902" ht="18.0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</row>
    <row r="903" ht="18.0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</row>
    <row r="904" ht="18.0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</row>
    <row r="905" ht="18.0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</row>
    <row r="906" ht="18.0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</row>
    <row r="907" ht="18.0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</row>
    <row r="908" ht="18.0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</row>
    <row r="909" ht="18.0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</row>
    <row r="910" ht="18.0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</row>
    <row r="911" ht="18.0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</row>
    <row r="912" ht="18.0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</row>
    <row r="913" ht="18.0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</row>
    <row r="914" ht="18.0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</row>
    <row r="915" ht="18.0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</row>
    <row r="916" ht="18.0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</row>
    <row r="917" ht="18.0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</row>
    <row r="918" ht="18.0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</row>
    <row r="919" ht="18.0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</row>
    <row r="920" ht="18.0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</row>
    <row r="921" ht="18.0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</row>
    <row r="922" ht="18.0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</row>
    <row r="923" ht="18.0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</row>
    <row r="924" ht="18.0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</row>
    <row r="925" ht="18.0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</row>
    <row r="926" ht="18.0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</row>
    <row r="927" ht="18.0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</row>
    <row r="928" ht="18.0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</row>
    <row r="929" ht="18.0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</row>
    <row r="930" ht="18.0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</row>
    <row r="931" ht="18.0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</row>
    <row r="932" ht="18.0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</row>
    <row r="933" ht="18.0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</row>
    <row r="934" ht="18.0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</row>
    <row r="935" ht="18.0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</row>
    <row r="936" ht="18.0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</row>
    <row r="937" ht="18.0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</row>
    <row r="938" ht="18.0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</row>
    <row r="939" ht="18.0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</row>
    <row r="940" ht="18.0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</row>
    <row r="941" ht="18.0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</row>
    <row r="942" ht="18.0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</row>
    <row r="943" ht="18.0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</row>
    <row r="944" ht="18.0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</row>
    <row r="945" ht="18.0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</row>
    <row r="946" ht="18.0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</row>
    <row r="947" ht="18.0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</row>
    <row r="948" ht="18.0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</row>
    <row r="949" ht="18.0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</row>
    <row r="950" ht="18.0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</row>
    <row r="951" ht="18.0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</row>
    <row r="952" ht="18.0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</row>
    <row r="953" ht="18.0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</row>
    <row r="954" ht="18.0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</row>
    <row r="955" ht="18.0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</row>
    <row r="956" ht="18.0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</row>
    <row r="957" ht="18.0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</row>
    <row r="958" ht="18.0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</row>
    <row r="959" ht="18.0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</row>
    <row r="960" ht="18.0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</row>
    <row r="961" ht="18.0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</row>
    <row r="962" ht="18.0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</row>
    <row r="963" ht="18.0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</row>
    <row r="964" ht="18.0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</row>
    <row r="965" ht="18.0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</row>
    <row r="966" ht="18.0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</row>
    <row r="967" ht="18.0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</row>
    <row r="968" ht="18.0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</row>
    <row r="969" ht="18.0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</row>
    <row r="970" ht="18.0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</row>
    <row r="971" ht="18.0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</row>
    <row r="972" ht="18.0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</row>
    <row r="973" ht="18.0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</row>
    <row r="974" ht="18.0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</row>
    <row r="975" ht="18.0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</row>
    <row r="976" ht="18.0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</row>
    <row r="977" ht="18.0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</row>
    <row r="978" ht="18.0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</row>
    <row r="979" ht="18.0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</row>
    <row r="980" ht="18.0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</row>
    <row r="981" ht="18.0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</row>
    <row r="982" ht="18.0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</row>
    <row r="983" ht="18.0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</row>
    <row r="984" ht="18.0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</row>
    <row r="985" ht="18.0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</row>
    <row r="986" ht="18.0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</row>
    <row r="987" ht="18.0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</row>
    <row r="988" ht="18.0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</row>
    <row r="989" ht="18.0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</row>
    <row r="990" ht="18.0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</row>
    <row r="991" ht="18.0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</row>
    <row r="992" ht="18.0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</row>
    <row r="993" ht="18.0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</row>
    <row r="994" ht="18.0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</row>
    <row r="995" ht="18.0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</row>
    <row r="996" ht="18.0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</row>
    <row r="997" ht="18.0" customHeight="1">
      <c r="A997" s="89"/>
      <c r="B997" s="89"/>
      <c r="C997" s="89"/>
      <c r="D997" s="89"/>
      <c r="E997" s="89"/>
      <c r="F997" s="89"/>
    </row>
    <row r="998" ht="18.0" customHeight="1">
      <c r="A998" s="89"/>
      <c r="B998" s="89"/>
      <c r="C998" s="89"/>
      <c r="D998" s="89"/>
      <c r="E998" s="89"/>
      <c r="F998" s="89"/>
    </row>
    <row r="999" ht="18.0" customHeight="1">
      <c r="A999" s="89"/>
      <c r="B999" s="89"/>
      <c r="C999" s="89"/>
      <c r="D999" s="89"/>
      <c r="E999" s="89"/>
      <c r="F999" s="89"/>
    </row>
    <row r="1000" ht="18.0" customHeight="1">
      <c r="A1000" s="89"/>
      <c r="B1000" s="89"/>
      <c r="C1000" s="89"/>
      <c r="D1000" s="89"/>
      <c r="E1000" s="89"/>
      <c r="F1000" s="89"/>
    </row>
    <row r="1001" ht="18.0" customHeight="1">
      <c r="A1001" s="89"/>
      <c r="B1001" s="89"/>
      <c r="C1001" s="89"/>
      <c r="D1001" s="89"/>
      <c r="E1001" s="89"/>
      <c r="F1001" s="89"/>
    </row>
    <row r="1002" ht="18.0" customHeight="1">
      <c r="A1002" s="89"/>
      <c r="B1002" s="89"/>
      <c r="C1002" s="89"/>
      <c r="D1002" s="89"/>
      <c r="E1002" s="89"/>
      <c r="F1002" s="89"/>
    </row>
    <row r="1003" ht="18.0" customHeight="1">
      <c r="A1003" s="89"/>
      <c r="B1003" s="89"/>
      <c r="C1003" s="89"/>
      <c r="D1003" s="89"/>
      <c r="E1003" s="89"/>
      <c r="F1003" s="89"/>
    </row>
    <row r="1004" ht="18.0" customHeight="1">
      <c r="A1004" s="89"/>
      <c r="B1004" s="89"/>
      <c r="C1004" s="89"/>
      <c r="D1004" s="89"/>
      <c r="E1004" s="89"/>
      <c r="F1004" s="89"/>
    </row>
    <row r="1005" ht="18.0" customHeight="1">
      <c r="A1005" s="89"/>
      <c r="B1005" s="89"/>
      <c r="C1005" s="89"/>
      <c r="D1005" s="89"/>
      <c r="E1005" s="89"/>
      <c r="F1005" s="89"/>
    </row>
    <row r="1006" ht="18.0" customHeight="1">
      <c r="A1006" s="89"/>
      <c r="B1006" s="89"/>
      <c r="C1006" s="89"/>
      <c r="D1006" s="89"/>
      <c r="E1006" s="89"/>
      <c r="F1006" s="89"/>
    </row>
    <row r="1007" ht="18.0" customHeight="1">
      <c r="A1007" s="89"/>
      <c r="B1007" s="89"/>
      <c r="C1007" s="89"/>
      <c r="D1007" s="89"/>
      <c r="E1007" s="89"/>
      <c r="F1007" s="89"/>
    </row>
    <row r="1008" ht="18.0" customHeight="1">
      <c r="A1008" s="89"/>
      <c r="B1008" s="89"/>
      <c r="C1008" s="89"/>
      <c r="D1008" s="89"/>
      <c r="E1008" s="89"/>
      <c r="F1008" s="89"/>
    </row>
    <row r="1009" ht="18.0" customHeight="1">
      <c r="A1009" s="89"/>
      <c r="B1009" s="89"/>
      <c r="C1009" s="89"/>
      <c r="D1009" s="89"/>
      <c r="E1009" s="89"/>
      <c r="F1009" s="89"/>
    </row>
    <row r="1010" ht="18.0" customHeight="1">
      <c r="A1010" s="89"/>
      <c r="B1010" s="89"/>
      <c r="C1010" s="89"/>
      <c r="D1010" s="89"/>
      <c r="E1010" s="89"/>
      <c r="F1010" s="89"/>
    </row>
  </sheetData>
  <mergeCells count="1">
    <mergeCell ref="E23:F23"/>
  </mergeCells>
  <conditionalFormatting sqref="V20:AF22 I25:AE29">
    <cfRule type="cellIs" dxfId="0" priority="1" operator="equal">
      <formula>0</formula>
    </cfRule>
  </conditionalFormatting>
  <dataValidations>
    <dataValidation type="list" allowBlank="1" sqref="G3">
      <formula1>Calc!$B$4:$B$6</formula1>
    </dataValidation>
    <dataValidation type="list" allowBlank="1" sqref="C10 C23">
      <formula1>Calc!$B$8:$B$9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BC04"/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25"/>
    <col customWidth="1" min="2" max="2" width="23.38"/>
    <col customWidth="1" min="3" max="3" width="12.25"/>
    <col customWidth="1" min="4" max="4" width="2.25"/>
    <col customWidth="1" min="6" max="6" width="7.13"/>
    <col customWidth="1" min="7" max="7" width="21.88"/>
    <col collapsed="1" customWidth="1" min="8" max="8" width="2.38"/>
    <col customWidth="1" hidden="1" min="9" max="20" width="8.63" outlineLevel="1"/>
    <col customWidth="1" min="21" max="21" width="7.63"/>
    <col customWidth="1" min="22" max="32" width="11.63"/>
  </cols>
  <sheetData>
    <row r="1" ht="15.75" customHeight="1">
      <c r="A1" s="169" t="s">
        <v>172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ht="15.75" customHeight="1">
      <c r="A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ht="15.75" customHeight="1">
      <c r="A3" s="78"/>
      <c r="B3" s="79" t="s">
        <v>153</v>
      </c>
      <c r="C3" s="80">
        <v>10000.0</v>
      </c>
      <c r="D3" s="87"/>
      <c r="E3" s="78"/>
      <c r="F3" s="81"/>
      <c r="G3" s="82" t="s">
        <v>98</v>
      </c>
      <c r="H3" s="83"/>
      <c r="I3" s="83" t="s">
        <v>99</v>
      </c>
      <c r="J3" s="83" t="s">
        <v>100</v>
      </c>
      <c r="K3" s="83" t="s">
        <v>101</v>
      </c>
      <c r="L3" s="83" t="s">
        <v>102</v>
      </c>
      <c r="M3" s="83" t="s">
        <v>103</v>
      </c>
      <c r="N3" s="83" t="s">
        <v>104</v>
      </c>
      <c r="O3" s="83" t="s">
        <v>105</v>
      </c>
      <c r="P3" s="83" t="s">
        <v>106</v>
      </c>
      <c r="Q3" s="83" t="s">
        <v>107</v>
      </c>
      <c r="R3" s="83" t="s">
        <v>108</v>
      </c>
      <c r="S3" s="83" t="s">
        <v>109</v>
      </c>
      <c r="T3" s="83" t="s">
        <v>110</v>
      </c>
      <c r="U3" s="84"/>
      <c r="V3" s="83" t="s">
        <v>111</v>
      </c>
      <c r="W3" s="83" t="s">
        <v>112</v>
      </c>
      <c r="X3" s="83" t="s">
        <v>113</v>
      </c>
      <c r="Y3" s="83" t="s">
        <v>114</v>
      </c>
      <c r="Z3" s="83" t="s">
        <v>115</v>
      </c>
      <c r="AA3" s="83" t="s">
        <v>116</v>
      </c>
      <c r="AB3" s="83" t="s">
        <v>117</v>
      </c>
      <c r="AC3" s="83" t="s">
        <v>118</v>
      </c>
      <c r="AD3" s="83" t="s">
        <v>119</v>
      </c>
      <c r="AE3" s="83" t="s">
        <v>120</v>
      </c>
      <c r="AF3" s="83"/>
    </row>
    <row r="4" ht="15.75" customHeight="1">
      <c r="A4" s="78"/>
      <c r="B4" s="85" t="s">
        <v>154</v>
      </c>
      <c r="C4" s="86">
        <v>0.15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ht="15.75" customHeight="1">
      <c r="A5" s="78"/>
      <c r="B5" s="88"/>
      <c r="C5" s="89"/>
      <c r="D5" s="78"/>
      <c r="E5" s="78"/>
      <c r="F5" s="78"/>
      <c r="G5" s="88" t="s">
        <v>122</v>
      </c>
      <c r="H5" s="90"/>
      <c r="I5" s="90">
        <f>if($G$3=Calc!$B$4,Calc!K97,if($G$3=Calc!$B$5,Calc!K116,if($G$3=Calc!$B$6,Calc!K135,"-")))</f>
        <v>0</v>
      </c>
      <c r="J5" s="90">
        <f>if($G$3=Calc!$B$4,Calc!L97,if($G$3=Calc!$B$5,Calc!L116,if($G$3=Calc!$B$6,Calc!L135,"-")))</f>
        <v>0</v>
      </c>
      <c r="K5" s="90">
        <f>if($G$3=Calc!$B$4,Calc!M97,if($G$3=Calc!$B$5,Calc!M116,if($G$3=Calc!$B$6,Calc!M135,"-")))</f>
        <v>0</v>
      </c>
      <c r="L5" s="90">
        <f>if($G$3=Calc!$B$4,Calc!N97,if($G$3=Calc!$B$5,Calc!N116,if($G$3=Calc!$B$6,Calc!N135,"-")))</f>
        <v>10000</v>
      </c>
      <c r="M5" s="90">
        <f>if($G$3=Calc!$B$4,Calc!O97,if($G$3=Calc!$B$5,Calc!O116,if($G$3=Calc!$B$6,Calc!O135,"-")))</f>
        <v>15000</v>
      </c>
      <c r="N5" s="90">
        <f>if($G$3=Calc!$B$4,Calc!P97,if($G$3=Calc!$B$5,Calc!P116,if($G$3=Calc!$B$6,Calc!P135,"-")))</f>
        <v>20000</v>
      </c>
      <c r="O5" s="90">
        <f>if($G$3=Calc!$B$4,Calc!Q97,if($G$3=Calc!$B$5,Calc!Q116,if($G$3=Calc!$B$6,Calc!Q135,"-")))</f>
        <v>25000</v>
      </c>
      <c r="P5" s="90">
        <f>if($G$3=Calc!$B$4,Calc!R97,if($G$3=Calc!$B$5,Calc!R116,if($G$3=Calc!$B$6,Calc!R135,"-")))</f>
        <v>30000</v>
      </c>
      <c r="Q5" s="90">
        <f>if($G$3=Calc!$B$4,Calc!S97,if($G$3=Calc!$B$5,Calc!S116,if($G$3=Calc!$B$6,Calc!S135,"-")))</f>
        <v>35000</v>
      </c>
      <c r="R5" s="90">
        <f>if($G$3=Calc!$B$4,Calc!T97,if($G$3=Calc!$B$5,Calc!T116,if($G$3=Calc!$B$6,Calc!T135,"-")))</f>
        <v>40000</v>
      </c>
      <c r="S5" s="90">
        <f>if($G$3=Calc!$B$4,Calc!U97,if($G$3=Calc!$B$5,Calc!U116,if($G$3=Calc!$B$6,Calc!U135,"-")))</f>
        <v>45000</v>
      </c>
      <c r="T5" s="90">
        <f>if($G$3=Calc!$B$4,Calc!V97,if($G$3=Calc!$B$5,Calc!V116,if($G$3=Calc!$B$6,Calc!V135,"-")))</f>
        <v>50000</v>
      </c>
      <c r="U5" s="91"/>
      <c r="V5" s="90">
        <f>if($G$3=Calc!$B$4,Calc!K157,if($G$3=Calc!$B$5,Calc!K177,if($G$3=Calc!$B$6,Calc!K197,"-")))</f>
        <v>270000</v>
      </c>
      <c r="W5" s="90">
        <f>if($G$3=Calc!$B$4,Calc!L157,if($G$3=Calc!$B$5,Calc!L177,if($G$3=Calc!$B$6,Calc!L197,"-")))</f>
        <v>540000</v>
      </c>
      <c r="X5" s="90">
        <f>if($G$3=Calc!$B$4,Calc!M157,if($G$3=Calc!$B$5,Calc!M177,if($G$3=Calc!$B$6,Calc!M197,"-")))</f>
        <v>972000</v>
      </c>
      <c r="Y5" s="90">
        <f>if($G$3=Calc!$B$4,Calc!N157,if($G$3=Calc!$B$5,Calc!N177,if($G$3=Calc!$B$6,Calc!N197,"-")))</f>
        <v>1555200</v>
      </c>
      <c r="Z5" s="90">
        <f>if($G$3=Calc!$B$4,Calc!O157,if($G$3=Calc!$B$5,Calc!O177,if($G$3=Calc!$B$6,Calc!O197,"-")))</f>
        <v>2488320</v>
      </c>
      <c r="AA5" s="90">
        <f>if($G$3=Calc!$B$4,Calc!P157,if($G$3=Calc!$B$5,Calc!P177,if($G$3=Calc!$B$6,Calc!P197,"-")))</f>
        <v>3981312</v>
      </c>
      <c r="AB5" s="90">
        <f>if($G$3=Calc!$B$4,Calc!Q157,if($G$3=Calc!$B$5,Calc!Q177,if($G$3=Calc!$B$6,Calc!Q197,"-")))</f>
        <v>6370099.2</v>
      </c>
      <c r="AC5" s="90">
        <f>if($G$3=Calc!$B$4,Calc!R157,if($G$3=Calc!$B$5,Calc!R177,if($G$3=Calc!$B$6,Calc!R197,"-")))</f>
        <v>10192158.72</v>
      </c>
      <c r="AD5" s="90">
        <f>if($G$3=Calc!$B$4,Calc!S157,if($G$3=Calc!$B$5,Calc!S177,if($G$3=Calc!$B$6,Calc!S197,"-")))</f>
        <v>16307453.95</v>
      </c>
      <c r="AE5" s="90">
        <f>if($G$3=Calc!$B$4,Calc!T157,if($G$3=Calc!$B$5,Calc!T177,if($G$3=Calc!$B$6,Calc!T197,"-")))</f>
        <v>26091926.32</v>
      </c>
      <c r="AF5" s="90"/>
    </row>
    <row r="6" ht="15.75" customHeight="1">
      <c r="A6" s="78"/>
      <c r="B6" s="92" t="s">
        <v>155</v>
      </c>
      <c r="D6" s="78"/>
      <c r="E6" s="78"/>
      <c r="F6" s="78"/>
      <c r="G6" s="88" t="s">
        <v>124</v>
      </c>
      <c r="H6" s="91"/>
      <c r="I6" s="93" t="str">
        <f>if($G$3=Calc!$B$4,Calc!K98,if($G$3=Calc!$B$5,Calc!K117,if($G$3=Calc!$B$6,Calc!K136,"-")))</f>
        <v/>
      </c>
      <c r="J6" s="94">
        <f>if($G$3=Calc!$B$4,Calc!L98,if($G$3=Calc!$B$5,Calc!L117,if($G$3=Calc!$B$6,Calc!L136,"-")))</f>
        <v>0</v>
      </c>
      <c r="K6" s="94">
        <f>if($G$3=Calc!$B$4,Calc!M98,if($G$3=Calc!$B$5,Calc!M117,if($G$3=Calc!$B$6,Calc!M136,"-")))</f>
        <v>0</v>
      </c>
      <c r="L6" s="94">
        <f>if($G$3=Calc!$B$4,Calc!N98,if($G$3=Calc!$B$5,Calc!N117,if($G$3=Calc!$B$6,Calc!N136,"-")))</f>
        <v>0</v>
      </c>
      <c r="M6" s="94">
        <f>if($G$3=Calc!$B$4,Calc!O98,if($G$3=Calc!$B$5,Calc!O117,if($G$3=Calc!$B$6,Calc!O136,"-")))</f>
        <v>1000</v>
      </c>
      <c r="N6" s="94">
        <f>if($G$3=Calc!$B$4,Calc!P98,if($G$3=Calc!$B$5,Calc!P117,if($G$3=Calc!$B$6,Calc!P136,"-")))</f>
        <v>1600</v>
      </c>
      <c r="O6" s="94">
        <f>if($G$3=Calc!$B$4,Calc!Q98,if($G$3=Calc!$B$5,Calc!Q117,if($G$3=Calc!$B$6,Calc!Q136,"-")))</f>
        <v>2160</v>
      </c>
      <c r="P6" s="94">
        <f>if($G$3=Calc!$B$4,Calc!R98,if($G$3=Calc!$B$5,Calc!R117,if($G$3=Calc!$B$6,Calc!R136,"-")))</f>
        <v>2716</v>
      </c>
      <c r="Q6" s="94">
        <f>if($G$3=Calc!$B$4,Calc!S98,if($G$3=Calc!$B$5,Calc!S117,if($G$3=Calc!$B$6,Calc!S136,"-")))</f>
        <v>3271.6</v>
      </c>
      <c r="R6" s="94">
        <f>if($G$3=Calc!$B$4,Calc!T98,if($G$3=Calc!$B$5,Calc!T117,if($G$3=Calc!$B$6,Calc!T136,"-")))</f>
        <v>3827.16</v>
      </c>
      <c r="S6" s="94">
        <f>if($G$3=Calc!$B$4,Calc!U98,if($G$3=Calc!$B$5,Calc!U117,if($G$3=Calc!$B$6,Calc!U136,"-")))</f>
        <v>4382.716</v>
      </c>
      <c r="T6" s="94">
        <f>if($G$3=Calc!$B$4,Calc!V98,if($G$3=Calc!$B$5,Calc!V117,if($G$3=Calc!$B$6,Calc!V136,"-")))</f>
        <v>4938.2716</v>
      </c>
      <c r="U6" s="91"/>
      <c r="V6" s="94">
        <f>if($G$3=Calc!$B$4,Calc!K158,if($G$3=Calc!$B$5,Calc!K178,if($G$3=Calc!$B$6,Calc!K198,"-")))</f>
        <v>23895.7476</v>
      </c>
      <c r="W6" s="94">
        <f>if($G$3=Calc!$B$4,Calc!L158,if($G$3=Calc!$B$5,Calc!L178,if($G$3=Calc!$B$6,Calc!L198,"-")))</f>
        <v>61060.46217</v>
      </c>
      <c r="X6" s="94">
        <f>if($G$3=Calc!$B$4,Calc!M158,if($G$3=Calc!$B$5,Calc!M178,if($G$3=Calc!$B$6,Calc!M198,"-")))</f>
        <v>98926.04768</v>
      </c>
      <c r="Y6" s="94">
        <f>if($G$3=Calc!$B$4,Calc!N158,if($G$3=Calc!$B$5,Calc!N178,if($G$3=Calc!$B$6,Calc!N198,"-")))</f>
        <v>169427.6273</v>
      </c>
      <c r="Z6" s="94">
        <f>if($G$3=Calc!$B$4,Calc!O158,if($G$3=Calc!$B$5,Calc!O178,if($G$3=Calc!$B$6,Calc!O198,"-")))</f>
        <v>261672.0077</v>
      </c>
      <c r="AA6" s="94">
        <f>if($G$3=Calc!$B$4,Calc!P158,if($G$3=Calc!$B$5,Calc!P178,if($G$3=Calc!$B$6,Calc!P198,"-")))</f>
        <v>426639.3781</v>
      </c>
      <c r="AB6" s="94">
        <f>if($G$3=Calc!$B$4,Calc!Q158,if($G$3=Calc!$B$5,Calc!Q178,if($G$3=Calc!$B$6,Calc!Q198,"-")))</f>
        <v>675884.0954</v>
      </c>
      <c r="AC6" s="94">
        <f>if($G$3=Calc!$B$4,Calc!R158,if($G$3=Calc!$B$5,Calc!R178,if($G$3=Calc!$B$6,Calc!R198,"-")))</f>
        <v>1087116.707</v>
      </c>
      <c r="AD6" s="94">
        <f>if($G$3=Calc!$B$4,Calc!S158,if($G$3=Calc!$B$5,Calc!S178,if($G$3=Calc!$B$6,Calc!S198,"-")))</f>
        <v>1734561.831</v>
      </c>
      <c r="AE6" s="94">
        <f>if($G$3=Calc!$B$4,Calc!T158,if($G$3=Calc!$B$5,Calc!T178,if($G$3=Calc!$B$6,Calc!T198,"-")))</f>
        <v>2779381.538</v>
      </c>
      <c r="AF6" s="90"/>
    </row>
    <row r="7" ht="15.75" customHeight="1">
      <c r="A7" s="78"/>
      <c r="B7" s="79" t="s">
        <v>156</v>
      </c>
      <c r="C7" s="95">
        <v>6.0</v>
      </c>
      <c r="D7" s="78"/>
      <c r="E7" s="78"/>
      <c r="F7" s="78"/>
      <c r="G7" s="96" t="s">
        <v>126</v>
      </c>
      <c r="H7" s="97"/>
      <c r="I7" s="97">
        <f>if($G$3=Calc!$B$4,Calc!K99,if($G$3=Calc!$B$5,Calc!K118,if($G$3=Calc!$B$6,Calc!K137,"-")))</f>
        <v>0</v>
      </c>
      <c r="J7" s="97">
        <f>if($G$3=Calc!$B$4,Calc!L99,if($G$3=Calc!$B$5,Calc!L118,if($G$3=Calc!$B$6,Calc!L137,"-")))</f>
        <v>0</v>
      </c>
      <c r="K7" s="97">
        <f>if($G$3=Calc!$B$4,Calc!M99,if($G$3=Calc!$B$5,Calc!M118,if($G$3=Calc!$B$6,Calc!M137,"-")))</f>
        <v>0</v>
      </c>
      <c r="L7" s="97">
        <f>if($G$3=Calc!$B$4,Calc!N99,if($G$3=Calc!$B$5,Calc!N118,if($G$3=Calc!$B$6,Calc!N137,"-")))</f>
        <v>10000</v>
      </c>
      <c r="M7" s="97">
        <f>if($G$3=Calc!$B$4,Calc!O99,if($G$3=Calc!$B$5,Calc!O118,if($G$3=Calc!$B$6,Calc!O137,"-")))</f>
        <v>16000</v>
      </c>
      <c r="N7" s="97">
        <f>if($G$3=Calc!$B$4,Calc!P99,if($G$3=Calc!$B$5,Calc!P118,if($G$3=Calc!$B$6,Calc!P137,"-")))</f>
        <v>21600</v>
      </c>
      <c r="O7" s="97">
        <f>if($G$3=Calc!$B$4,Calc!Q99,if($G$3=Calc!$B$5,Calc!Q118,if($G$3=Calc!$B$6,Calc!Q137,"-")))</f>
        <v>27160</v>
      </c>
      <c r="P7" s="97">
        <f>if($G$3=Calc!$B$4,Calc!R99,if($G$3=Calc!$B$5,Calc!R118,if($G$3=Calc!$B$6,Calc!R137,"-")))</f>
        <v>32716</v>
      </c>
      <c r="Q7" s="97">
        <f>if($G$3=Calc!$B$4,Calc!S99,if($G$3=Calc!$B$5,Calc!S118,if($G$3=Calc!$B$6,Calc!S137,"-")))</f>
        <v>38271.6</v>
      </c>
      <c r="R7" s="97">
        <f>if($G$3=Calc!$B$4,Calc!T99,if($G$3=Calc!$B$5,Calc!T118,if($G$3=Calc!$B$6,Calc!T137,"-")))</f>
        <v>43827.16</v>
      </c>
      <c r="S7" s="97">
        <f>if($G$3=Calc!$B$4,Calc!U99,if($G$3=Calc!$B$5,Calc!U118,if($G$3=Calc!$B$6,Calc!U137,"-")))</f>
        <v>49382.716</v>
      </c>
      <c r="T7" s="97">
        <f>if($G$3=Calc!$B$4,Calc!V99,if($G$3=Calc!$B$5,Calc!V118,if($G$3=Calc!$B$6,Calc!V137,"-")))</f>
        <v>54938.2716</v>
      </c>
      <c r="U7" s="98"/>
      <c r="V7" s="97">
        <f>if($G$3=Calc!$B$4,Calc!K159,if($G$3=Calc!$B$5,Calc!K179,if($G$3=Calc!$B$6,Calc!K199,"-")))</f>
        <v>293895.7476</v>
      </c>
      <c r="W7" s="97">
        <f>if($G$3=Calc!$B$4,Calc!L159,if($G$3=Calc!$B$5,Calc!L179,if($G$3=Calc!$B$6,Calc!L199,"-")))</f>
        <v>601060.4622</v>
      </c>
      <c r="X7" s="97">
        <f>if($G$3=Calc!$B$4,Calc!M159,if($G$3=Calc!$B$5,Calc!M179,if($G$3=Calc!$B$6,Calc!M199,"-")))</f>
        <v>1070926.048</v>
      </c>
      <c r="Y7" s="97">
        <f>if($G$3=Calc!$B$4,Calc!N159,if($G$3=Calc!$B$5,Calc!N179,if($G$3=Calc!$B$6,Calc!N199,"-")))</f>
        <v>1724627.627</v>
      </c>
      <c r="Z7" s="97">
        <f>if($G$3=Calc!$B$4,Calc!O159,if($G$3=Calc!$B$5,Calc!O179,if($G$3=Calc!$B$6,Calc!O199,"-")))</f>
        <v>2749992.008</v>
      </c>
      <c r="AA7" s="97">
        <f>if($G$3=Calc!$B$4,Calc!P159,if($G$3=Calc!$B$5,Calc!P179,if($G$3=Calc!$B$6,Calc!P199,"-")))</f>
        <v>4407951.378</v>
      </c>
      <c r="AB7" s="97">
        <f>if($G$3=Calc!$B$4,Calc!Q159,if($G$3=Calc!$B$5,Calc!Q179,if($G$3=Calc!$B$6,Calc!Q199,"-")))</f>
        <v>7045983.295</v>
      </c>
      <c r="AC7" s="97">
        <f>if($G$3=Calc!$B$4,Calc!R159,if($G$3=Calc!$B$5,Calc!R179,if($G$3=Calc!$B$6,Calc!R199,"-")))</f>
        <v>11279275.43</v>
      </c>
      <c r="AD7" s="97">
        <f>if($G$3=Calc!$B$4,Calc!S159,if($G$3=Calc!$B$5,Calc!S179,if($G$3=Calc!$B$6,Calc!S199,"-")))</f>
        <v>18042015.78</v>
      </c>
      <c r="AE7" s="97">
        <f>if($G$3=Calc!$B$4,Calc!T159,if($G$3=Calc!$B$5,Calc!T179,if($G$3=Calc!$B$6,Calc!T199,"-")))</f>
        <v>28871307.86</v>
      </c>
      <c r="AF7" s="97"/>
    </row>
    <row r="8" ht="15.75" customHeight="1">
      <c r="A8" s="78"/>
      <c r="B8" s="99" t="s">
        <v>87</v>
      </c>
      <c r="C8" s="100">
        <v>100000.0</v>
      </c>
      <c r="D8" s="78"/>
      <c r="E8" s="101"/>
      <c r="F8" s="78"/>
      <c r="G8" s="78"/>
      <c r="H8" s="91"/>
      <c r="I8" s="91" t="str">
        <f>if($G$3=Calc!$B$4,Calc!K100,if($G$3=Calc!$B$5,Calc!K119,if($G$3=Calc!$B$6,Calc!K138,"-")))</f>
        <v/>
      </c>
      <c r="J8" s="91" t="str">
        <f>if($G$3=Calc!$B$4,Calc!L100,if($G$3=Calc!$B$5,Calc!L119,if($G$3=Calc!$B$6,Calc!L138,"-")))</f>
        <v/>
      </c>
      <c r="K8" s="91" t="str">
        <f>if($G$3=Calc!$B$4,Calc!M100,if($G$3=Calc!$B$5,Calc!M119,if($G$3=Calc!$B$6,Calc!M138,"-")))</f>
        <v/>
      </c>
      <c r="L8" s="91" t="str">
        <f>if($G$3=Calc!$B$4,Calc!N100,if($G$3=Calc!$B$5,Calc!N119,if($G$3=Calc!$B$6,Calc!N138,"-")))</f>
        <v/>
      </c>
      <c r="M8" s="91" t="str">
        <f>if($G$3=Calc!$B$4,Calc!O100,if($G$3=Calc!$B$5,Calc!O119,if($G$3=Calc!$B$6,Calc!O138,"-")))</f>
        <v/>
      </c>
      <c r="N8" s="91" t="str">
        <f>if($G$3=Calc!$B$4,Calc!P100,if($G$3=Calc!$B$5,Calc!P119,if($G$3=Calc!$B$6,Calc!P138,"-")))</f>
        <v/>
      </c>
      <c r="O8" s="91" t="str">
        <f>if($G$3=Calc!$B$4,Calc!Q100,if($G$3=Calc!$B$5,Calc!Q119,if($G$3=Calc!$B$6,Calc!Q138,"-")))</f>
        <v/>
      </c>
      <c r="P8" s="91" t="str">
        <f>if($G$3=Calc!$B$4,Calc!R100,if($G$3=Calc!$B$5,Calc!R119,if($G$3=Calc!$B$6,Calc!R138,"-")))</f>
        <v/>
      </c>
      <c r="Q8" s="91" t="str">
        <f>if($G$3=Calc!$B$4,Calc!S100,if($G$3=Calc!$B$5,Calc!S119,if($G$3=Calc!$B$6,Calc!S138,"-")))</f>
        <v/>
      </c>
      <c r="R8" s="91" t="str">
        <f>if($G$3=Calc!$B$4,Calc!T100,if($G$3=Calc!$B$5,Calc!T119,if($G$3=Calc!$B$6,Calc!T138,"-")))</f>
        <v/>
      </c>
      <c r="S8" s="91" t="str">
        <f>if($G$3=Calc!$B$4,Calc!U100,if($G$3=Calc!$B$5,Calc!U119,if($G$3=Calc!$B$6,Calc!U138,"-")))</f>
        <v/>
      </c>
      <c r="T8" s="91" t="str">
        <f>if($G$3=Calc!$B$4,Calc!V100,if($G$3=Calc!$B$5,Calc!V119,if($G$3=Calc!$B$6,Calc!V138,"-")))</f>
        <v/>
      </c>
      <c r="U8" s="91"/>
      <c r="V8" s="91" t="str">
        <f>if($G$3=Calc!$B$4,Calc!K160,if($G$3=Calc!$B$5,Calc!K180,if($G$3=Calc!$B$6,Calc!K200,"-")))</f>
        <v/>
      </c>
      <c r="W8" s="91" t="str">
        <f>if($G$3=Calc!$B$4,Calc!L160,if($G$3=Calc!$B$5,Calc!L180,if($G$3=Calc!$B$6,Calc!L200,"-")))</f>
        <v/>
      </c>
      <c r="X8" s="91" t="str">
        <f>if($G$3=Calc!$B$4,Calc!M160,if($G$3=Calc!$B$5,Calc!M180,if($G$3=Calc!$B$6,Calc!M200,"-")))</f>
        <v/>
      </c>
      <c r="Y8" s="91" t="str">
        <f>if($G$3=Calc!$B$4,Calc!N160,if($G$3=Calc!$B$5,Calc!N180,if($G$3=Calc!$B$6,Calc!N200,"-")))</f>
        <v/>
      </c>
      <c r="Z8" s="91" t="str">
        <f>if($G$3=Calc!$B$4,Calc!O160,if($G$3=Calc!$B$5,Calc!O180,if($G$3=Calc!$B$6,Calc!O200,"-")))</f>
        <v/>
      </c>
      <c r="AA8" s="91" t="str">
        <f>if($G$3=Calc!$B$4,Calc!P160,if($G$3=Calc!$B$5,Calc!P180,if($G$3=Calc!$B$6,Calc!P200,"-")))</f>
        <v/>
      </c>
      <c r="AB8" s="91" t="str">
        <f>if($G$3=Calc!$B$4,Calc!Q160,if($G$3=Calc!$B$5,Calc!Q180,if($G$3=Calc!$B$6,Calc!Q200,"-")))</f>
        <v/>
      </c>
      <c r="AC8" s="91" t="str">
        <f>if($G$3=Calc!$B$4,Calc!R160,if($G$3=Calc!$B$5,Calc!R180,if($G$3=Calc!$B$6,Calc!R200,"-")))</f>
        <v/>
      </c>
      <c r="AD8" s="91" t="str">
        <f>if($G$3=Calc!$B$4,Calc!S160,if($G$3=Calc!$B$5,Calc!S180,if($G$3=Calc!$B$6,Calc!S200,"-")))</f>
        <v/>
      </c>
      <c r="AE8" s="91" t="str">
        <f>if($G$3=Calc!$B$4,Calc!T160,if($G$3=Calc!$B$5,Calc!T180,if($G$3=Calc!$B$6,Calc!T200,"-")))</f>
        <v/>
      </c>
      <c r="AF8" s="91"/>
    </row>
    <row r="9" ht="15.75" customHeight="1">
      <c r="A9" s="78"/>
      <c r="B9" s="99" t="s">
        <v>63</v>
      </c>
      <c r="C9" s="100">
        <v>1000000.0</v>
      </c>
      <c r="D9" s="78"/>
      <c r="E9" s="88"/>
      <c r="F9" s="78"/>
      <c r="G9" s="88" t="s">
        <v>128</v>
      </c>
      <c r="H9" s="90"/>
      <c r="I9" s="94">
        <f>if($G$3=Calc!$B$4,Calc!K101,if($G$3=Calc!$B$5,Calc!K120,if($G$3=Calc!$B$6,Calc!K139,"-")))</f>
        <v>0</v>
      </c>
      <c r="J9" s="94">
        <f>if($G$3=Calc!$B$4,Calc!L101,if($G$3=Calc!$B$5,Calc!L120,if($G$3=Calc!$B$6,Calc!L139,"-")))</f>
        <v>0</v>
      </c>
      <c r="K9" s="94">
        <f>if($G$3=Calc!$B$4,Calc!M101,if($G$3=Calc!$B$5,Calc!M120,if($G$3=Calc!$B$6,Calc!M139,"-")))</f>
        <v>0</v>
      </c>
      <c r="L9" s="94">
        <f>if($G$3=Calc!$B$4,Calc!N101,if($G$3=Calc!$B$5,Calc!N120,if($G$3=Calc!$B$6,Calc!N139,"-")))</f>
        <v>4000</v>
      </c>
      <c r="M9" s="94">
        <f>if($G$3=Calc!$B$4,Calc!O101,if($G$3=Calc!$B$5,Calc!O120,if($G$3=Calc!$B$6,Calc!O139,"-")))</f>
        <v>6000</v>
      </c>
      <c r="N9" s="94">
        <f>if($G$3=Calc!$B$4,Calc!P101,if($G$3=Calc!$B$5,Calc!P120,if($G$3=Calc!$B$6,Calc!P139,"-")))</f>
        <v>8000</v>
      </c>
      <c r="O9" s="94">
        <f>if($G$3=Calc!$B$4,Calc!Q101,if($G$3=Calc!$B$5,Calc!Q120,if($G$3=Calc!$B$6,Calc!Q139,"-")))</f>
        <v>10000</v>
      </c>
      <c r="P9" s="94">
        <f>if($G$3=Calc!$B$4,Calc!R101,if($G$3=Calc!$B$5,Calc!R120,if($G$3=Calc!$B$6,Calc!R139,"-")))</f>
        <v>12000</v>
      </c>
      <c r="Q9" s="94">
        <f>if($G$3=Calc!$B$4,Calc!S101,if($G$3=Calc!$B$5,Calc!S120,if($G$3=Calc!$B$6,Calc!S139,"-")))</f>
        <v>14000</v>
      </c>
      <c r="R9" s="94">
        <f>if($G$3=Calc!$B$4,Calc!T101,if($G$3=Calc!$B$5,Calc!T120,if($G$3=Calc!$B$6,Calc!T139,"-")))</f>
        <v>16000</v>
      </c>
      <c r="S9" s="94">
        <f>if($G$3=Calc!$B$4,Calc!U101,if($G$3=Calc!$B$5,Calc!U120,if($G$3=Calc!$B$6,Calc!U139,"-")))</f>
        <v>18000</v>
      </c>
      <c r="T9" s="94">
        <f>if($G$3=Calc!$B$4,Calc!V101,if($G$3=Calc!$B$5,Calc!V120,if($G$3=Calc!$B$6,Calc!V139,"-")))</f>
        <v>20000</v>
      </c>
      <c r="U9" s="91"/>
      <c r="V9" s="94">
        <f>if($G$3=Calc!$B$4,Calc!K161,if($G$3=Calc!$B$5,Calc!K181,if($G$3=Calc!$B$6,Calc!K201,"-")))</f>
        <v>108000</v>
      </c>
      <c r="W9" s="94">
        <f>if($G$3=Calc!$B$4,Calc!L161,if($G$3=Calc!$B$5,Calc!L181,if($G$3=Calc!$B$6,Calc!L201,"-")))</f>
        <v>216000</v>
      </c>
      <c r="X9" s="94">
        <f>if($G$3=Calc!$B$4,Calc!M161,if($G$3=Calc!$B$5,Calc!M181,if($G$3=Calc!$B$6,Calc!M201,"-")))</f>
        <v>376715.5728</v>
      </c>
      <c r="Y9" s="94">
        <f>if($G$3=Calc!$B$4,Calc!N161,if($G$3=Calc!$B$5,Calc!N181,if($G$3=Calc!$B$6,Calc!N201,"-")))</f>
        <v>574338.9596</v>
      </c>
      <c r="Z9" s="94">
        <f>if($G$3=Calc!$B$4,Calc!O161,if($G$3=Calc!$B$5,Calc!O181,if($G$3=Calc!$B$6,Calc!O201,"-")))</f>
        <v>871603.5286</v>
      </c>
      <c r="AA9" s="94">
        <f>if($G$3=Calc!$B$4,Calc!P161,if($G$3=Calc!$B$5,Calc!P181,if($G$3=Calc!$B$6,Calc!P201,"-")))</f>
        <v>1325956.068</v>
      </c>
      <c r="AB9" s="94">
        <f>if($G$3=Calc!$B$4,Calc!Q161,if($G$3=Calc!$B$5,Calc!Q181,if($G$3=Calc!$B$6,Calc!Q201,"-")))</f>
        <v>2014553.957</v>
      </c>
      <c r="AC9" s="94">
        <f>if($G$3=Calc!$B$4,Calc!R161,if($G$3=Calc!$B$5,Calc!R181,if($G$3=Calc!$B$6,Calc!R201,"-")))</f>
        <v>3062844.887</v>
      </c>
      <c r="AD9" s="94">
        <f>if($G$3=Calc!$B$4,Calc!S161,if($G$3=Calc!$B$5,Calc!S181,if($G$3=Calc!$B$6,Calc!S201,"-")))</f>
        <v>4654943.15</v>
      </c>
      <c r="AE9" s="94">
        <f>if($G$3=Calc!$B$4,Calc!T161,if($G$3=Calc!$B$5,Calc!T181,if($G$3=Calc!$B$6,Calc!T201,"-")))</f>
        <v>7075980.685</v>
      </c>
      <c r="AF9" s="90"/>
    </row>
    <row r="10" ht="15.75" customHeight="1">
      <c r="A10" s="78"/>
      <c r="B10" s="99" t="s">
        <v>66</v>
      </c>
      <c r="C10" s="102" t="s">
        <v>157</v>
      </c>
      <c r="D10" s="78"/>
      <c r="E10" s="170"/>
      <c r="F10" s="78"/>
      <c r="G10" s="103" t="s">
        <v>130</v>
      </c>
      <c r="H10" s="90"/>
      <c r="I10" s="90">
        <f>if($G$3=Calc!$B$4,Calc!K102,if($G$3=Calc!$B$5,Calc!K121,if($G$3=Calc!$B$6,Calc!K140,"-")))</f>
        <v>0</v>
      </c>
      <c r="J10" s="90">
        <f>if($G$3=Calc!$B$4,Calc!L102,if($G$3=Calc!$B$5,Calc!L121,if($G$3=Calc!$B$6,Calc!L140,"-")))</f>
        <v>0</v>
      </c>
      <c r="K10" s="90">
        <f>if($G$3=Calc!$B$4,Calc!M102,if($G$3=Calc!$B$5,Calc!M121,if($G$3=Calc!$B$6,Calc!M140,"-")))</f>
        <v>0</v>
      </c>
      <c r="L10" s="90">
        <f>if($G$3=Calc!$B$4,Calc!N102,if($G$3=Calc!$B$5,Calc!N121,if($G$3=Calc!$B$6,Calc!N140,"-")))</f>
        <v>6000</v>
      </c>
      <c r="M10" s="90">
        <f>if($G$3=Calc!$B$4,Calc!O102,if($G$3=Calc!$B$5,Calc!O121,if($G$3=Calc!$B$6,Calc!O140,"-")))</f>
        <v>10000</v>
      </c>
      <c r="N10" s="90">
        <f>if($G$3=Calc!$B$4,Calc!P102,if($G$3=Calc!$B$5,Calc!P121,if($G$3=Calc!$B$6,Calc!P140,"-")))</f>
        <v>13600</v>
      </c>
      <c r="O10" s="90">
        <f>if($G$3=Calc!$B$4,Calc!Q102,if($G$3=Calc!$B$5,Calc!Q121,if($G$3=Calc!$B$6,Calc!Q140,"-")))</f>
        <v>17160</v>
      </c>
      <c r="P10" s="90">
        <f>if($G$3=Calc!$B$4,Calc!R102,if($G$3=Calc!$B$5,Calc!R121,if($G$3=Calc!$B$6,Calc!R140,"-")))</f>
        <v>20716</v>
      </c>
      <c r="Q10" s="90">
        <f>if($G$3=Calc!$B$4,Calc!S102,if($G$3=Calc!$B$5,Calc!S121,if($G$3=Calc!$B$6,Calc!S140,"-")))</f>
        <v>24271.6</v>
      </c>
      <c r="R10" s="90">
        <f>if($G$3=Calc!$B$4,Calc!T102,if($G$3=Calc!$B$5,Calc!T121,if($G$3=Calc!$B$6,Calc!T140,"-")))</f>
        <v>27827.16</v>
      </c>
      <c r="S10" s="90">
        <f>if($G$3=Calc!$B$4,Calc!U102,if($G$3=Calc!$B$5,Calc!U121,if($G$3=Calc!$B$6,Calc!U140,"-")))</f>
        <v>31382.716</v>
      </c>
      <c r="T10" s="90">
        <f>if($G$3=Calc!$B$4,Calc!V102,if($G$3=Calc!$B$5,Calc!V121,if($G$3=Calc!$B$6,Calc!V140,"-")))</f>
        <v>34938.2716</v>
      </c>
      <c r="U10" s="91"/>
      <c r="V10" s="90">
        <f>if($G$3=Calc!$B$4,Calc!K162,if($G$3=Calc!$B$5,Calc!K182,if($G$3=Calc!$B$6,Calc!K202,"-")))</f>
        <v>185895.7476</v>
      </c>
      <c r="W10" s="90">
        <f>if($G$3=Calc!$B$4,Calc!L162,if($G$3=Calc!$B$5,Calc!L182,if($G$3=Calc!$B$6,Calc!L202,"-")))</f>
        <v>385060.4622</v>
      </c>
      <c r="X10" s="90">
        <f>if($G$3=Calc!$B$4,Calc!M162,if($G$3=Calc!$B$5,Calc!M182,if($G$3=Calc!$B$6,Calc!M202,"-")))</f>
        <v>694210.4749</v>
      </c>
      <c r="Y10" s="90">
        <f>if($G$3=Calc!$B$4,Calc!N162,if($G$3=Calc!$B$5,Calc!N182,if($G$3=Calc!$B$6,Calc!N202,"-")))</f>
        <v>1150288.668</v>
      </c>
      <c r="Z10" s="90">
        <f>if($G$3=Calc!$B$4,Calc!O162,if($G$3=Calc!$B$5,Calc!O182,if($G$3=Calc!$B$6,Calc!O202,"-")))</f>
        <v>1878388.479</v>
      </c>
      <c r="AA10" s="90">
        <f>if($G$3=Calc!$B$4,Calc!P162,if($G$3=Calc!$B$5,Calc!P182,if($G$3=Calc!$B$6,Calc!P202,"-")))</f>
        <v>3081995.31</v>
      </c>
      <c r="AB10" s="90">
        <f>if($G$3=Calc!$B$4,Calc!Q162,if($G$3=Calc!$B$5,Calc!Q182,if($G$3=Calc!$B$6,Calc!Q202,"-")))</f>
        <v>5031429.338</v>
      </c>
      <c r="AC10" s="90">
        <f>if($G$3=Calc!$B$4,Calc!R162,if($G$3=Calc!$B$5,Calc!R182,if($G$3=Calc!$B$6,Calc!R202,"-")))</f>
        <v>8216430.54</v>
      </c>
      <c r="AD10" s="90">
        <f>if($G$3=Calc!$B$4,Calc!S162,if($G$3=Calc!$B$5,Calc!S182,if($G$3=Calc!$B$6,Calc!S202,"-")))</f>
        <v>13387072.63</v>
      </c>
      <c r="AE10" s="90">
        <f>if($G$3=Calc!$B$4,Calc!T162,if($G$3=Calc!$B$5,Calc!T182,if($G$3=Calc!$B$6,Calc!T202,"-")))</f>
        <v>21795327.18</v>
      </c>
      <c r="AF10" s="90"/>
    </row>
    <row r="11" ht="15.75" customHeight="1">
      <c r="A11" s="78"/>
      <c r="B11" s="99" t="s">
        <v>69</v>
      </c>
      <c r="C11" s="106">
        <v>3.0</v>
      </c>
      <c r="D11" s="78"/>
      <c r="F11" s="78"/>
      <c r="G11" s="78"/>
      <c r="H11" s="91"/>
      <c r="I11" s="91" t="str">
        <f>if($G$3=Calc!$B$4,Calc!K103,if($G$3=Calc!$B$5,Calc!K122,if($G$3=Calc!$B$6,Calc!K141,"-")))</f>
        <v/>
      </c>
      <c r="J11" s="91" t="str">
        <f>if($G$3=Calc!$B$4,Calc!L103,if($G$3=Calc!$B$5,Calc!L122,if($G$3=Calc!$B$6,Calc!L141,"-")))</f>
        <v/>
      </c>
      <c r="K11" s="91" t="str">
        <f>if($G$3=Calc!$B$4,Calc!M103,if($G$3=Calc!$B$5,Calc!M122,if($G$3=Calc!$B$6,Calc!M141,"-")))</f>
        <v/>
      </c>
      <c r="L11" s="91" t="str">
        <f>if($G$3=Calc!$B$4,Calc!N103,if($G$3=Calc!$B$5,Calc!N122,if($G$3=Calc!$B$6,Calc!N141,"-")))</f>
        <v/>
      </c>
      <c r="M11" s="91" t="str">
        <f>if($G$3=Calc!$B$4,Calc!O103,if($G$3=Calc!$B$5,Calc!O122,if($G$3=Calc!$B$6,Calc!O141,"-")))</f>
        <v/>
      </c>
      <c r="N11" s="91" t="str">
        <f>if($G$3=Calc!$B$4,Calc!P103,if($G$3=Calc!$B$5,Calc!P122,if($G$3=Calc!$B$6,Calc!P141,"-")))</f>
        <v/>
      </c>
      <c r="O11" s="91" t="str">
        <f>if($G$3=Calc!$B$4,Calc!Q103,if($G$3=Calc!$B$5,Calc!Q122,if($G$3=Calc!$B$6,Calc!Q141,"-")))</f>
        <v/>
      </c>
      <c r="P11" s="91" t="str">
        <f>if($G$3=Calc!$B$4,Calc!R103,if($G$3=Calc!$B$5,Calc!R122,if($G$3=Calc!$B$6,Calc!R141,"-")))</f>
        <v/>
      </c>
      <c r="Q11" s="91" t="str">
        <f>if($G$3=Calc!$B$4,Calc!S103,if($G$3=Calc!$B$5,Calc!S122,if($G$3=Calc!$B$6,Calc!S141,"-")))</f>
        <v/>
      </c>
      <c r="R11" s="91" t="str">
        <f>if($G$3=Calc!$B$4,Calc!T103,if($G$3=Calc!$B$5,Calc!T122,if($G$3=Calc!$B$6,Calc!T141,"-")))</f>
        <v/>
      </c>
      <c r="S11" s="91" t="str">
        <f>if($G$3=Calc!$B$4,Calc!U103,if($G$3=Calc!$B$5,Calc!U122,if($G$3=Calc!$B$6,Calc!U141,"-")))</f>
        <v/>
      </c>
      <c r="T11" s="91" t="str">
        <f>if($G$3=Calc!$B$4,Calc!V103,if($G$3=Calc!$B$5,Calc!V122,if($G$3=Calc!$B$6,Calc!V141,"-")))</f>
        <v/>
      </c>
      <c r="U11" s="91"/>
      <c r="V11" s="91" t="str">
        <f>if($G$3=Calc!$B$4,Calc!K163,if($G$3=Calc!$B$5,Calc!K183,if($G$3=Calc!$B$6,Calc!K203,"-")))</f>
        <v/>
      </c>
      <c r="W11" s="91" t="str">
        <f>if($G$3=Calc!$B$4,Calc!L163,if($G$3=Calc!$B$5,Calc!L183,if($G$3=Calc!$B$6,Calc!L203,"-")))</f>
        <v/>
      </c>
      <c r="X11" s="91" t="str">
        <f>if($G$3=Calc!$B$4,Calc!M163,if($G$3=Calc!$B$5,Calc!M183,if($G$3=Calc!$B$6,Calc!M203,"-")))</f>
        <v/>
      </c>
      <c r="Y11" s="91" t="str">
        <f>if($G$3=Calc!$B$4,Calc!N163,if($G$3=Calc!$B$5,Calc!N183,if($G$3=Calc!$B$6,Calc!N203,"-")))</f>
        <v/>
      </c>
      <c r="Z11" s="91" t="str">
        <f>if($G$3=Calc!$B$4,Calc!O163,if($G$3=Calc!$B$5,Calc!O183,if($G$3=Calc!$B$6,Calc!O203,"-")))</f>
        <v/>
      </c>
      <c r="AA11" s="91" t="str">
        <f>if($G$3=Calc!$B$4,Calc!P163,if($G$3=Calc!$B$5,Calc!P183,if($G$3=Calc!$B$6,Calc!P203,"-")))</f>
        <v/>
      </c>
      <c r="AB11" s="91" t="str">
        <f>if($G$3=Calc!$B$4,Calc!Q163,if($G$3=Calc!$B$5,Calc!Q183,if($G$3=Calc!$B$6,Calc!Q203,"-")))</f>
        <v/>
      </c>
      <c r="AC11" s="91" t="str">
        <f>if($G$3=Calc!$B$4,Calc!R163,if($G$3=Calc!$B$5,Calc!R183,if($G$3=Calc!$B$6,Calc!R203,"-")))</f>
        <v/>
      </c>
      <c r="AD11" s="91" t="str">
        <f>if($G$3=Calc!$B$4,Calc!S163,if($G$3=Calc!$B$5,Calc!S183,if($G$3=Calc!$B$6,Calc!S203,"-")))</f>
        <v/>
      </c>
      <c r="AE11" s="91" t="str">
        <f>if($G$3=Calc!$B$4,Calc!T163,if($G$3=Calc!$B$5,Calc!T183,if($G$3=Calc!$B$6,Calc!T203,"-")))</f>
        <v/>
      </c>
      <c r="AF11" s="91"/>
    </row>
    <row r="12" ht="15.75" customHeight="1">
      <c r="A12" s="78"/>
      <c r="B12" s="171" t="s">
        <v>173</v>
      </c>
      <c r="C12" s="172">
        <v>0.9</v>
      </c>
      <c r="D12" s="78"/>
      <c r="F12" s="78"/>
      <c r="G12" s="88" t="s">
        <v>133</v>
      </c>
      <c r="H12" s="90"/>
      <c r="I12" s="94">
        <f>if($G$3=Calc!$B$4,Calc!K104,if($G$3=Calc!$B$5,Calc!K123,if($G$3=Calc!$B$6,Calc!K142,"-")))</f>
        <v>20000</v>
      </c>
      <c r="J12" s="94">
        <f>if($G$3=Calc!$B$4,Calc!L104,if($G$3=Calc!$B$5,Calc!L123,if($G$3=Calc!$B$6,Calc!L142,"-")))</f>
        <v>20000</v>
      </c>
      <c r="K12" s="94">
        <f>if($G$3=Calc!$B$4,Calc!M104,if($G$3=Calc!$B$5,Calc!M123,if($G$3=Calc!$B$6,Calc!M142,"-")))</f>
        <v>20000</v>
      </c>
      <c r="L12" s="94">
        <f>if($G$3=Calc!$B$4,Calc!N104,if($G$3=Calc!$B$5,Calc!N123,if($G$3=Calc!$B$6,Calc!N142,"-")))</f>
        <v>20000</v>
      </c>
      <c r="M12" s="94">
        <f>if($G$3=Calc!$B$4,Calc!O104,if($G$3=Calc!$B$5,Calc!O123,if($G$3=Calc!$B$6,Calc!O142,"-")))</f>
        <v>20000</v>
      </c>
      <c r="N12" s="94">
        <f>if($G$3=Calc!$B$4,Calc!P104,if($G$3=Calc!$B$5,Calc!P123,if($G$3=Calc!$B$6,Calc!P142,"-")))</f>
        <v>20000</v>
      </c>
      <c r="O12" s="94">
        <f>if($G$3=Calc!$B$4,Calc!Q104,if($G$3=Calc!$B$5,Calc!Q123,if($G$3=Calc!$B$6,Calc!Q142,"-")))</f>
        <v>20000</v>
      </c>
      <c r="P12" s="94">
        <f>if($G$3=Calc!$B$4,Calc!R104,if($G$3=Calc!$B$5,Calc!R123,if($G$3=Calc!$B$6,Calc!R142,"-")))</f>
        <v>40000</v>
      </c>
      <c r="Q12" s="94">
        <f>if($G$3=Calc!$B$4,Calc!S104,if($G$3=Calc!$B$5,Calc!S123,if($G$3=Calc!$B$6,Calc!S142,"-")))</f>
        <v>40000</v>
      </c>
      <c r="R12" s="94">
        <f>if($G$3=Calc!$B$4,Calc!T104,if($G$3=Calc!$B$5,Calc!T123,if($G$3=Calc!$B$6,Calc!T142,"-")))</f>
        <v>40000</v>
      </c>
      <c r="S12" s="94">
        <f>if($G$3=Calc!$B$4,Calc!U104,if($G$3=Calc!$B$5,Calc!U123,if($G$3=Calc!$B$6,Calc!U142,"-")))</f>
        <v>40000</v>
      </c>
      <c r="T12" s="94">
        <f>if($G$3=Calc!$B$4,Calc!V104,if($G$3=Calc!$B$5,Calc!V123,if($G$3=Calc!$B$6,Calc!V142,"-")))</f>
        <v>40000</v>
      </c>
      <c r="U12" s="91"/>
      <c r="V12" s="94">
        <f>if($G$3=Calc!$B$4,Calc!K164,if($G$3=Calc!$B$5,Calc!K184,if($G$3=Calc!$B$6,Calc!K204,"-")))</f>
        <v>340000</v>
      </c>
      <c r="W12" s="94">
        <f>if($G$3=Calc!$B$4,Calc!L164,if($G$3=Calc!$B$5,Calc!L184,if($G$3=Calc!$B$6,Calc!L204,"-")))</f>
        <v>300530.2311</v>
      </c>
      <c r="X12" s="94">
        <f>if($G$3=Calc!$B$4,Calc!M164,if($G$3=Calc!$B$5,Calc!M184,if($G$3=Calc!$B$6,Calc!M204,"-")))</f>
        <v>518804.0131</v>
      </c>
      <c r="Y12" s="94">
        <f>if($G$3=Calc!$B$4,Calc!N164,if($G$3=Calc!$B$5,Calc!N184,if($G$3=Calc!$B$6,Calc!N204,"-")))</f>
        <v>796134.266</v>
      </c>
      <c r="Z12" s="94">
        <f>if($G$3=Calc!$B$4,Calc!O164,if($G$3=Calc!$B$5,Calc!O184,if($G$3=Calc!$B$6,Calc!O204,"-")))</f>
        <v>1204061.835</v>
      </c>
      <c r="AA12" s="94">
        <f>if($G$3=Calc!$B$4,Calc!P164,if($G$3=Calc!$B$5,Calc!P184,if($G$3=Calc!$B$6,Calc!P204,"-")))</f>
        <v>1835047.105</v>
      </c>
      <c r="AB12" s="94">
        <f>if($G$3=Calc!$B$4,Calc!Q164,if($G$3=Calc!$B$5,Calc!Q184,if($G$3=Calc!$B$6,Calc!Q204,"-")))</f>
        <v>2785354.364</v>
      </c>
      <c r="AC12" s="94">
        <f>if($G$3=Calc!$B$4,Calc!R164,if($G$3=Calc!$B$5,Calc!R184,if($G$3=Calc!$B$6,Calc!R204,"-")))</f>
        <v>4236887.488</v>
      </c>
      <c r="AD12" s="94">
        <f>if($G$3=Calc!$B$4,Calc!S164,if($G$3=Calc!$B$5,Calc!S184,if($G$3=Calc!$B$6,Calc!S204,"-")))</f>
        <v>6437537.787</v>
      </c>
      <c r="AE12" s="94">
        <f>if($G$3=Calc!$B$4,Calc!T164,if($G$3=Calc!$B$5,Calc!T184,if($G$3=Calc!$B$6,Calc!T204,"-")))</f>
        <v>9787092.127</v>
      </c>
      <c r="AF12" s="90"/>
    </row>
    <row r="13" ht="15.75" customHeight="1">
      <c r="A13" s="78"/>
      <c r="B13" s="171" t="s">
        <v>71</v>
      </c>
      <c r="C13" s="173">
        <v>0.035</v>
      </c>
      <c r="E13" s="150"/>
      <c r="F13" s="78"/>
      <c r="G13" s="103" t="s">
        <v>135</v>
      </c>
      <c r="H13" s="90"/>
      <c r="I13" s="90">
        <f>if($G$3=Calc!$B$4,Calc!K105,if($G$3=Calc!$B$5,Calc!K124,if($G$3=Calc!$B$6,Calc!K143,"-")))</f>
        <v>-20000</v>
      </c>
      <c r="J13" s="90">
        <f>if($G$3=Calc!$B$4,Calc!L105,if($G$3=Calc!$B$5,Calc!L124,if($G$3=Calc!$B$6,Calc!L143,"-")))</f>
        <v>-20000</v>
      </c>
      <c r="K13" s="90">
        <f>if($G$3=Calc!$B$4,Calc!M105,if($G$3=Calc!$B$5,Calc!M124,if($G$3=Calc!$B$6,Calc!M143,"-")))</f>
        <v>-20000</v>
      </c>
      <c r="L13" s="90">
        <f>if($G$3=Calc!$B$4,Calc!N105,if($G$3=Calc!$B$5,Calc!N124,if($G$3=Calc!$B$6,Calc!N143,"-")))</f>
        <v>-14000</v>
      </c>
      <c r="M13" s="90">
        <f>if($G$3=Calc!$B$4,Calc!O105,if($G$3=Calc!$B$5,Calc!O124,if($G$3=Calc!$B$6,Calc!O143,"-")))</f>
        <v>-10000</v>
      </c>
      <c r="N13" s="90">
        <f>if($G$3=Calc!$B$4,Calc!P105,if($G$3=Calc!$B$5,Calc!P124,if($G$3=Calc!$B$6,Calc!P143,"-")))</f>
        <v>-6400</v>
      </c>
      <c r="O13" s="90">
        <f>if($G$3=Calc!$B$4,Calc!Q105,if($G$3=Calc!$B$5,Calc!Q124,if($G$3=Calc!$B$6,Calc!Q143,"-")))</f>
        <v>-2840</v>
      </c>
      <c r="P13" s="90">
        <f>if($G$3=Calc!$B$4,Calc!R105,if($G$3=Calc!$B$5,Calc!R124,if($G$3=Calc!$B$6,Calc!R143,"-")))</f>
        <v>-19284</v>
      </c>
      <c r="Q13" s="90">
        <f>if($G$3=Calc!$B$4,Calc!S105,if($G$3=Calc!$B$5,Calc!S124,if($G$3=Calc!$B$6,Calc!S143,"-")))</f>
        <v>-15728.4</v>
      </c>
      <c r="R13" s="90">
        <f>if($G$3=Calc!$B$4,Calc!T105,if($G$3=Calc!$B$5,Calc!T124,if($G$3=Calc!$B$6,Calc!T143,"-")))</f>
        <v>-12172.84</v>
      </c>
      <c r="S13" s="90">
        <f>if($G$3=Calc!$B$4,Calc!U105,if($G$3=Calc!$B$5,Calc!U124,if($G$3=Calc!$B$6,Calc!U143,"-")))</f>
        <v>-8617.284</v>
      </c>
      <c r="T13" s="90">
        <f>if($G$3=Calc!$B$4,Calc!V105,if($G$3=Calc!$B$5,Calc!V124,if($G$3=Calc!$B$6,Calc!V143,"-")))</f>
        <v>-5061.7284</v>
      </c>
      <c r="U13" s="91"/>
      <c r="V13" s="90">
        <f>if($G$3=Calc!$B$4,Calc!K165,if($G$3=Calc!$B$5,Calc!K185,if($G$3=Calc!$B$6,Calc!K205,"-")))</f>
        <v>-154104.2524</v>
      </c>
      <c r="W13" s="90">
        <f>if($G$3=Calc!$B$4,Calc!L165,if($G$3=Calc!$B$5,Calc!L185,if($G$3=Calc!$B$6,Calc!L205,"-")))</f>
        <v>84530.23109</v>
      </c>
      <c r="X13" s="90">
        <f>if($G$3=Calc!$B$4,Calc!M165,if($G$3=Calc!$B$5,Calc!M185,if($G$3=Calc!$B$6,Calc!M205,"-")))</f>
        <v>175406.4618</v>
      </c>
      <c r="Y13" s="90">
        <f>if($G$3=Calc!$B$4,Calc!N165,if($G$3=Calc!$B$5,Calc!N185,if($G$3=Calc!$B$6,Calc!N205,"-")))</f>
        <v>354154.4017</v>
      </c>
      <c r="Z13" s="90">
        <f>if($G$3=Calc!$B$4,Calc!O165,if($G$3=Calc!$B$5,Calc!O185,if($G$3=Calc!$B$6,Calc!O205,"-")))</f>
        <v>674326.6443</v>
      </c>
      <c r="AA13" s="90">
        <f>if($G$3=Calc!$B$4,Calc!P165,if($G$3=Calc!$B$5,Calc!P185,if($G$3=Calc!$B$6,Calc!P205,"-")))</f>
        <v>1246948.205</v>
      </c>
      <c r="AB13" s="90">
        <f>if($G$3=Calc!$B$4,Calc!Q165,if($G$3=Calc!$B$5,Calc!Q185,if($G$3=Calc!$B$6,Calc!Q205,"-")))</f>
        <v>2246074.975</v>
      </c>
      <c r="AC13" s="90">
        <f>if($G$3=Calc!$B$4,Calc!R165,if($G$3=Calc!$B$5,Calc!R185,if($G$3=Calc!$B$6,Calc!R205,"-")))</f>
        <v>3979543.053</v>
      </c>
      <c r="AD13" s="90">
        <f>if($G$3=Calc!$B$4,Calc!S165,if($G$3=Calc!$B$5,Calc!S185,if($G$3=Calc!$B$6,Calc!S205,"-")))</f>
        <v>6949534.847</v>
      </c>
      <c r="AE13" s="90">
        <f>if($G$3=Calc!$B$4,Calc!T165,if($G$3=Calc!$B$5,Calc!T185,if($G$3=Calc!$B$6,Calc!T205,"-")))</f>
        <v>12008235.05</v>
      </c>
      <c r="AF13" s="90"/>
    </row>
    <row r="14" ht="15.75" customHeight="1">
      <c r="A14" s="78"/>
      <c r="B14" s="85" t="s">
        <v>77</v>
      </c>
      <c r="C14" s="174">
        <v>12.0</v>
      </c>
      <c r="F14" s="78"/>
      <c r="G14" s="78"/>
      <c r="H14" s="91"/>
      <c r="I14" s="91" t="str">
        <f>if($G$3=Calc!$B$4,Calc!K106,if($G$3=Calc!$B$5,Calc!K125,if($G$3=Calc!$B$6,Calc!K144,"-")))</f>
        <v/>
      </c>
      <c r="J14" s="91" t="str">
        <f>if($G$3=Calc!$B$4,Calc!L106,if($G$3=Calc!$B$5,Calc!L125,if($G$3=Calc!$B$6,Calc!L144,"-")))</f>
        <v/>
      </c>
      <c r="K14" s="91" t="str">
        <f>if($G$3=Calc!$B$4,Calc!M106,if($G$3=Calc!$B$5,Calc!M125,if($G$3=Calc!$B$6,Calc!M144,"-")))</f>
        <v/>
      </c>
      <c r="L14" s="91" t="str">
        <f>if($G$3=Calc!$B$4,Calc!N106,if($G$3=Calc!$B$5,Calc!N125,if($G$3=Calc!$B$6,Calc!N144,"-")))</f>
        <v/>
      </c>
      <c r="M14" s="91" t="str">
        <f>if($G$3=Calc!$B$4,Calc!O106,if($G$3=Calc!$B$5,Calc!O125,if($G$3=Calc!$B$6,Calc!O144,"-")))</f>
        <v/>
      </c>
      <c r="N14" s="91" t="str">
        <f>if($G$3=Calc!$B$4,Calc!P106,if($G$3=Calc!$B$5,Calc!P125,if($G$3=Calc!$B$6,Calc!P144,"-")))</f>
        <v/>
      </c>
      <c r="O14" s="91" t="str">
        <f>if($G$3=Calc!$B$4,Calc!Q106,if($G$3=Calc!$B$5,Calc!Q125,if($G$3=Calc!$B$6,Calc!Q144,"-")))</f>
        <v/>
      </c>
      <c r="P14" s="91" t="str">
        <f>if($G$3=Calc!$B$4,Calc!R106,if($G$3=Calc!$B$5,Calc!R125,if($G$3=Calc!$B$6,Calc!R144,"-")))</f>
        <v/>
      </c>
      <c r="Q14" s="91" t="str">
        <f>if($G$3=Calc!$B$4,Calc!S106,if($G$3=Calc!$B$5,Calc!S125,if($G$3=Calc!$B$6,Calc!S144,"-")))</f>
        <v/>
      </c>
      <c r="R14" s="91" t="str">
        <f>if($G$3=Calc!$B$4,Calc!T106,if($G$3=Calc!$B$5,Calc!T125,if($G$3=Calc!$B$6,Calc!T144,"-")))</f>
        <v/>
      </c>
      <c r="S14" s="91" t="str">
        <f>if($G$3=Calc!$B$4,Calc!U106,if($G$3=Calc!$B$5,Calc!U125,if($G$3=Calc!$B$6,Calc!U144,"-")))</f>
        <v/>
      </c>
      <c r="T14" s="91" t="str">
        <f>if($G$3=Calc!$B$4,Calc!V106,if($G$3=Calc!$B$5,Calc!V125,if($G$3=Calc!$B$6,Calc!V144,"-")))</f>
        <v/>
      </c>
      <c r="U14" s="91"/>
      <c r="V14" s="91" t="str">
        <f>if($G$3=Calc!$B$4,Calc!K166,if($G$3=Calc!$B$5,Calc!K186,if($G$3=Calc!$B$6,Calc!K206,"-")))</f>
        <v/>
      </c>
      <c r="W14" s="91" t="str">
        <f>if($G$3=Calc!$B$4,Calc!L166,if($G$3=Calc!$B$5,Calc!L186,if($G$3=Calc!$B$6,Calc!L206,"-")))</f>
        <v/>
      </c>
      <c r="X14" s="91" t="str">
        <f>if($G$3=Calc!$B$4,Calc!M166,if($G$3=Calc!$B$5,Calc!M186,if($G$3=Calc!$B$6,Calc!M206,"-")))</f>
        <v/>
      </c>
      <c r="Y14" s="91" t="str">
        <f>if($G$3=Calc!$B$4,Calc!N166,if($G$3=Calc!$B$5,Calc!N186,if($G$3=Calc!$B$6,Calc!N206,"-")))</f>
        <v/>
      </c>
      <c r="Z14" s="91" t="str">
        <f>if($G$3=Calc!$B$4,Calc!O166,if($G$3=Calc!$B$5,Calc!O186,if($G$3=Calc!$B$6,Calc!O206,"-")))</f>
        <v/>
      </c>
      <c r="AA14" s="91" t="str">
        <f>if($G$3=Calc!$B$4,Calc!P166,if($G$3=Calc!$B$5,Calc!P186,if($G$3=Calc!$B$6,Calc!P206,"-")))</f>
        <v/>
      </c>
      <c r="AB14" s="91" t="str">
        <f>if($G$3=Calc!$B$4,Calc!Q166,if($G$3=Calc!$B$5,Calc!Q186,if($G$3=Calc!$B$6,Calc!Q206,"-")))</f>
        <v/>
      </c>
      <c r="AC14" s="91" t="str">
        <f>if($G$3=Calc!$B$4,Calc!R166,if($G$3=Calc!$B$5,Calc!R186,if($G$3=Calc!$B$6,Calc!R206,"-")))</f>
        <v/>
      </c>
      <c r="AD14" s="91" t="str">
        <f>if($G$3=Calc!$B$4,Calc!S166,if($G$3=Calc!$B$5,Calc!S186,if($G$3=Calc!$B$6,Calc!S206,"-")))</f>
        <v/>
      </c>
      <c r="AE14" s="91" t="str">
        <f>if($G$3=Calc!$B$4,Calc!T166,if($G$3=Calc!$B$5,Calc!T186,if($G$3=Calc!$B$6,Calc!T206,"-")))</f>
        <v/>
      </c>
      <c r="AF14" s="91"/>
    </row>
    <row r="15" ht="15.75" customHeight="1">
      <c r="A15" s="78"/>
      <c r="B15" s="79" t="s">
        <v>81</v>
      </c>
      <c r="C15" s="175">
        <v>1.0</v>
      </c>
      <c r="F15" s="78"/>
      <c r="G15" s="88" t="s">
        <v>138</v>
      </c>
      <c r="H15" s="90"/>
      <c r="I15" s="94">
        <f>if($G$3=Calc!$B$4,Calc!K107,if($G$3=Calc!$B$5,Calc!K126,if($G$3=Calc!$B$6,Calc!K145,"-")))</f>
        <v>0</v>
      </c>
      <c r="J15" s="94">
        <f>if($G$3=Calc!$B$4,Calc!L107,if($G$3=Calc!$B$5,Calc!L126,if($G$3=Calc!$B$6,Calc!L145,"-")))</f>
        <v>0</v>
      </c>
      <c r="K15" s="94">
        <f>if($G$3=Calc!$B$4,Calc!M107,if($G$3=Calc!$B$5,Calc!M126,if($G$3=Calc!$B$6,Calc!M145,"-")))</f>
        <v>0</v>
      </c>
      <c r="L15" s="94">
        <f>if($G$3=Calc!$B$4,Calc!N107,if($G$3=Calc!$B$5,Calc!N126,if($G$3=Calc!$B$6,Calc!N145,"-")))</f>
        <v>0</v>
      </c>
      <c r="M15" s="94">
        <f>if($G$3=Calc!$B$4,Calc!O107,if($G$3=Calc!$B$5,Calc!O126,if($G$3=Calc!$B$6,Calc!O145,"-")))</f>
        <v>0</v>
      </c>
      <c r="N15" s="94">
        <f>if($G$3=Calc!$B$4,Calc!P107,if($G$3=Calc!$B$5,Calc!P126,if($G$3=Calc!$B$6,Calc!P145,"-")))</f>
        <v>0</v>
      </c>
      <c r="O15" s="94">
        <f>if($G$3=Calc!$B$4,Calc!Q107,if($G$3=Calc!$B$5,Calc!Q126,if($G$3=Calc!$B$6,Calc!Q145,"-")))</f>
        <v>0</v>
      </c>
      <c r="P15" s="94">
        <f>if($G$3=Calc!$B$4,Calc!R107,if($G$3=Calc!$B$5,Calc!R126,if($G$3=Calc!$B$6,Calc!R145,"-")))</f>
        <v>0</v>
      </c>
      <c r="Q15" s="94">
        <f>if($G$3=Calc!$B$4,Calc!S107,if($G$3=Calc!$B$5,Calc!S126,if($G$3=Calc!$B$6,Calc!S145,"-")))</f>
        <v>0</v>
      </c>
      <c r="R15" s="94">
        <f>if($G$3=Calc!$B$4,Calc!T107,if($G$3=Calc!$B$5,Calc!T126,if($G$3=Calc!$B$6,Calc!T145,"-")))</f>
        <v>0</v>
      </c>
      <c r="S15" s="94">
        <f>if($G$3=Calc!$B$4,Calc!U107,if($G$3=Calc!$B$5,Calc!U126,if($G$3=Calc!$B$6,Calc!U145,"-")))</f>
        <v>0</v>
      </c>
      <c r="T15" s="94">
        <f>if($G$3=Calc!$B$4,Calc!V107,if($G$3=Calc!$B$5,Calc!V126,if($G$3=Calc!$B$6,Calc!V145,"-")))</f>
        <v>0</v>
      </c>
      <c r="U15" s="91"/>
      <c r="V15" s="94">
        <f>if($G$3=Calc!$B$4,Calc!K167,if($G$3=Calc!$B$5,Calc!K187,if($G$3=Calc!$B$6,Calc!K207,"-")))</f>
        <v>0</v>
      </c>
      <c r="W15" s="94">
        <f>if($G$3=Calc!$B$4,Calc!L167,if($G$3=Calc!$B$5,Calc!L187,if($G$3=Calc!$B$6,Calc!L207,"-")))</f>
        <v>0</v>
      </c>
      <c r="X15" s="94">
        <f>if($G$3=Calc!$B$4,Calc!M167,if($G$3=Calc!$B$5,Calc!M187,if($G$3=Calc!$B$6,Calc!M207,"-")))</f>
        <v>15874.86608</v>
      </c>
      <c r="Y15" s="94">
        <f>if($G$3=Calc!$B$4,Calc!N167,if($G$3=Calc!$B$5,Calc!N187,if($G$3=Calc!$B$6,Calc!N207,"-")))</f>
        <v>53123.16026</v>
      </c>
      <c r="Z15" s="94">
        <f>if($G$3=Calc!$B$4,Calc!O167,if($G$3=Calc!$B$5,Calc!O187,if($G$3=Calc!$B$6,Calc!O207,"-")))</f>
        <v>101148.9966</v>
      </c>
      <c r="AA15" s="94">
        <f>if($G$3=Calc!$B$4,Calc!P167,if($G$3=Calc!$B$5,Calc!P187,if($G$3=Calc!$B$6,Calc!P207,"-")))</f>
        <v>187042.2308</v>
      </c>
      <c r="AB15" s="94">
        <f>if($G$3=Calc!$B$4,Calc!Q167,if($G$3=Calc!$B$5,Calc!Q187,if($G$3=Calc!$B$6,Calc!Q207,"-")))</f>
        <v>336911.2462</v>
      </c>
      <c r="AC15" s="94">
        <f>if($G$3=Calc!$B$4,Calc!R167,if($G$3=Calc!$B$5,Calc!R187,if($G$3=Calc!$B$6,Calc!R207,"-")))</f>
        <v>596931.4579</v>
      </c>
      <c r="AD15" s="94">
        <f>if($G$3=Calc!$B$4,Calc!S167,if($G$3=Calc!$B$5,Calc!S187,if($G$3=Calc!$B$6,Calc!S207,"-")))</f>
        <v>1042430.227</v>
      </c>
      <c r="AE15" s="94">
        <f>if($G$3=Calc!$B$4,Calc!T167,if($G$3=Calc!$B$5,Calc!T187,if($G$3=Calc!$B$6,Calc!T207,"-")))</f>
        <v>1801235.257</v>
      </c>
      <c r="AF15" s="90"/>
    </row>
    <row r="16" ht="15.75" customHeight="1">
      <c r="A16" s="78"/>
      <c r="B16" s="85" t="s">
        <v>74</v>
      </c>
      <c r="C16" s="86">
        <v>0.06</v>
      </c>
      <c r="F16" s="89"/>
      <c r="G16" s="103" t="s">
        <v>139</v>
      </c>
      <c r="H16" s="90"/>
      <c r="I16" s="90">
        <f>if($G$3=Calc!$B$4,Calc!K108,if($G$3=Calc!$B$5,Calc!K127,if($G$3=Calc!$B$6,Calc!K146,"-")))</f>
        <v>-20000</v>
      </c>
      <c r="J16" s="90">
        <f>if($G$3=Calc!$B$4,Calc!L108,if($G$3=Calc!$B$5,Calc!L127,if($G$3=Calc!$B$6,Calc!L146,"-")))</f>
        <v>-20000</v>
      </c>
      <c r="K16" s="90">
        <f>if($G$3=Calc!$B$4,Calc!M108,if($G$3=Calc!$B$5,Calc!M127,if($G$3=Calc!$B$6,Calc!M146,"-")))</f>
        <v>-20000</v>
      </c>
      <c r="L16" s="90">
        <f>if($G$3=Calc!$B$4,Calc!N108,if($G$3=Calc!$B$5,Calc!N127,if($G$3=Calc!$B$6,Calc!N146,"-")))</f>
        <v>-14000</v>
      </c>
      <c r="M16" s="90">
        <f>if($G$3=Calc!$B$4,Calc!O108,if($G$3=Calc!$B$5,Calc!O127,if($G$3=Calc!$B$6,Calc!O146,"-")))</f>
        <v>-10000</v>
      </c>
      <c r="N16" s="90">
        <f>if($G$3=Calc!$B$4,Calc!P108,if($G$3=Calc!$B$5,Calc!P127,if($G$3=Calc!$B$6,Calc!P146,"-")))</f>
        <v>-6400</v>
      </c>
      <c r="O16" s="90">
        <f>if($G$3=Calc!$B$4,Calc!Q108,if($G$3=Calc!$B$5,Calc!Q127,if($G$3=Calc!$B$6,Calc!Q146,"-")))</f>
        <v>-2840</v>
      </c>
      <c r="P16" s="90">
        <f>if($G$3=Calc!$B$4,Calc!R108,if($G$3=Calc!$B$5,Calc!R127,if($G$3=Calc!$B$6,Calc!R146,"-")))</f>
        <v>-19284</v>
      </c>
      <c r="Q16" s="90">
        <f>if($G$3=Calc!$B$4,Calc!S108,if($G$3=Calc!$B$5,Calc!S127,if($G$3=Calc!$B$6,Calc!S146,"-")))</f>
        <v>-15728.4</v>
      </c>
      <c r="R16" s="90">
        <f>if($G$3=Calc!$B$4,Calc!T108,if($G$3=Calc!$B$5,Calc!T127,if($G$3=Calc!$B$6,Calc!T146,"-")))</f>
        <v>-12172.84</v>
      </c>
      <c r="S16" s="90">
        <f>if($G$3=Calc!$B$4,Calc!U108,if($G$3=Calc!$B$5,Calc!U127,if($G$3=Calc!$B$6,Calc!U146,"-")))</f>
        <v>-8617.284</v>
      </c>
      <c r="T16" s="90">
        <f>if($G$3=Calc!$B$4,Calc!V108,if($G$3=Calc!$B$5,Calc!V127,if($G$3=Calc!$B$6,Calc!V146,"-")))</f>
        <v>-5061.7284</v>
      </c>
      <c r="U16" s="91"/>
      <c r="V16" s="90">
        <f>if($G$3=Calc!$B$4,Calc!K168,if($G$3=Calc!$B$5,Calc!K188,if($G$3=Calc!$B$6,Calc!K208,"-")))</f>
        <v>-154104.2524</v>
      </c>
      <c r="W16" s="90">
        <f>if($G$3=Calc!$B$4,Calc!L168,if($G$3=Calc!$B$5,Calc!L188,if($G$3=Calc!$B$6,Calc!L208,"-")))</f>
        <v>84530.23109</v>
      </c>
      <c r="X16" s="90">
        <f>if($G$3=Calc!$B$4,Calc!M168,if($G$3=Calc!$B$5,Calc!M188,if($G$3=Calc!$B$6,Calc!M208,"-")))</f>
        <v>159531.5957</v>
      </c>
      <c r="Y16" s="90">
        <f>if($G$3=Calc!$B$4,Calc!N168,if($G$3=Calc!$B$5,Calc!N188,if($G$3=Calc!$B$6,Calc!N208,"-")))</f>
        <v>301031.2415</v>
      </c>
      <c r="Z16" s="90">
        <f>if($G$3=Calc!$B$4,Calc!O168,if($G$3=Calc!$B$5,Calc!O188,if($G$3=Calc!$B$6,Calc!O208,"-")))</f>
        <v>573177.6477</v>
      </c>
      <c r="AA16" s="90">
        <f>if($G$3=Calc!$B$4,Calc!P168,if($G$3=Calc!$B$5,Calc!P188,if($G$3=Calc!$B$6,Calc!P208,"-")))</f>
        <v>1059905.974</v>
      </c>
      <c r="AB16" s="90">
        <f>if($G$3=Calc!$B$4,Calc!Q168,if($G$3=Calc!$B$5,Calc!Q188,if($G$3=Calc!$B$6,Calc!Q208,"-")))</f>
        <v>1909163.728</v>
      </c>
      <c r="AC16" s="90">
        <f>if($G$3=Calc!$B$4,Calc!R168,if($G$3=Calc!$B$5,Calc!R188,if($G$3=Calc!$B$6,Calc!R208,"-")))</f>
        <v>3382611.595</v>
      </c>
      <c r="AD16" s="90">
        <f>if($G$3=Calc!$B$4,Calc!S168,if($G$3=Calc!$B$5,Calc!S188,if($G$3=Calc!$B$6,Calc!S208,"-")))</f>
        <v>5907104.62</v>
      </c>
      <c r="AE16" s="90">
        <f>if($G$3=Calc!$B$4,Calc!T168,if($G$3=Calc!$B$5,Calc!T188,if($G$3=Calc!$B$6,Calc!T208,"-")))</f>
        <v>10206999.79</v>
      </c>
      <c r="AF16" s="90"/>
    </row>
    <row r="17" ht="15.75" customHeight="1">
      <c r="A17" s="78"/>
      <c r="D17" s="89"/>
      <c r="F17" s="8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ht="15.75" customHeight="1">
      <c r="A18" s="78"/>
      <c r="B18" s="107" t="s">
        <v>84</v>
      </c>
      <c r="C18" s="78"/>
      <c r="D18" s="89"/>
      <c r="E18" s="89"/>
      <c r="F18" s="89"/>
      <c r="G18" s="108" t="s">
        <v>158</v>
      </c>
      <c r="H18" s="109"/>
      <c r="I18" s="109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1"/>
      <c r="W18" s="111"/>
      <c r="X18" s="111"/>
      <c r="Y18" s="111"/>
      <c r="Z18" s="111"/>
      <c r="AA18" s="110"/>
      <c r="AB18" s="110"/>
      <c r="AC18" s="110"/>
      <c r="AD18" s="110"/>
      <c r="AE18" s="110"/>
      <c r="AF18" s="88"/>
    </row>
    <row r="19" ht="15.75" customHeight="1">
      <c r="A19" s="78"/>
      <c r="B19" s="79" t="s">
        <v>85</v>
      </c>
      <c r="C19" s="112" t="s">
        <v>159</v>
      </c>
      <c r="D19" s="89"/>
      <c r="E19" s="89"/>
      <c r="F19" s="89"/>
      <c r="G19" s="113" t="s">
        <v>160</v>
      </c>
      <c r="H19" s="110"/>
      <c r="I19" s="110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1"/>
      <c r="W19" s="111"/>
      <c r="X19" s="111"/>
      <c r="Y19" s="111"/>
      <c r="Z19" s="111"/>
      <c r="AA19" s="109"/>
      <c r="AB19" s="109"/>
      <c r="AC19" s="109"/>
      <c r="AD19" s="109"/>
      <c r="AE19" s="109"/>
      <c r="AF19" s="78"/>
    </row>
    <row r="20" ht="15.75" customHeight="1">
      <c r="A20" s="78"/>
      <c r="B20" s="99" t="s">
        <v>86</v>
      </c>
      <c r="C20" s="102">
        <v>30.0</v>
      </c>
      <c r="D20" s="89"/>
      <c r="E20" s="89"/>
      <c r="F20" s="89"/>
      <c r="G20" s="113" t="s">
        <v>55</v>
      </c>
      <c r="H20" s="115" t="str">
        <f>Calc!J479</f>
        <v/>
      </c>
      <c r="I20" s="115" t="str">
        <f>Calc!K479</f>
        <v/>
      </c>
      <c r="J20" s="115" t="str">
        <f>Calc!L479</f>
        <v/>
      </c>
      <c r="K20" s="115" t="str">
        <f>Calc!M479</f>
        <v/>
      </c>
      <c r="L20" s="115" t="str">
        <f>Calc!N479</f>
        <v/>
      </c>
      <c r="M20" s="115" t="str">
        <f>Calc!O479</f>
        <v/>
      </c>
      <c r="N20" s="115">
        <f>Calc!P479</f>
        <v>100000</v>
      </c>
      <c r="O20" s="115" t="str">
        <f>Calc!Q479</f>
        <v/>
      </c>
      <c r="P20" s="115" t="str">
        <f>Calc!R479</f>
        <v/>
      </c>
      <c r="Q20" s="115" t="str">
        <f>Calc!S479</f>
        <v/>
      </c>
      <c r="R20" s="115" t="str">
        <f>Calc!T479</f>
        <v/>
      </c>
      <c r="S20" s="115" t="str">
        <f>Calc!U479</f>
        <v/>
      </c>
      <c r="T20" s="115" t="str">
        <f>Calc!V479</f>
        <v/>
      </c>
      <c r="U20" s="109"/>
      <c r="V20" s="115">
        <f>Calc!K518</f>
        <v>100000</v>
      </c>
      <c r="W20" s="115">
        <f>Calc!L518</f>
        <v>0</v>
      </c>
      <c r="X20" s="115">
        <f>Calc!M518</f>
        <v>0</v>
      </c>
      <c r="Y20" s="115">
        <f>Calc!N518</f>
        <v>0</v>
      </c>
      <c r="Z20" s="115">
        <f>Calc!O518</f>
        <v>0</v>
      </c>
      <c r="AA20" s="115">
        <f>Calc!P518</f>
        <v>0</v>
      </c>
      <c r="AB20" s="115">
        <f>Calc!Q518</f>
        <v>0</v>
      </c>
      <c r="AC20" s="115">
        <f>Calc!R518</f>
        <v>0</v>
      </c>
      <c r="AD20" s="115">
        <f>Calc!S518</f>
        <v>0</v>
      </c>
      <c r="AE20" s="115">
        <f>Calc!T518</f>
        <v>0</v>
      </c>
      <c r="AF20" s="90"/>
    </row>
    <row r="21" ht="15.75" customHeight="1">
      <c r="A21" s="78"/>
      <c r="B21" s="99" t="s">
        <v>87</v>
      </c>
      <c r="C21" s="100">
        <v>3000000.0</v>
      </c>
      <c r="D21" s="89"/>
      <c r="E21" s="89"/>
      <c r="F21" s="89"/>
      <c r="G21" s="113" t="s">
        <v>162</v>
      </c>
      <c r="H21" s="115" t="str">
        <f>Calc!J480</f>
        <v/>
      </c>
      <c r="I21" s="115" t="str">
        <f>Calc!K480</f>
        <v/>
      </c>
      <c r="J21" s="115" t="str">
        <f>Calc!L480</f>
        <v/>
      </c>
      <c r="K21" s="115" t="str">
        <f>Calc!M480</f>
        <v/>
      </c>
      <c r="L21" s="115" t="str">
        <f>Calc!N480</f>
        <v/>
      </c>
      <c r="M21" s="115" t="str">
        <f>Calc!O480</f>
        <v/>
      </c>
      <c r="N21" s="115" t="str">
        <f>Calc!P480</f>
        <v/>
      </c>
      <c r="O21" s="115" t="str">
        <f>Calc!Q480</f>
        <v/>
      </c>
      <c r="P21" s="115" t="str">
        <f>Calc!R480</f>
        <v/>
      </c>
      <c r="Q21" s="115" t="str">
        <f>Calc!S480</f>
        <v/>
      </c>
      <c r="R21" s="115" t="str">
        <f>Calc!T480</f>
        <v/>
      </c>
      <c r="S21" s="115" t="str">
        <f>Calc!U480</f>
        <v/>
      </c>
      <c r="T21" s="115" t="str">
        <f>Calc!V480</f>
        <v/>
      </c>
      <c r="U21" s="109"/>
      <c r="V21" s="115">
        <f>Calc!K519</f>
        <v>0</v>
      </c>
      <c r="W21" s="115">
        <f>Calc!L519</f>
        <v>0</v>
      </c>
      <c r="X21" s="115">
        <f>Calc!M519</f>
        <v>3000000</v>
      </c>
      <c r="Y21" s="115">
        <f>Calc!N519</f>
        <v>0</v>
      </c>
      <c r="Z21" s="115">
        <f>Calc!O519</f>
        <v>0</v>
      </c>
      <c r="AA21" s="115">
        <f>Calc!P519</f>
        <v>0</v>
      </c>
      <c r="AB21" s="115">
        <f>Calc!Q519</f>
        <v>0</v>
      </c>
      <c r="AC21" s="115">
        <f>Calc!R519</f>
        <v>0</v>
      </c>
      <c r="AD21" s="115">
        <f>Calc!S519</f>
        <v>0</v>
      </c>
      <c r="AE21" s="115">
        <f>Calc!T519</f>
        <v>0</v>
      </c>
      <c r="AF21" s="90"/>
    </row>
    <row r="22" ht="15.75" customHeight="1">
      <c r="A22" s="78"/>
      <c r="B22" s="99" t="s">
        <v>63</v>
      </c>
      <c r="C22" s="100">
        <v>1.0E7</v>
      </c>
      <c r="D22" s="78"/>
      <c r="E22" s="78"/>
      <c r="F22" s="78"/>
      <c r="G22" s="116" t="s">
        <v>163</v>
      </c>
      <c r="H22" s="115" t="str">
        <f>Calc!J481</f>
        <v/>
      </c>
      <c r="I22" s="115" t="str">
        <f>Calc!K481</f>
        <v/>
      </c>
      <c r="J22" s="115" t="str">
        <f>Calc!L481</f>
        <v/>
      </c>
      <c r="K22" s="115" t="str">
        <f>Calc!M481</f>
        <v/>
      </c>
      <c r="L22" s="115" t="str">
        <f>Calc!N481</f>
        <v/>
      </c>
      <c r="M22" s="115" t="str">
        <f>Calc!O481</f>
        <v/>
      </c>
      <c r="N22" s="115" t="str">
        <f>Calc!P481</f>
        <v/>
      </c>
      <c r="O22" s="115" t="str">
        <f>Calc!Q481</f>
        <v/>
      </c>
      <c r="P22" s="115" t="str">
        <f>Calc!R481</f>
        <v/>
      </c>
      <c r="Q22" s="115" t="str">
        <f>Calc!S481</f>
        <v/>
      </c>
      <c r="R22" s="115" t="str">
        <f>Calc!T481</f>
        <v/>
      </c>
      <c r="S22" s="115" t="str">
        <f>Calc!U481</f>
        <v/>
      </c>
      <c r="T22" s="115" t="str">
        <f>Calc!V481</f>
        <v/>
      </c>
      <c r="U22" s="109"/>
      <c r="V22" s="115">
        <f>Calc!K520</f>
        <v>0</v>
      </c>
      <c r="W22" s="115">
        <f>Calc!L520</f>
        <v>0</v>
      </c>
      <c r="X22" s="115">
        <f>Calc!M520</f>
        <v>0</v>
      </c>
      <c r="Y22" s="115">
        <f>Calc!N520</f>
        <v>0</v>
      </c>
      <c r="Z22" s="115">
        <f>Calc!O520</f>
        <v>10000000</v>
      </c>
      <c r="AA22" s="115">
        <f>Calc!P520</f>
        <v>0</v>
      </c>
      <c r="AB22" s="115">
        <f>Calc!Q520</f>
        <v>0</v>
      </c>
      <c r="AC22" s="115">
        <f>Calc!R520</f>
        <v>0</v>
      </c>
      <c r="AD22" s="115">
        <f>Calc!S520</f>
        <v>0</v>
      </c>
      <c r="AE22" s="115">
        <f>Calc!T520</f>
        <v>0</v>
      </c>
      <c r="AF22" s="110"/>
    </row>
    <row r="23" ht="15.75" customHeight="1">
      <c r="A23" s="78"/>
      <c r="B23" s="117" t="s">
        <v>66</v>
      </c>
      <c r="C23" s="102" t="s">
        <v>164</v>
      </c>
      <c r="D23" s="78"/>
      <c r="E23" s="88"/>
      <c r="AF23" s="109"/>
    </row>
    <row r="24" ht="15.75" customHeight="1">
      <c r="A24" s="78"/>
      <c r="B24" s="99" t="s">
        <v>88</v>
      </c>
      <c r="C24" s="118">
        <v>0.1</v>
      </c>
      <c r="D24" s="78"/>
      <c r="E24" s="78"/>
      <c r="F24" s="78"/>
      <c r="G24" s="108" t="s">
        <v>165</v>
      </c>
      <c r="AF24" s="115"/>
    </row>
    <row r="25" ht="15.75" customHeight="1">
      <c r="A25" s="78"/>
      <c r="B25" s="99" t="s">
        <v>81</v>
      </c>
      <c r="C25" s="106">
        <v>1.0</v>
      </c>
      <c r="D25" s="78"/>
      <c r="E25" s="78"/>
      <c r="F25" s="78"/>
      <c r="G25" s="113" t="s">
        <v>174</v>
      </c>
      <c r="I25" s="114">
        <f>Calc!K515</f>
        <v>0</v>
      </c>
      <c r="J25" s="114">
        <f>Calc!L515</f>
        <v>0</v>
      </c>
      <c r="K25" s="114">
        <f>Calc!M515</f>
        <v>0</v>
      </c>
      <c r="L25" s="114">
        <f>Calc!N515</f>
        <v>0</v>
      </c>
      <c r="M25" s="114">
        <f>Calc!O515</f>
        <v>0</v>
      </c>
      <c r="N25" s="114">
        <f>Calc!P515</f>
        <v>0</v>
      </c>
      <c r="O25" s="114">
        <f>Calc!Q515</f>
        <v>0</v>
      </c>
      <c r="P25" s="114">
        <f>Calc!R515</f>
        <v>0</v>
      </c>
      <c r="Q25" s="114">
        <f>Calc!S515</f>
        <v>0</v>
      </c>
      <c r="R25" s="114">
        <f>Calc!T515</f>
        <v>0</v>
      </c>
      <c r="S25" s="114">
        <f>Calc!U515</f>
        <v>0</v>
      </c>
      <c r="T25" s="114">
        <f>Calc!V515</f>
        <v>0</v>
      </c>
      <c r="V25" s="114">
        <f>Calc!K543</f>
        <v>0</v>
      </c>
      <c r="W25" s="114">
        <f>Calc!L543</f>
        <v>11749.76256</v>
      </c>
      <c r="X25" s="114">
        <f>Calc!M543</f>
        <v>14410.33189</v>
      </c>
      <c r="Y25" s="114">
        <f>Calc!N543</f>
        <v>0</v>
      </c>
      <c r="Z25" s="114">
        <f>Calc!O543</f>
        <v>0</v>
      </c>
      <c r="AA25" s="114">
        <f>Calc!P543</f>
        <v>0</v>
      </c>
      <c r="AB25" s="114">
        <f>Calc!Q543</f>
        <v>0</v>
      </c>
      <c r="AC25" s="114">
        <f>Calc!R543</f>
        <v>0</v>
      </c>
      <c r="AD25" s="114">
        <f>Calc!S543</f>
        <v>0</v>
      </c>
      <c r="AE25" s="114">
        <f>Calc!T543</f>
        <v>0</v>
      </c>
      <c r="AF25" s="115"/>
    </row>
    <row r="26" ht="15.75" customHeight="1">
      <c r="A26" s="78"/>
      <c r="B26" s="85" t="s">
        <v>74</v>
      </c>
      <c r="C26" s="86">
        <v>0.06</v>
      </c>
      <c r="D26" s="78"/>
      <c r="E26" s="78"/>
      <c r="F26" s="78"/>
      <c r="G26" s="113" t="s">
        <v>55</v>
      </c>
      <c r="I26" s="114">
        <f>sum(Calc!K509,Calc!K512)</f>
        <v>0</v>
      </c>
      <c r="J26" s="114">
        <f>sum(Calc!L509,Calc!L512)</f>
        <v>0</v>
      </c>
      <c r="K26" s="114">
        <f>sum(Calc!M509,Calc!M512)</f>
        <v>0</v>
      </c>
      <c r="L26" s="114">
        <f>sum(Calc!N509,Calc!N512)</f>
        <v>0</v>
      </c>
      <c r="M26" s="114">
        <f>sum(Calc!O509,Calc!O512)</f>
        <v>0</v>
      </c>
      <c r="N26" s="114">
        <f>sum(Calc!P509,Calc!P512)</f>
        <v>0</v>
      </c>
      <c r="O26" s="114">
        <f>sum(Calc!Q509,Calc!Q512)</f>
        <v>0</v>
      </c>
      <c r="P26" s="114">
        <f>sum(Calc!R509,Calc!R512)</f>
        <v>0</v>
      </c>
      <c r="Q26" s="114">
        <f>sum(Calc!S509,Calc!S512)</f>
        <v>0</v>
      </c>
      <c r="R26" s="114">
        <f>sum(Calc!T509,Calc!T512)</f>
        <v>0</v>
      </c>
      <c r="S26" s="114">
        <f>sum(Calc!U509,Calc!U512)</f>
        <v>0</v>
      </c>
      <c r="T26" s="114">
        <f>sum(Calc!V509,Calc!V512)</f>
        <v>0</v>
      </c>
      <c r="V26" s="114">
        <f>sum(Calc!K537,Calc!K540)</f>
        <v>0</v>
      </c>
      <c r="W26" s="114">
        <f>sum(Calc!L537,Calc!L540)</f>
        <v>0</v>
      </c>
      <c r="X26" s="114">
        <f>sum(Calc!M537,Calc!M540)</f>
        <v>0</v>
      </c>
      <c r="Y26" s="114">
        <f>sum(Calc!N537,Calc!N540)</f>
        <v>0</v>
      </c>
      <c r="Z26" s="114">
        <f>sum(Calc!O537,Calc!O540)</f>
        <v>554747.2084</v>
      </c>
      <c r="AA26" s="114">
        <f>sum(Calc!P537,Calc!P540)</f>
        <v>0</v>
      </c>
      <c r="AB26" s="114">
        <f>sum(Calc!Q537,Calc!Q540)</f>
        <v>0</v>
      </c>
      <c r="AC26" s="114">
        <f>sum(Calc!R537,Calc!R540)</f>
        <v>0</v>
      </c>
      <c r="AD26" s="114">
        <f>sum(Calc!S537,Calc!S540)</f>
        <v>0</v>
      </c>
      <c r="AE26" s="114">
        <f>sum(Calc!T537,Calc!T540)</f>
        <v>0</v>
      </c>
      <c r="AF26" s="115"/>
    </row>
    <row r="27" ht="15.75" customHeight="1">
      <c r="A27" s="78"/>
      <c r="B27" s="88"/>
      <c r="C27" s="89"/>
      <c r="D27" s="78"/>
      <c r="E27" s="78"/>
      <c r="F27" s="78"/>
      <c r="G27" s="113" t="s">
        <v>162</v>
      </c>
      <c r="H27" s="89"/>
      <c r="I27" s="114">
        <f>sum(Calc!K510,Calc!K513)</f>
        <v>0</v>
      </c>
      <c r="J27" s="114">
        <f>sum(Calc!L510,Calc!L513)</f>
        <v>0</v>
      </c>
      <c r="K27" s="114">
        <f>sum(Calc!M510,Calc!M513)</f>
        <v>0</v>
      </c>
      <c r="L27" s="114">
        <f>sum(Calc!N510,Calc!N513)</f>
        <v>0</v>
      </c>
      <c r="M27" s="114">
        <f>sum(Calc!O510,Calc!O513)</f>
        <v>0</v>
      </c>
      <c r="N27" s="114">
        <f>sum(Calc!P510,Calc!P513)</f>
        <v>0</v>
      </c>
      <c r="O27" s="114">
        <f>sum(Calc!Q510,Calc!Q513)</f>
        <v>0</v>
      </c>
      <c r="P27" s="114">
        <f>sum(Calc!R510,Calc!R513)</f>
        <v>0</v>
      </c>
      <c r="Q27" s="114">
        <f>sum(Calc!S510,Calc!S513)</f>
        <v>0</v>
      </c>
      <c r="R27" s="114">
        <f>sum(Calc!T510,Calc!T513)</f>
        <v>0</v>
      </c>
      <c r="S27" s="114">
        <f>sum(Calc!U510,Calc!U513)</f>
        <v>0</v>
      </c>
      <c r="T27" s="114">
        <f>sum(Calc!V510,Calc!V513)</f>
        <v>0</v>
      </c>
      <c r="U27" s="78"/>
      <c r="V27" s="114">
        <f>sum(Calc!K538,Calc!K541)</f>
        <v>0</v>
      </c>
      <c r="W27" s="114">
        <f>sum(Calc!L538,Calc!L541)</f>
        <v>0</v>
      </c>
      <c r="X27" s="114">
        <f>sum(Calc!M538,Calc!M541)</f>
        <v>0</v>
      </c>
      <c r="Y27" s="114">
        <f>sum(Calc!N538,Calc!N541)</f>
        <v>0</v>
      </c>
      <c r="Z27" s="114">
        <f>sum(Calc!O538,Calc!O541)</f>
        <v>4714994.727</v>
      </c>
      <c r="AA27" s="114">
        <f>sum(Calc!P538,Calc!P541)</f>
        <v>0</v>
      </c>
      <c r="AB27" s="114">
        <f>sum(Calc!Q538,Calc!Q541)</f>
        <v>0</v>
      </c>
      <c r="AC27" s="114">
        <f>sum(Calc!R538,Calc!R541)</f>
        <v>0</v>
      </c>
      <c r="AD27" s="114">
        <f>sum(Calc!S538,Calc!S541)</f>
        <v>0</v>
      </c>
      <c r="AE27" s="114">
        <f>sum(Calc!T538,Calc!T541)</f>
        <v>0</v>
      </c>
      <c r="AF27" s="78"/>
    </row>
    <row r="28" ht="15.75" customHeight="1">
      <c r="A28" s="78"/>
      <c r="B28" s="119" t="s">
        <v>89</v>
      </c>
      <c r="C28" s="78"/>
      <c r="D28" s="78"/>
      <c r="E28" s="78"/>
      <c r="F28" s="78"/>
      <c r="G28" s="116" t="s">
        <v>166</v>
      </c>
      <c r="H28" s="89"/>
      <c r="I28" s="114">
        <f>Calc!K511</f>
        <v>0</v>
      </c>
      <c r="J28" s="114">
        <f>Calc!L511</f>
        <v>0</v>
      </c>
      <c r="K28" s="114">
        <f>Calc!M511</f>
        <v>0</v>
      </c>
      <c r="L28" s="114">
        <f>Calc!N511</f>
        <v>0</v>
      </c>
      <c r="M28" s="114">
        <f>Calc!O511</f>
        <v>0</v>
      </c>
      <c r="N28" s="114">
        <f>Calc!P511</f>
        <v>0</v>
      </c>
      <c r="O28" s="114">
        <f>Calc!Q511</f>
        <v>0</v>
      </c>
      <c r="P28" s="114">
        <f>Calc!R511</f>
        <v>0</v>
      </c>
      <c r="Q28" s="114">
        <f>Calc!S511</f>
        <v>0</v>
      </c>
      <c r="R28" s="114">
        <f>Calc!T511</f>
        <v>0</v>
      </c>
      <c r="S28" s="114">
        <f>Calc!U511</f>
        <v>0</v>
      </c>
      <c r="T28" s="114">
        <f>Calc!V511</f>
        <v>0</v>
      </c>
      <c r="U28" s="89"/>
      <c r="V28" s="114">
        <f>Calc!K539</f>
        <v>0</v>
      </c>
      <c r="W28" s="114">
        <f>Calc!L539</f>
        <v>0</v>
      </c>
      <c r="X28" s="114">
        <f>Calc!M539</f>
        <v>0</v>
      </c>
      <c r="Y28" s="114">
        <f>Calc!N539</f>
        <v>0</v>
      </c>
      <c r="Z28" s="114">
        <f>Calc!O539</f>
        <v>1204050.862</v>
      </c>
      <c r="AA28" s="114">
        <f>Calc!P539</f>
        <v>0</v>
      </c>
      <c r="AB28" s="114">
        <f>Calc!Q539</f>
        <v>0</v>
      </c>
      <c r="AC28" s="114">
        <f>Calc!R539</f>
        <v>0</v>
      </c>
      <c r="AD28" s="114">
        <f>Calc!S539</f>
        <v>0</v>
      </c>
      <c r="AE28" s="114">
        <f>Calc!T539</f>
        <v>0</v>
      </c>
      <c r="AF28" s="89"/>
    </row>
    <row r="29" ht="15.75" customHeight="1">
      <c r="A29" s="78"/>
      <c r="B29" s="79" t="s">
        <v>86</v>
      </c>
      <c r="C29" s="95">
        <v>60.0</v>
      </c>
      <c r="D29" s="78"/>
      <c r="E29" s="78"/>
      <c r="F29" s="78"/>
      <c r="G29" s="116" t="s">
        <v>167</v>
      </c>
      <c r="H29" s="89"/>
      <c r="I29" s="114">
        <f>Calc!K514</f>
        <v>0</v>
      </c>
      <c r="J29" s="114">
        <f>Calc!L514</f>
        <v>0</v>
      </c>
      <c r="K29" s="114">
        <f>Calc!M514</f>
        <v>0</v>
      </c>
      <c r="L29" s="114">
        <f>Calc!N514</f>
        <v>0</v>
      </c>
      <c r="M29" s="114">
        <f>Calc!O514</f>
        <v>0</v>
      </c>
      <c r="N29" s="114">
        <f>Calc!P514</f>
        <v>0</v>
      </c>
      <c r="O29" s="114">
        <f>Calc!Q514</f>
        <v>0</v>
      </c>
      <c r="P29" s="114">
        <f>Calc!R514</f>
        <v>0</v>
      </c>
      <c r="Q29" s="114">
        <f>Calc!S514</f>
        <v>0</v>
      </c>
      <c r="R29" s="114">
        <f>Calc!T514</f>
        <v>0</v>
      </c>
      <c r="S29" s="114">
        <f>Calc!U514</f>
        <v>0</v>
      </c>
      <c r="T29" s="114">
        <f>Calc!V514</f>
        <v>0</v>
      </c>
      <c r="U29" s="89"/>
      <c r="V29" s="114">
        <f>Calc!K542</f>
        <v>0</v>
      </c>
      <c r="W29" s="114">
        <f>Calc!L542</f>
        <v>0</v>
      </c>
      <c r="X29" s="114">
        <f>Calc!M542</f>
        <v>0</v>
      </c>
      <c r="Y29" s="114">
        <f>Calc!N542</f>
        <v>0</v>
      </c>
      <c r="Z29" s="114">
        <f>Calc!O542</f>
        <v>3526207.203</v>
      </c>
      <c r="AA29" s="114">
        <f>Calc!P542</f>
        <v>0</v>
      </c>
      <c r="AB29" s="114">
        <f>Calc!Q542</f>
        <v>0</v>
      </c>
      <c r="AC29" s="114">
        <f>Calc!R542</f>
        <v>0</v>
      </c>
      <c r="AD29" s="114">
        <f>Calc!S542</f>
        <v>0</v>
      </c>
      <c r="AE29" s="114">
        <f>Calc!T542</f>
        <v>0</v>
      </c>
      <c r="AF29" s="89"/>
    </row>
    <row r="30" ht="15.75" customHeight="1">
      <c r="A30" s="78"/>
      <c r="B30" s="85" t="s">
        <v>90</v>
      </c>
      <c r="C30" s="120">
        <v>1.0E7</v>
      </c>
      <c r="D30" s="78"/>
      <c r="E30" s="78"/>
      <c r="F30" s="78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</row>
    <row r="31" ht="15.75" customHeight="1">
      <c r="A31" s="78"/>
      <c r="D31" s="78"/>
      <c r="E31" s="78"/>
      <c r="F31" s="78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</row>
    <row r="32" ht="15.75" customHeight="1">
      <c r="A32" s="78"/>
      <c r="C32" s="78"/>
      <c r="D32" s="78"/>
      <c r="E32" s="78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</row>
    <row r="33" ht="15.75" customHeight="1">
      <c r="A33" s="78"/>
      <c r="D33" s="78"/>
      <c r="E33" s="78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</row>
    <row r="34" ht="15.75" customHeight="1">
      <c r="A34" s="78"/>
      <c r="D34" s="78"/>
      <c r="E34" s="78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</row>
    <row r="35" ht="15.75" customHeight="1">
      <c r="A35" s="78"/>
      <c r="D35" s="78"/>
      <c r="E35" s="78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122" t="str">
        <f>Calc!I525</f>
        <v>Investors (2)</v>
      </c>
      <c r="V35" s="151">
        <f>Calc!J525</f>
        <v>0</v>
      </c>
      <c r="W35" s="152">
        <f>Calc!K525</f>
        <v>0</v>
      </c>
      <c r="X35" s="152">
        <f>Calc!L525</f>
        <v>0</v>
      </c>
      <c r="Y35" s="152">
        <f>Calc!M525</f>
        <v>0.2395417892</v>
      </c>
      <c r="Z35" s="152">
        <f>Calc!N525</f>
        <v>0.2395417892</v>
      </c>
      <c r="AA35" s="152">
        <f>Calc!O525</f>
        <v>0.2395417892</v>
      </c>
      <c r="AB35" s="152">
        <f>Calc!P525</f>
        <v>0.2395417892</v>
      </c>
      <c r="AC35" s="152">
        <f>Calc!Q525</f>
        <v>0.2395417892</v>
      </c>
      <c r="AD35" s="152">
        <f>Calc!R525</f>
        <v>0.2395417892</v>
      </c>
      <c r="AE35" s="152">
        <f>Calc!S525</f>
        <v>0.2395417892</v>
      </c>
      <c r="AF35" s="89"/>
    </row>
    <row r="3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125" t="str">
        <f>Calc!I524</f>
        <v>Redeemable Equity</v>
      </c>
      <c r="V36" s="153">
        <f>Calc!J524</f>
        <v>0</v>
      </c>
      <c r="W36" s="154">
        <f>Calc!K524</f>
        <v>0.1156069364</v>
      </c>
      <c r="X36" s="154">
        <f>Calc!L524</f>
        <v>0.1119882333</v>
      </c>
      <c r="Y36" s="154">
        <f>Calc!M524</f>
        <v>0.08175647471</v>
      </c>
      <c r="Z36" s="154">
        <f>Calc!N524</f>
        <v>0.08175647471</v>
      </c>
      <c r="AA36" s="154">
        <f>Calc!O524</f>
        <v>0.08175647471</v>
      </c>
      <c r="AB36" s="154">
        <f>Calc!P524</f>
        <v>0.08175647471</v>
      </c>
      <c r="AC36" s="154">
        <f>Calc!Q524</f>
        <v>0.08175647471</v>
      </c>
      <c r="AD36" s="154">
        <f>Calc!R524</f>
        <v>0.08175647471</v>
      </c>
      <c r="AE36" s="154">
        <f>Calc!S524</f>
        <v>0.08175647471</v>
      </c>
      <c r="AF36" s="89"/>
    </row>
    <row r="37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128" t="str">
        <f>Calc!I523</f>
        <v>Founders</v>
      </c>
      <c r="V37" s="155">
        <f>Calc!J523</f>
        <v>1</v>
      </c>
      <c r="W37" s="156">
        <f>Calc!K523</f>
        <v>0.8843930636</v>
      </c>
      <c r="X37" s="156">
        <f>Calc!L523</f>
        <v>0.8880117667</v>
      </c>
      <c r="Y37" s="156">
        <f>Calc!M523</f>
        <v>0.6787017361</v>
      </c>
      <c r="Z37" s="156">
        <f>Calc!N523</f>
        <v>0.6787017361</v>
      </c>
      <c r="AA37" s="156">
        <f>Calc!O523</f>
        <v>0.6787017361</v>
      </c>
      <c r="AB37" s="156">
        <f>Calc!P523</f>
        <v>0.6787017361</v>
      </c>
      <c r="AC37" s="156">
        <f>Calc!Q523</f>
        <v>0.6787017361</v>
      </c>
      <c r="AD37" s="156">
        <f>Calc!R523</f>
        <v>0.6787017361</v>
      </c>
      <c r="AE37" s="156">
        <f>Calc!S523</f>
        <v>0.6787017361</v>
      </c>
      <c r="AF37" s="89"/>
    </row>
    <row r="38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</row>
    <row r="39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</row>
    <row r="40" ht="15.75" customHeight="1">
      <c r="A40" s="89"/>
      <c r="B40" s="89"/>
      <c r="C40" s="89"/>
      <c r="D40" s="89"/>
      <c r="E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</row>
    <row r="41" ht="15.75" customHeight="1">
      <c r="D41" s="89"/>
      <c r="E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</row>
    <row r="42" ht="15.75" customHeight="1">
      <c r="D42" s="89"/>
      <c r="E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U42" s="131" t="str">
        <f>Calc!I531</f>
        <v>New Option Pool</v>
      </c>
      <c r="V42" s="157">
        <f>Calc!J531</f>
        <v>0</v>
      </c>
      <c r="W42" s="158">
        <f>Calc!K531</f>
        <v>0</v>
      </c>
      <c r="X42" s="158">
        <f>Calc!L531</f>
        <v>0</v>
      </c>
      <c r="Y42" s="158">
        <f>Calc!M531</f>
        <v>0.09090909091</v>
      </c>
      <c r="Z42" s="158">
        <f>Calc!N531</f>
        <v>0.09090909091</v>
      </c>
      <c r="AA42" s="158">
        <f>Calc!O531</f>
        <v>0.09090909091</v>
      </c>
      <c r="AB42" s="158">
        <f>Calc!P531</f>
        <v>0.09090909091</v>
      </c>
      <c r="AC42" s="158">
        <f>Calc!Q531</f>
        <v>0.09090909091</v>
      </c>
      <c r="AD42" s="158">
        <f>Calc!R531</f>
        <v>0.09090909091</v>
      </c>
      <c r="AE42" s="158">
        <f>Calc!S531</f>
        <v>0.09090909091</v>
      </c>
      <c r="AF42" s="89"/>
    </row>
    <row r="43" ht="15.75" customHeight="1">
      <c r="D43" s="89"/>
      <c r="E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U43" s="122" t="str">
        <f>Calc!I530</f>
        <v>Investors (2)</v>
      </c>
      <c r="V43" s="151">
        <f>Calc!J530</f>
        <v>0</v>
      </c>
      <c r="W43" s="152">
        <f>Calc!K530</f>
        <v>0</v>
      </c>
      <c r="X43" s="152">
        <f>Calc!L530</f>
        <v>0</v>
      </c>
      <c r="Y43" s="152">
        <f>Calc!M530</f>
        <v>0.1944730516</v>
      </c>
      <c r="Z43" s="152">
        <f>Calc!N530</f>
        <v>0.1944730516</v>
      </c>
      <c r="AA43" s="152">
        <f>Calc!O530</f>
        <v>0.1944730516</v>
      </c>
      <c r="AB43" s="152">
        <f>Calc!P530</f>
        <v>0.1944730516</v>
      </c>
      <c r="AC43" s="152">
        <f>Calc!Q530</f>
        <v>0.1944730516</v>
      </c>
      <c r="AD43" s="152">
        <f>Calc!R530</f>
        <v>0.1944730516</v>
      </c>
      <c r="AE43" s="152">
        <f>Calc!S530</f>
        <v>0.1944730516</v>
      </c>
      <c r="AF43" s="89"/>
    </row>
    <row r="44" ht="15.75" customHeight="1">
      <c r="A44" s="89"/>
      <c r="B44" s="89"/>
      <c r="C44" s="89"/>
      <c r="D44" s="89"/>
      <c r="E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U44" s="125" t="str">
        <f>Calc!I529</f>
        <v>Redeemable Equity</v>
      </c>
      <c r="V44" s="153">
        <f>Calc!J529</f>
        <v>0</v>
      </c>
      <c r="W44" s="154">
        <f>Calc!K529</f>
        <v>0.1</v>
      </c>
      <c r="X44" s="154">
        <f>Calc!L529</f>
        <v>0.09681634194</v>
      </c>
      <c r="Y44" s="154">
        <f>Calc!M529</f>
        <v>0.06637435236</v>
      </c>
      <c r="Z44" s="154">
        <f>Calc!N529</f>
        <v>0.06637435236</v>
      </c>
      <c r="AA44" s="154">
        <f>Calc!O529</f>
        <v>0.06637435236</v>
      </c>
      <c r="AB44" s="154">
        <f>Calc!P529</f>
        <v>0.06637435236</v>
      </c>
      <c r="AC44" s="154">
        <f>Calc!Q529</f>
        <v>0.06637435236</v>
      </c>
      <c r="AD44" s="154">
        <f>Calc!R529</f>
        <v>0.06637435236</v>
      </c>
      <c r="AE44" s="154">
        <f>Calc!S529</f>
        <v>0.06637435236</v>
      </c>
      <c r="AF44" s="89"/>
    </row>
    <row r="45" ht="15.75" customHeight="1">
      <c r="A45" s="89"/>
      <c r="B45" s="89"/>
      <c r="C45" s="89"/>
      <c r="D45" s="89"/>
      <c r="E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U45" s="134" t="str">
        <f>Calc!I528</f>
        <v>Employee Options</v>
      </c>
      <c r="V45" s="159">
        <f>Calc!J528</f>
        <v>0.15</v>
      </c>
      <c r="W45" s="160">
        <f>Calc!K528</f>
        <v>0.135</v>
      </c>
      <c r="X45" s="160">
        <f>Calc!L528</f>
        <v>0.1354775487</v>
      </c>
      <c r="Y45" s="160">
        <f>Calc!M528</f>
        <v>0.09723652578</v>
      </c>
      <c r="Z45" s="160">
        <f>Calc!N528</f>
        <v>0.09723652578</v>
      </c>
      <c r="AA45" s="160">
        <f>Calc!O528</f>
        <v>0.09723652578</v>
      </c>
      <c r="AB45" s="160">
        <f>Calc!P528</f>
        <v>0.09723652578</v>
      </c>
      <c r="AC45" s="160">
        <f>Calc!Q528</f>
        <v>0.09723652578</v>
      </c>
      <c r="AD45" s="160">
        <f>Calc!R528</f>
        <v>0.09723652578</v>
      </c>
      <c r="AE45" s="160">
        <f>Calc!S528</f>
        <v>0.09723652578</v>
      </c>
      <c r="AF45" s="89"/>
    </row>
    <row r="46" ht="18.0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U46" s="128" t="str">
        <f>Calc!I527</f>
        <v>Founders</v>
      </c>
      <c r="V46" s="155">
        <f>Calc!J527</f>
        <v>0.85</v>
      </c>
      <c r="W46" s="156">
        <f>Calc!K527</f>
        <v>0.765</v>
      </c>
      <c r="X46" s="156">
        <f>Calc!L527</f>
        <v>0.7677061093</v>
      </c>
      <c r="Y46" s="156">
        <f>Calc!M527</f>
        <v>0.5510069794</v>
      </c>
      <c r="Z46" s="156">
        <f>Calc!N527</f>
        <v>0.5510069794</v>
      </c>
      <c r="AA46" s="156">
        <f>Calc!O527</f>
        <v>0.5510069794</v>
      </c>
      <c r="AB46" s="156">
        <f>Calc!P527</f>
        <v>0.5510069794</v>
      </c>
      <c r="AC46" s="156">
        <f>Calc!Q527</f>
        <v>0.5510069794</v>
      </c>
      <c r="AD46" s="156">
        <f>Calc!R527</f>
        <v>0.5510069794</v>
      </c>
      <c r="AE46" s="156">
        <f>Calc!S527</f>
        <v>0.5510069794</v>
      </c>
      <c r="AF46" s="89"/>
    </row>
    <row r="47" ht="18.0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</row>
    <row r="48" ht="18.0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</row>
    <row r="49" ht="18.0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</row>
    <row r="50" ht="18.0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</row>
    <row r="51" ht="18.0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</row>
    <row r="52" ht="18.0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</row>
    <row r="53" ht="18.0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</row>
    <row r="54" ht="18.0" customHeight="1">
      <c r="A54" s="89"/>
      <c r="B54" s="89"/>
      <c r="C54" s="89"/>
      <c r="D54" s="89"/>
      <c r="E54" s="137">
        <f>Calc!V553</f>
        <v>5269741.935</v>
      </c>
      <c r="F54" s="138" t="str">
        <f>Calc!I553</f>
        <v>Investors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</row>
    <row r="55" ht="18.0" customHeight="1">
      <c r="A55" s="89"/>
      <c r="B55" s="89"/>
      <c r="C55" s="89"/>
      <c r="D55" s="89"/>
      <c r="E55" s="139">
        <f>Calc!V552</f>
        <v>1204050.862</v>
      </c>
      <c r="F55" s="140" t="str">
        <f>Calc!I552</f>
        <v>Employee Options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</row>
    <row r="56" ht="18.0" customHeight="1">
      <c r="A56" s="89"/>
      <c r="B56" s="89"/>
      <c r="C56" s="89"/>
      <c r="D56" s="89"/>
      <c r="E56" s="141">
        <f>Calc!V551</f>
        <v>3526207.203</v>
      </c>
      <c r="F56" s="142" t="str">
        <f>Calc!I551</f>
        <v>Founders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</row>
    <row r="57" ht="18.0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</row>
    <row r="58" ht="18.0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</row>
    <row r="59" ht="18.0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</row>
    <row r="60" ht="18.0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</row>
    <row r="61" ht="18.0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</row>
    <row r="62" ht="18.0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</row>
    <row r="63" ht="18.0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</row>
    <row r="64" ht="18.0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</row>
    <row r="65" ht="18.0" customHeight="1">
      <c r="A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AF65" s="89"/>
    </row>
    <row r="66" ht="18.0" customHeight="1">
      <c r="A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AF66" s="89"/>
    </row>
    <row r="67" ht="18.0" customHeight="1">
      <c r="A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</row>
    <row r="68" ht="18.0" customHeight="1">
      <c r="A68" s="89"/>
      <c r="D68" s="89"/>
      <c r="E68" s="137">
        <f t="shared" ref="E68:E69" si="1">sum(V68:AE68)</f>
        <v>2952647.112</v>
      </c>
      <c r="F68" s="143" t="str">
        <f t="shared" ref="F68:F69" si="2">U68</f>
        <v>Investors</v>
      </c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144" t="str">
        <f>Calc!I547</f>
        <v>Investors</v>
      </c>
      <c r="V68" s="161">
        <f>Calc!K547</f>
        <v>0</v>
      </c>
      <c r="W68" s="161">
        <f>Calc!L547</f>
        <v>967.4690832</v>
      </c>
      <c r="X68" s="161">
        <f>Calc!M547</f>
        <v>8216.104472</v>
      </c>
      <c r="Y68" s="161">
        <f>Calc!N547</f>
        <v>19344.16305</v>
      </c>
      <c r="Z68" s="161">
        <f>Calc!O547</f>
        <v>36832.19662</v>
      </c>
      <c r="AA68" s="161">
        <f>Calc!P547</f>
        <v>136218.3798</v>
      </c>
      <c r="AB68" s="161">
        <f>Calc!Q547</f>
        <v>245364.3966</v>
      </c>
      <c r="AC68" s="161">
        <f>Calc!R547</f>
        <v>434730.8932</v>
      </c>
      <c r="AD68" s="161">
        <f>Calc!S547</f>
        <v>759176.9837</v>
      </c>
      <c r="AE68" s="161">
        <f>Calc!T547</f>
        <v>1311796.525</v>
      </c>
      <c r="AF68" s="89"/>
    </row>
    <row r="69" ht="18.0" customHeight="1">
      <c r="A69" s="89"/>
      <c r="D69" s="89"/>
      <c r="E69" s="141">
        <f t="shared" si="1"/>
        <v>6248868.292</v>
      </c>
      <c r="F69" s="146" t="str">
        <f t="shared" si="2"/>
        <v>Founders</v>
      </c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128" t="str">
        <f>Calc!I546</f>
        <v>Founders</v>
      </c>
      <c r="V69" s="162">
        <f>Calc!K546</f>
        <v>0</v>
      </c>
      <c r="W69" s="162">
        <f>Calc!L546</f>
        <v>7485.554025</v>
      </c>
      <c r="X69" s="162">
        <f>Calc!M546</f>
        <v>23690.21468</v>
      </c>
      <c r="Y69" s="162">
        <f>Calc!N546</f>
        <v>40862.08524</v>
      </c>
      <c r="Z69" s="162">
        <f>Calc!O546</f>
        <v>77803.33291</v>
      </c>
      <c r="AA69" s="162">
        <f>Calc!P546</f>
        <v>287744.01</v>
      </c>
      <c r="AB69" s="162">
        <f>Calc!Q546</f>
        <v>518301.0948</v>
      </c>
      <c r="AC69" s="162">
        <f>Calc!R546</f>
        <v>918313.7447</v>
      </c>
      <c r="AD69" s="162">
        <f>Calc!S546</f>
        <v>1603664.864</v>
      </c>
      <c r="AE69" s="162">
        <f>Calc!T546</f>
        <v>2771003.392</v>
      </c>
      <c r="AF69" s="89"/>
    </row>
    <row r="70" ht="18.0" customHeight="1">
      <c r="A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</row>
    <row r="71" ht="18.0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AF71" s="89"/>
    </row>
    <row r="72" ht="18.0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AF72" s="89"/>
    </row>
    <row r="73" ht="18.0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</row>
    <row r="74" ht="18.0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</row>
    <row r="75" ht="18.0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</row>
    <row r="76" ht="18.0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</row>
    <row r="77" ht="18.0" customHeight="1">
      <c r="A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AF77" s="89"/>
    </row>
    <row r="78" ht="18.0" customHeight="1">
      <c r="A78" s="89"/>
      <c r="D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AF78" s="89"/>
    </row>
    <row r="79" ht="18.0" customHeight="1">
      <c r="A79" s="89"/>
      <c r="D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AF79" s="89"/>
    </row>
    <row r="80" ht="18.0" customHeight="1">
      <c r="A80" s="89"/>
      <c r="B80" s="89"/>
      <c r="C80" s="89"/>
      <c r="D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AF80" s="89"/>
    </row>
    <row r="81" ht="18.0" customHeight="1">
      <c r="A81" s="89"/>
      <c r="B81" s="89"/>
      <c r="C81" s="89"/>
      <c r="D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AF81" s="89"/>
    </row>
    <row r="82" ht="18.0" customHeight="1">
      <c r="A82" s="89"/>
      <c r="B82" s="89"/>
      <c r="C82" s="89"/>
      <c r="D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AF82" s="89"/>
    </row>
    <row r="83" ht="18.0" customHeight="1">
      <c r="A83" s="89"/>
      <c r="B83" s="89"/>
      <c r="C83" s="89"/>
      <c r="D83" s="89"/>
      <c r="E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AF83" s="89"/>
    </row>
    <row r="84" ht="18.0" customHeight="1">
      <c r="A84" s="89"/>
      <c r="B84" s="89"/>
      <c r="C84" s="89"/>
      <c r="D84" s="89"/>
      <c r="E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</row>
    <row r="85" ht="18.0" customHeight="1">
      <c r="A85" s="89"/>
      <c r="B85" s="89"/>
      <c r="C85" s="89"/>
      <c r="D85" s="89"/>
      <c r="E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</row>
    <row r="86" ht="18.0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</row>
    <row r="87" ht="18.0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</row>
    <row r="88" ht="18.0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</row>
    <row r="89" ht="18.0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</row>
    <row r="90" ht="18.0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</row>
    <row r="91" ht="18.0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ht="18.0" customHeight="1">
      <c r="A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</row>
    <row r="93" ht="18.0" customHeight="1">
      <c r="A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</row>
    <row r="94" ht="18.0" customHeight="1">
      <c r="A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</row>
    <row r="95" ht="18.0" customHeight="1">
      <c r="A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</row>
    <row r="96" ht="18.0" customHeight="1">
      <c r="A96" s="89"/>
      <c r="B96" s="89"/>
      <c r="C96" s="89"/>
      <c r="D96" s="89"/>
      <c r="E96" s="89"/>
      <c r="F96" s="89"/>
      <c r="H96" s="89"/>
      <c r="AF96" s="89"/>
    </row>
    <row r="97" ht="18.0" customHeight="1">
      <c r="A97" s="89"/>
      <c r="B97" s="89"/>
      <c r="C97" s="89"/>
      <c r="D97" s="89"/>
      <c r="E97" s="89"/>
      <c r="F97" s="89"/>
      <c r="H97" s="89"/>
      <c r="AF97" s="89"/>
    </row>
    <row r="98" ht="18.0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AF98" s="89"/>
    </row>
    <row r="99" ht="18.0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</row>
    <row r="100" ht="18.0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</row>
    <row r="101" ht="18.0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</row>
    <row r="102" ht="18.0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</row>
    <row r="103" ht="18.0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</row>
    <row r="104" ht="18.0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D104" s="89"/>
      <c r="AE104" s="89"/>
      <c r="AF104" s="89"/>
    </row>
    <row r="105" ht="18.0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D105" s="89"/>
      <c r="AE105" s="89"/>
      <c r="AF105" s="89"/>
    </row>
    <row r="106" ht="18.0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D106" s="89"/>
      <c r="AE106" s="89"/>
      <c r="AF106" s="89"/>
    </row>
    <row r="107" ht="18.0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</row>
    <row r="108" ht="18.0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</row>
    <row r="109" ht="18.0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</row>
    <row r="110" ht="18.0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</row>
    <row r="111" ht="18.0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</row>
    <row r="112" ht="18.0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</row>
    <row r="113" ht="18.0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</row>
    <row r="114" ht="18.0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</row>
    <row r="115" ht="18.0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</row>
    <row r="116" ht="18.0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</row>
    <row r="117" ht="18.0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</row>
    <row r="118" ht="18.0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</row>
    <row r="119" ht="18.0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</row>
    <row r="120" ht="18.0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</row>
    <row r="121" ht="18.0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</row>
    <row r="122" ht="18.0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</row>
    <row r="123" ht="18.0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</row>
    <row r="124" ht="18.0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</row>
    <row r="125" ht="18.0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</row>
    <row r="126" ht="18.0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</row>
    <row r="127" ht="18.0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</row>
    <row r="128" ht="18.0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</row>
    <row r="129" ht="18.0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</row>
    <row r="130" ht="18.0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</row>
    <row r="131" ht="18.0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</row>
    <row r="132" ht="18.0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</row>
    <row r="133" ht="18.0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</row>
    <row r="134" ht="18.0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</row>
    <row r="135" ht="18.0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</row>
    <row r="136" ht="18.0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</row>
    <row r="137" ht="18.0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</row>
    <row r="138" ht="18.0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</row>
    <row r="139" ht="18.0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</row>
    <row r="140" ht="18.0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</row>
    <row r="141" ht="18.0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</row>
    <row r="142" ht="18.0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</row>
    <row r="143" ht="18.0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</row>
    <row r="144" ht="18.0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</row>
    <row r="145" ht="18.0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</row>
    <row r="146" ht="18.0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</row>
    <row r="147" ht="18.0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</row>
    <row r="148" ht="18.0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</row>
    <row r="149" ht="18.0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</row>
    <row r="150" ht="18.0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</row>
    <row r="151" ht="18.0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</row>
    <row r="152" ht="18.0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</row>
    <row r="153" ht="18.0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</row>
    <row r="154" ht="18.0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</row>
    <row r="155" ht="18.0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</row>
    <row r="156" ht="18.0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</row>
    <row r="157" ht="18.0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</row>
    <row r="158" ht="18.0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</row>
    <row r="159" ht="18.0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</row>
    <row r="160" ht="18.0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</row>
    <row r="161" ht="18.0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</row>
    <row r="162" ht="18.0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</row>
    <row r="163" ht="18.0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</row>
    <row r="164" ht="18.0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</row>
    <row r="165" ht="18.0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</row>
    <row r="166" ht="18.0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</row>
    <row r="167" ht="18.0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</row>
    <row r="168" ht="18.0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</row>
    <row r="169" ht="18.0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</row>
    <row r="170" ht="18.0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</row>
    <row r="171" ht="18.0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</row>
    <row r="172" ht="18.0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</row>
    <row r="173" ht="18.0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</row>
    <row r="174" ht="18.0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</row>
    <row r="175" ht="18.0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</row>
    <row r="176" ht="18.0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</row>
    <row r="177" ht="18.0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</row>
    <row r="178" ht="18.0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</row>
    <row r="179" ht="18.0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</row>
    <row r="180" ht="18.0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</row>
    <row r="181" ht="18.0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</row>
    <row r="182" ht="18.0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</row>
    <row r="183" ht="18.0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</row>
    <row r="184" ht="18.0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</row>
    <row r="185" ht="18.0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</row>
    <row r="186" ht="18.0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</row>
    <row r="187" ht="18.0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</row>
    <row r="188" ht="18.0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</row>
    <row r="189" ht="18.0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</row>
    <row r="190" ht="18.0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</row>
    <row r="191" ht="18.0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</row>
    <row r="192" ht="18.0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</row>
    <row r="193" ht="18.0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</row>
    <row r="194" ht="18.0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</row>
    <row r="195" ht="18.0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</row>
    <row r="196" ht="18.0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</row>
    <row r="197" ht="18.0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</row>
    <row r="198" ht="18.0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</row>
    <row r="199" ht="18.0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</row>
    <row r="200" ht="18.0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</row>
    <row r="201" ht="18.0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</row>
    <row r="202" ht="18.0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</row>
    <row r="203" ht="18.0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</row>
    <row r="204" ht="18.0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</row>
    <row r="205" ht="18.0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</row>
    <row r="206" ht="18.0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</row>
    <row r="207" ht="18.0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</row>
    <row r="208" ht="18.0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</row>
    <row r="209" ht="18.0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</row>
    <row r="210" ht="18.0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</row>
    <row r="211" ht="18.0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</row>
    <row r="212" ht="18.0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</row>
    <row r="213" ht="18.0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</row>
    <row r="214" ht="18.0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</row>
    <row r="215" ht="18.0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</row>
    <row r="216" ht="18.0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</row>
    <row r="217" ht="18.0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</row>
    <row r="218" ht="18.0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</row>
    <row r="219" ht="18.0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</row>
    <row r="220" ht="18.0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</row>
    <row r="221" ht="18.0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</row>
    <row r="222" ht="18.0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</row>
    <row r="223" ht="18.0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</row>
    <row r="224" ht="18.0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</row>
    <row r="225" ht="18.0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</row>
    <row r="226" ht="18.0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</row>
    <row r="227" ht="18.0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</row>
    <row r="228" ht="18.0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</row>
    <row r="229" ht="18.0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</row>
    <row r="230" ht="18.0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</row>
    <row r="231" ht="18.0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</row>
    <row r="232" ht="18.0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</row>
    <row r="233" ht="18.0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</row>
    <row r="234" ht="18.0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</row>
    <row r="235" ht="18.0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</row>
    <row r="236" ht="18.0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</row>
    <row r="237" ht="18.0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</row>
    <row r="238" ht="18.0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</row>
    <row r="239" ht="18.0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</row>
    <row r="240" ht="18.0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</row>
    <row r="241" ht="18.0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</row>
    <row r="242" ht="18.0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</row>
    <row r="243" ht="18.0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</row>
    <row r="244" ht="18.0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</row>
    <row r="245" ht="18.0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</row>
    <row r="246" ht="18.0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</row>
    <row r="247" ht="18.0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</row>
    <row r="248" ht="18.0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</row>
    <row r="249" ht="18.0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</row>
    <row r="250" ht="18.0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</row>
    <row r="251" ht="18.0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</row>
    <row r="252" ht="18.0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</row>
    <row r="253" ht="18.0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</row>
    <row r="254" ht="18.0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</row>
    <row r="255" ht="18.0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</row>
    <row r="256" ht="18.0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</row>
    <row r="257" ht="18.0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</row>
    <row r="258" ht="18.0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</row>
    <row r="259" ht="18.0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</row>
    <row r="260" ht="18.0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</row>
    <row r="261" ht="18.0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</row>
    <row r="262" ht="18.0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</row>
    <row r="263" ht="18.0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</row>
    <row r="264" ht="18.0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</row>
    <row r="265" ht="18.0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</row>
    <row r="266" ht="18.0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</row>
    <row r="267" ht="18.0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</row>
    <row r="268" ht="18.0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</row>
    <row r="269" ht="18.0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</row>
    <row r="270" ht="18.0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</row>
    <row r="271" ht="18.0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</row>
    <row r="272" ht="18.0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</row>
    <row r="273" ht="18.0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</row>
    <row r="274" ht="18.0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</row>
    <row r="275" ht="18.0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</row>
    <row r="276" ht="18.0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</row>
    <row r="277" ht="18.0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</row>
    <row r="278" ht="18.0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</row>
    <row r="279" ht="18.0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</row>
    <row r="280" ht="18.0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</row>
    <row r="281" ht="18.0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</row>
    <row r="282" ht="18.0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</row>
    <row r="283" ht="18.0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</row>
    <row r="284" ht="18.0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</row>
    <row r="285" ht="18.0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</row>
    <row r="286" ht="18.0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</row>
    <row r="287" ht="18.0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</row>
    <row r="288" ht="18.0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</row>
    <row r="289" ht="18.0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</row>
    <row r="290" ht="18.0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</row>
    <row r="291" ht="18.0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</row>
    <row r="292" ht="18.0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</row>
    <row r="293" ht="18.0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</row>
    <row r="294" ht="18.0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</row>
    <row r="295" ht="18.0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</row>
    <row r="296" ht="18.0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</row>
    <row r="297" ht="18.0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</row>
    <row r="298" ht="18.0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</row>
    <row r="299" ht="18.0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</row>
    <row r="300" ht="18.0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</row>
    <row r="301" ht="18.0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</row>
    <row r="302" ht="18.0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</row>
    <row r="303" ht="18.0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</row>
    <row r="304" ht="18.0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</row>
    <row r="305" ht="18.0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</row>
    <row r="306" ht="18.0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</row>
    <row r="307" ht="18.0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</row>
    <row r="308" ht="18.0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</row>
    <row r="309" ht="18.0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</row>
    <row r="310" ht="18.0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</row>
    <row r="311" ht="18.0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</row>
    <row r="312" ht="18.0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</row>
    <row r="313" ht="18.0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</row>
    <row r="314" ht="18.0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</row>
    <row r="315" ht="18.0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</row>
    <row r="316" ht="18.0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</row>
    <row r="317" ht="18.0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</row>
    <row r="318" ht="18.0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</row>
    <row r="319" ht="18.0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</row>
    <row r="320" ht="18.0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</row>
    <row r="321" ht="18.0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</row>
    <row r="322" ht="18.0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</row>
    <row r="323" ht="18.0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</row>
    <row r="324" ht="18.0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</row>
    <row r="325" ht="18.0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</row>
    <row r="326" ht="18.0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</row>
    <row r="327" ht="18.0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</row>
    <row r="328" ht="18.0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</row>
    <row r="329" ht="18.0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</row>
    <row r="330" ht="18.0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</row>
    <row r="331" ht="18.0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</row>
    <row r="332" ht="18.0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</row>
    <row r="333" ht="18.0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</row>
    <row r="334" ht="18.0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</row>
    <row r="335" ht="18.0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</row>
    <row r="336" ht="18.0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</row>
    <row r="337" ht="18.0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</row>
    <row r="338" ht="18.0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</row>
    <row r="339" ht="18.0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</row>
    <row r="340" ht="18.0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</row>
    <row r="341" ht="18.0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</row>
    <row r="342" ht="18.0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</row>
    <row r="343" ht="18.0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</row>
    <row r="344" ht="18.0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</row>
    <row r="345" ht="18.0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</row>
    <row r="346" ht="18.0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</row>
    <row r="347" ht="18.0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</row>
    <row r="348" ht="18.0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</row>
    <row r="349" ht="18.0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</row>
    <row r="350" ht="18.0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</row>
    <row r="351" ht="18.0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</row>
    <row r="352" ht="18.0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</row>
    <row r="353" ht="18.0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</row>
    <row r="354" ht="18.0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</row>
    <row r="355" ht="18.0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</row>
    <row r="356" ht="18.0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</row>
    <row r="357" ht="18.0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</row>
    <row r="358" ht="18.0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ht="18.0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ht="18.0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ht="18.0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ht="18.0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ht="18.0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ht="18.0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ht="18.0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ht="18.0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ht="18.0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ht="18.0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ht="18.0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ht="18.0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ht="18.0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ht="18.0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ht="18.0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ht="18.0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ht="18.0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ht="18.0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ht="18.0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ht="18.0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ht="18.0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ht="18.0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ht="18.0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ht="18.0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ht="18.0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ht="18.0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ht="18.0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ht="18.0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ht="18.0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ht="18.0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ht="18.0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ht="18.0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ht="18.0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ht="18.0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ht="18.0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ht="18.0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ht="18.0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ht="18.0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ht="18.0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ht="18.0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ht="18.0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ht="18.0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ht="18.0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ht="18.0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ht="18.0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ht="18.0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ht="18.0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ht="18.0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ht="18.0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ht="18.0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ht="18.0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ht="18.0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ht="18.0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ht="18.0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ht="18.0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ht="18.0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ht="18.0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ht="18.0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ht="18.0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ht="18.0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ht="18.0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ht="18.0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ht="18.0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ht="18.0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ht="18.0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ht="18.0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ht="18.0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ht="18.0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ht="18.0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ht="18.0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ht="18.0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ht="18.0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ht="18.0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ht="18.0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ht="18.0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ht="18.0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ht="18.0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ht="18.0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ht="18.0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ht="18.0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ht="18.0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ht="18.0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ht="18.0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ht="18.0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ht="18.0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ht="18.0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ht="18.0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ht="18.0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ht="18.0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ht="18.0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ht="18.0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ht="18.0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ht="18.0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ht="18.0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ht="18.0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ht="18.0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ht="18.0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ht="18.0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ht="18.0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ht="18.0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ht="18.0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ht="18.0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ht="18.0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ht="18.0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ht="18.0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ht="18.0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ht="18.0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ht="18.0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ht="18.0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ht="18.0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ht="18.0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ht="18.0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ht="18.0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ht="18.0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ht="18.0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ht="18.0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  <row r="475" ht="18.0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</row>
    <row r="476" ht="18.0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</row>
    <row r="477" ht="18.0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</row>
    <row r="478" ht="18.0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</row>
    <row r="479" ht="18.0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</row>
    <row r="480" ht="18.0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</row>
    <row r="481" ht="18.0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</row>
    <row r="482" ht="18.0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</row>
    <row r="483" ht="18.0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</row>
    <row r="484" ht="18.0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</row>
    <row r="485" ht="18.0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</row>
    <row r="486" ht="18.0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</row>
    <row r="487" ht="18.0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</row>
    <row r="488" ht="18.0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</row>
    <row r="489" ht="18.0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</row>
    <row r="490" ht="18.0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</row>
    <row r="491" ht="18.0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</row>
    <row r="492" ht="18.0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</row>
    <row r="493" ht="18.0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</row>
    <row r="494" ht="18.0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</row>
    <row r="495" ht="18.0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</row>
    <row r="496" ht="18.0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</row>
    <row r="497" ht="18.0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</row>
    <row r="498" ht="18.0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</row>
    <row r="499" ht="18.0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</row>
    <row r="500" ht="18.0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</row>
    <row r="501" ht="18.0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</row>
    <row r="502" ht="18.0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</row>
    <row r="503" ht="18.0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</row>
    <row r="504" ht="18.0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</row>
    <row r="505" ht="18.0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</row>
    <row r="506" ht="18.0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</row>
    <row r="507" ht="18.0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</row>
    <row r="508" ht="18.0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</row>
    <row r="509" ht="18.0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</row>
    <row r="510" ht="18.0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</row>
    <row r="511" ht="18.0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</row>
    <row r="512" ht="18.0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</row>
    <row r="513" ht="18.0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</row>
    <row r="514" ht="18.0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</row>
    <row r="515" ht="18.0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</row>
    <row r="516" ht="18.0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</row>
    <row r="517" ht="18.0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</row>
    <row r="518" ht="18.0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</row>
    <row r="519" ht="18.0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</row>
    <row r="520" ht="18.0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</row>
    <row r="521" ht="18.0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</row>
    <row r="522" ht="18.0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</row>
    <row r="523" ht="18.0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</row>
    <row r="524" ht="18.0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</row>
    <row r="525" ht="18.0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</row>
    <row r="526" ht="18.0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</row>
    <row r="527" ht="18.0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</row>
    <row r="528" ht="18.0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</row>
    <row r="529" ht="18.0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</row>
    <row r="530" ht="18.0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</row>
    <row r="531" ht="18.0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</row>
    <row r="532" ht="18.0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</row>
    <row r="533" ht="18.0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</row>
    <row r="534" ht="18.0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</row>
    <row r="535" ht="18.0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</row>
    <row r="536" ht="18.0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</row>
    <row r="537" ht="18.0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</row>
    <row r="538" ht="18.0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</row>
    <row r="539" ht="18.0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</row>
    <row r="540" ht="18.0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</row>
    <row r="541" ht="18.0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</row>
    <row r="542" ht="18.0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</row>
    <row r="543" ht="18.0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</row>
    <row r="544" ht="18.0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</row>
    <row r="545" ht="18.0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</row>
    <row r="546" ht="18.0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</row>
    <row r="547" ht="18.0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</row>
    <row r="548" ht="18.0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</row>
    <row r="549" ht="18.0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</row>
    <row r="550" ht="18.0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</row>
    <row r="551" ht="18.0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</row>
    <row r="552" ht="18.0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</row>
    <row r="553" ht="18.0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</row>
    <row r="554" ht="18.0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</row>
    <row r="555" ht="18.0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</row>
    <row r="556" ht="18.0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</row>
    <row r="557" ht="18.0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</row>
    <row r="558" ht="18.0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</row>
    <row r="559" ht="18.0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</row>
    <row r="560" ht="18.0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</row>
    <row r="561" ht="18.0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</row>
    <row r="562" ht="18.0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</row>
    <row r="563" ht="18.0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</row>
    <row r="564" ht="18.0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</row>
    <row r="565" ht="18.0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</row>
    <row r="566" ht="18.0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</row>
    <row r="567" ht="18.0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</row>
    <row r="568" ht="18.0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</row>
    <row r="569" ht="18.0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</row>
    <row r="570" ht="18.0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</row>
    <row r="571" ht="18.0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</row>
    <row r="572" ht="18.0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</row>
    <row r="573" ht="18.0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</row>
    <row r="574" ht="18.0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</row>
    <row r="575" ht="18.0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</row>
    <row r="576" ht="18.0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</row>
    <row r="577" ht="18.0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</row>
    <row r="578" ht="18.0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</row>
    <row r="579" ht="18.0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</row>
    <row r="580" ht="18.0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</row>
    <row r="581" ht="18.0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</row>
    <row r="582" ht="18.0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</row>
    <row r="583" ht="18.0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</row>
    <row r="584" ht="18.0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</row>
    <row r="585" ht="18.0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</row>
    <row r="586" ht="18.0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</row>
    <row r="587" ht="18.0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</row>
    <row r="588" ht="18.0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</row>
    <row r="589" ht="18.0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</row>
    <row r="590" ht="18.0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</row>
    <row r="591" ht="18.0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</row>
    <row r="592" ht="18.0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</row>
    <row r="593" ht="18.0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</row>
    <row r="594" ht="18.0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</row>
    <row r="595" ht="18.0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</row>
    <row r="596" ht="18.0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</row>
    <row r="597" ht="18.0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</row>
    <row r="598" ht="18.0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</row>
    <row r="599" ht="18.0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</row>
    <row r="600" ht="18.0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</row>
    <row r="601" ht="18.0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</row>
    <row r="602" ht="18.0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</row>
    <row r="603" ht="18.0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</row>
    <row r="604" ht="18.0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</row>
    <row r="605" ht="18.0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</row>
    <row r="606" ht="18.0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</row>
    <row r="607" ht="18.0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</row>
    <row r="608" ht="18.0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</row>
    <row r="609" ht="18.0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</row>
    <row r="610" ht="18.0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</row>
    <row r="611" ht="18.0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</row>
    <row r="612" ht="18.0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</row>
    <row r="613" ht="18.0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</row>
    <row r="614" ht="18.0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</row>
    <row r="615" ht="18.0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</row>
    <row r="616" ht="18.0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</row>
    <row r="617" ht="18.0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</row>
    <row r="618" ht="18.0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</row>
    <row r="619" ht="18.0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</row>
    <row r="620" ht="18.0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</row>
    <row r="621" ht="18.0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</row>
    <row r="622" ht="18.0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</row>
    <row r="623" ht="18.0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</row>
    <row r="624" ht="18.0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</row>
    <row r="625" ht="18.0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</row>
    <row r="626" ht="18.0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</row>
    <row r="627" ht="18.0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</row>
    <row r="628" ht="18.0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</row>
    <row r="629" ht="18.0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</row>
    <row r="630" ht="18.0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</row>
    <row r="631" ht="18.0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ht="18.0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ht="18.0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ht="18.0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ht="18.0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ht="18.0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ht="18.0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ht="18.0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ht="18.0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ht="18.0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ht="18.0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ht="18.0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ht="18.0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ht="18.0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ht="18.0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ht="18.0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ht="18.0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ht="18.0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ht="18.0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ht="18.0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ht="18.0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ht="18.0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ht="18.0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ht="18.0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ht="18.0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ht="18.0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ht="18.0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ht="18.0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ht="18.0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ht="18.0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ht="18.0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ht="18.0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ht="18.0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ht="18.0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ht="18.0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ht="18.0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ht="18.0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ht="18.0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ht="18.0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ht="18.0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ht="18.0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ht="18.0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ht="18.0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ht="18.0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ht="18.0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ht="18.0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ht="18.0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ht="18.0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ht="18.0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ht="18.0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ht="18.0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ht="18.0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ht="18.0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ht="18.0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ht="18.0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ht="18.0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ht="18.0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ht="18.0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ht="18.0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ht="18.0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ht="18.0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ht="18.0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ht="18.0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ht="18.0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ht="18.0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ht="18.0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ht="18.0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ht="18.0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ht="18.0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ht="18.0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ht="18.0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ht="18.0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ht="18.0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ht="18.0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ht="18.0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ht="18.0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ht="18.0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ht="18.0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ht="18.0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ht="18.0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ht="18.0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ht="18.0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ht="18.0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ht="18.0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ht="18.0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ht="18.0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ht="18.0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ht="18.0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ht="18.0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ht="18.0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ht="18.0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ht="18.0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ht="18.0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ht="18.0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ht="18.0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ht="18.0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ht="18.0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ht="18.0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ht="18.0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ht="18.0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ht="18.0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ht="18.0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ht="18.0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ht="18.0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ht="18.0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ht="18.0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ht="18.0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ht="18.0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ht="18.0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ht="18.0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ht="18.0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ht="18.0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ht="18.0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ht="18.0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ht="18.0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ht="18.0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ht="18.0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  <row r="748" ht="18.0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</row>
    <row r="749" ht="18.0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</row>
    <row r="750" ht="18.0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</row>
    <row r="751" ht="18.0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</row>
    <row r="752" ht="18.0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</row>
    <row r="753" ht="18.0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</row>
    <row r="754" ht="18.0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</row>
    <row r="755" ht="18.0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</row>
    <row r="756" ht="18.0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</row>
    <row r="757" ht="18.0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</row>
    <row r="758" ht="18.0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</row>
    <row r="759" ht="18.0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</row>
    <row r="760" ht="18.0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</row>
    <row r="761" ht="18.0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</row>
    <row r="762" ht="18.0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</row>
    <row r="763" ht="18.0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</row>
    <row r="764" ht="18.0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</row>
    <row r="765" ht="18.0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</row>
    <row r="766" ht="18.0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</row>
    <row r="767" ht="18.0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</row>
    <row r="768" ht="18.0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</row>
    <row r="769" ht="18.0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</row>
    <row r="770" ht="18.0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</row>
    <row r="771" ht="18.0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</row>
    <row r="772" ht="18.0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</row>
    <row r="773" ht="18.0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</row>
    <row r="774" ht="18.0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</row>
    <row r="775" ht="18.0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</row>
    <row r="776" ht="18.0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</row>
    <row r="777" ht="18.0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</row>
    <row r="778" ht="18.0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</row>
    <row r="779" ht="18.0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</row>
    <row r="780" ht="18.0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</row>
    <row r="781" ht="18.0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</row>
    <row r="782" ht="18.0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</row>
    <row r="783" ht="18.0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</row>
    <row r="784" ht="18.0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</row>
    <row r="785" ht="18.0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</row>
    <row r="786" ht="18.0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</row>
    <row r="787" ht="18.0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</row>
    <row r="788" ht="18.0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</row>
    <row r="789" ht="18.0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</row>
    <row r="790" ht="18.0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</row>
    <row r="791" ht="18.0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</row>
    <row r="792" ht="18.0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</row>
    <row r="793" ht="18.0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</row>
    <row r="794" ht="18.0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</row>
    <row r="795" ht="18.0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</row>
    <row r="796" ht="18.0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</row>
    <row r="797" ht="18.0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</row>
    <row r="798" ht="18.0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</row>
    <row r="799" ht="18.0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</row>
    <row r="800" ht="18.0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</row>
    <row r="801" ht="18.0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</row>
    <row r="802" ht="18.0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</row>
    <row r="803" ht="18.0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</row>
    <row r="804" ht="18.0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</row>
    <row r="805" ht="18.0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</row>
    <row r="806" ht="18.0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</row>
    <row r="807" ht="18.0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</row>
    <row r="808" ht="18.0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</row>
    <row r="809" ht="18.0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</row>
    <row r="810" ht="18.0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</row>
    <row r="811" ht="18.0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</row>
    <row r="812" ht="18.0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</row>
    <row r="813" ht="18.0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</row>
    <row r="814" ht="18.0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</row>
    <row r="815" ht="18.0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</row>
    <row r="816" ht="18.0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</row>
    <row r="817" ht="18.0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</row>
    <row r="818" ht="18.0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</row>
    <row r="819" ht="18.0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</row>
    <row r="820" ht="18.0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</row>
    <row r="821" ht="18.0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</row>
    <row r="822" ht="18.0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</row>
    <row r="823" ht="18.0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</row>
    <row r="824" ht="18.0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</row>
    <row r="825" ht="18.0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</row>
    <row r="826" ht="18.0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</row>
    <row r="827" ht="18.0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</row>
    <row r="828" ht="18.0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</row>
    <row r="829" ht="18.0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</row>
    <row r="830" ht="18.0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</row>
    <row r="831" ht="18.0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</row>
    <row r="832" ht="18.0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</row>
    <row r="833" ht="18.0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</row>
    <row r="834" ht="18.0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</row>
    <row r="835" ht="18.0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</row>
    <row r="836" ht="18.0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</row>
    <row r="837" ht="18.0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</row>
    <row r="838" ht="18.0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</row>
    <row r="839" ht="18.0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</row>
    <row r="840" ht="18.0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</row>
    <row r="841" ht="18.0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</row>
    <row r="842" ht="18.0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</row>
    <row r="843" ht="18.0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</row>
    <row r="844" ht="18.0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</row>
    <row r="845" ht="18.0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</row>
    <row r="846" ht="18.0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</row>
    <row r="847" ht="18.0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</row>
    <row r="848" ht="18.0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</row>
    <row r="849" ht="18.0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</row>
    <row r="850" ht="18.0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</row>
    <row r="851" ht="18.0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</row>
    <row r="852" ht="18.0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</row>
    <row r="853" ht="18.0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</row>
    <row r="854" ht="18.0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</row>
    <row r="855" ht="18.0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</row>
    <row r="856" ht="18.0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</row>
    <row r="857" ht="18.0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</row>
    <row r="858" ht="18.0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</row>
    <row r="859" ht="18.0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</row>
    <row r="860" ht="18.0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</row>
    <row r="861" ht="18.0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</row>
    <row r="862" ht="18.0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</row>
    <row r="863" ht="18.0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</row>
    <row r="864" ht="18.0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</row>
    <row r="865" ht="18.0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</row>
    <row r="866" ht="18.0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</row>
    <row r="867" ht="18.0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</row>
    <row r="868" ht="18.0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</row>
    <row r="869" ht="18.0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</row>
    <row r="870" ht="18.0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</row>
    <row r="871" ht="18.0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</row>
    <row r="872" ht="18.0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</row>
    <row r="873" ht="18.0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</row>
    <row r="874" ht="18.0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</row>
    <row r="875" ht="18.0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</row>
    <row r="876" ht="18.0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</row>
    <row r="877" ht="18.0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</row>
    <row r="878" ht="18.0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</row>
    <row r="879" ht="18.0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</row>
    <row r="880" ht="18.0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</row>
    <row r="881" ht="18.0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</row>
    <row r="882" ht="18.0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</row>
    <row r="883" ht="18.0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</row>
    <row r="884" ht="18.0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</row>
    <row r="885" ht="18.0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</row>
    <row r="886" ht="18.0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</row>
    <row r="887" ht="18.0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</row>
    <row r="888" ht="18.0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</row>
    <row r="889" ht="18.0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</row>
    <row r="890" ht="18.0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</row>
    <row r="891" ht="18.0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</row>
    <row r="892" ht="18.0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</row>
    <row r="893" ht="18.0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</row>
    <row r="894" ht="18.0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</row>
    <row r="895" ht="18.0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</row>
    <row r="896" ht="18.0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</row>
    <row r="897" ht="18.0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</row>
    <row r="898" ht="18.0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</row>
    <row r="899" ht="18.0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</row>
    <row r="900" ht="18.0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</row>
    <row r="901" ht="18.0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</row>
    <row r="902" ht="18.0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</row>
    <row r="903" ht="18.0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</row>
    <row r="904" ht="18.0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</row>
    <row r="905" ht="18.0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</row>
    <row r="906" ht="18.0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</row>
    <row r="907" ht="18.0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</row>
    <row r="908" ht="18.0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</row>
    <row r="909" ht="18.0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</row>
    <row r="910" ht="18.0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</row>
    <row r="911" ht="18.0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</row>
    <row r="912" ht="18.0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</row>
    <row r="913" ht="18.0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</row>
    <row r="914" ht="18.0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</row>
    <row r="915" ht="18.0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</row>
    <row r="916" ht="18.0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</row>
    <row r="917" ht="18.0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</row>
    <row r="918" ht="18.0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</row>
    <row r="919" ht="18.0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</row>
    <row r="920" ht="18.0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</row>
    <row r="921" ht="18.0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</row>
    <row r="922" ht="18.0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</row>
    <row r="923" ht="18.0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</row>
    <row r="924" ht="18.0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</row>
    <row r="925" ht="18.0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</row>
    <row r="926" ht="18.0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</row>
    <row r="927" ht="18.0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</row>
    <row r="928" ht="18.0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</row>
    <row r="929" ht="18.0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</row>
    <row r="930" ht="18.0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</row>
    <row r="931" ht="18.0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</row>
    <row r="932" ht="18.0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</row>
    <row r="933" ht="18.0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</row>
    <row r="934" ht="18.0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</row>
    <row r="935" ht="18.0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</row>
    <row r="936" ht="18.0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</row>
    <row r="937" ht="18.0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</row>
    <row r="938" ht="18.0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</row>
    <row r="939" ht="18.0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</row>
    <row r="940" ht="18.0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</row>
    <row r="941" ht="18.0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</row>
    <row r="942" ht="18.0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</row>
    <row r="943" ht="18.0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</row>
    <row r="944" ht="18.0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</row>
    <row r="945" ht="18.0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</row>
    <row r="946" ht="18.0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</row>
    <row r="947" ht="18.0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</row>
    <row r="948" ht="18.0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</row>
    <row r="949" ht="18.0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</row>
    <row r="950" ht="18.0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</row>
    <row r="951" ht="18.0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</row>
    <row r="952" ht="18.0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</row>
    <row r="953" ht="18.0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</row>
    <row r="954" ht="18.0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</row>
    <row r="955" ht="18.0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</row>
    <row r="956" ht="18.0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</row>
    <row r="957" ht="18.0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</row>
    <row r="958" ht="18.0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</row>
    <row r="959" ht="18.0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</row>
    <row r="960" ht="18.0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</row>
    <row r="961" ht="18.0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</row>
    <row r="962" ht="18.0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</row>
    <row r="963" ht="18.0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</row>
    <row r="964" ht="18.0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</row>
    <row r="965" ht="18.0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</row>
    <row r="966" ht="18.0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</row>
    <row r="967" ht="18.0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</row>
    <row r="968" ht="18.0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</row>
    <row r="969" ht="18.0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</row>
    <row r="970" ht="18.0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</row>
    <row r="971" ht="18.0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</row>
    <row r="972" ht="18.0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</row>
    <row r="973" ht="18.0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</row>
    <row r="974" ht="18.0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</row>
    <row r="975" ht="18.0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</row>
    <row r="976" ht="18.0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</row>
    <row r="977" ht="18.0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</row>
    <row r="978" ht="18.0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</row>
    <row r="979" ht="18.0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</row>
    <row r="980" ht="18.0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</row>
    <row r="981" ht="18.0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</row>
    <row r="982" ht="18.0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</row>
    <row r="983" ht="18.0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</row>
    <row r="984" ht="18.0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</row>
    <row r="985" ht="18.0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</row>
    <row r="986" ht="18.0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</row>
    <row r="987" ht="18.0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</row>
    <row r="988" ht="18.0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</row>
    <row r="989" ht="18.0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</row>
    <row r="990" ht="18.0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</row>
    <row r="991" ht="18.0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</row>
    <row r="992" ht="18.0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</row>
    <row r="993" ht="18.0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</row>
    <row r="994" ht="18.0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</row>
    <row r="995" ht="18.0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</row>
    <row r="996" ht="18.0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</row>
    <row r="997" ht="18.0" customHeight="1">
      <c r="A997" s="89"/>
      <c r="B997" s="89"/>
      <c r="C997" s="89"/>
      <c r="D997" s="89"/>
      <c r="E997" s="89"/>
      <c r="F997" s="89"/>
    </row>
    <row r="998" ht="18.0" customHeight="1">
      <c r="A998" s="89"/>
      <c r="B998" s="89"/>
      <c r="C998" s="89"/>
      <c r="D998" s="89"/>
      <c r="E998" s="89"/>
      <c r="F998" s="89"/>
    </row>
    <row r="999" ht="18.0" customHeight="1">
      <c r="A999" s="89"/>
      <c r="B999" s="89"/>
      <c r="C999" s="89"/>
      <c r="D999" s="89"/>
      <c r="E999" s="89"/>
      <c r="F999" s="89"/>
    </row>
    <row r="1000" ht="18.0" customHeight="1">
      <c r="A1000" s="89"/>
      <c r="B1000" s="89"/>
      <c r="C1000" s="89"/>
      <c r="D1000" s="89"/>
      <c r="E1000" s="89"/>
      <c r="F1000" s="89"/>
    </row>
    <row r="1001" ht="18.0" customHeight="1">
      <c r="A1001" s="89"/>
      <c r="B1001" s="89"/>
      <c r="C1001" s="89"/>
      <c r="D1001" s="89"/>
      <c r="E1001" s="89"/>
      <c r="F1001" s="89"/>
    </row>
    <row r="1002" ht="18.0" customHeight="1">
      <c r="A1002" s="89"/>
      <c r="B1002" s="89"/>
      <c r="C1002" s="89"/>
      <c r="D1002" s="89"/>
      <c r="E1002" s="89"/>
      <c r="F1002" s="89"/>
    </row>
    <row r="1003" ht="18.0" customHeight="1">
      <c r="A1003" s="89"/>
      <c r="B1003" s="89"/>
      <c r="C1003" s="89"/>
      <c r="D1003" s="89"/>
      <c r="E1003" s="89"/>
      <c r="F1003" s="89"/>
    </row>
    <row r="1004" ht="18.0" customHeight="1">
      <c r="A1004" s="89"/>
      <c r="B1004" s="89"/>
      <c r="C1004" s="89"/>
      <c r="D1004" s="89"/>
      <c r="E1004" s="89"/>
      <c r="F1004" s="89"/>
    </row>
    <row r="1005" ht="18.0" customHeight="1">
      <c r="A1005" s="89"/>
      <c r="B1005" s="89"/>
      <c r="C1005" s="89"/>
      <c r="D1005" s="89"/>
      <c r="E1005" s="89"/>
      <c r="F1005" s="89"/>
    </row>
    <row r="1006" ht="18.0" customHeight="1">
      <c r="A1006" s="89"/>
      <c r="B1006" s="89"/>
      <c r="C1006" s="89"/>
      <c r="D1006" s="89"/>
      <c r="E1006" s="89"/>
      <c r="F1006" s="89"/>
    </row>
    <row r="1007" ht="18.0" customHeight="1">
      <c r="A1007" s="89"/>
      <c r="B1007" s="89"/>
      <c r="C1007" s="89"/>
      <c r="D1007" s="89"/>
      <c r="E1007" s="89"/>
      <c r="F1007" s="89"/>
    </row>
    <row r="1008" ht="18.0" customHeight="1">
      <c r="A1008" s="89"/>
      <c r="B1008" s="89"/>
      <c r="C1008" s="89"/>
      <c r="D1008" s="89"/>
      <c r="E1008" s="89"/>
      <c r="F1008" s="89"/>
    </row>
    <row r="1009" ht="18.0" customHeight="1">
      <c r="A1009" s="89"/>
      <c r="B1009" s="89"/>
      <c r="C1009" s="89"/>
      <c r="D1009" s="89"/>
      <c r="E1009" s="89"/>
      <c r="F1009" s="89"/>
    </row>
    <row r="1010" ht="18.0" customHeight="1">
      <c r="A1010" s="89"/>
      <c r="B1010" s="89"/>
      <c r="C1010" s="89"/>
      <c r="D1010" s="89"/>
      <c r="E1010" s="89"/>
      <c r="F1010" s="89"/>
    </row>
  </sheetData>
  <mergeCells count="1">
    <mergeCell ref="E23:F23"/>
  </mergeCells>
  <conditionalFormatting sqref="H20:T22 V20:AE23 AF24:AF26">
    <cfRule type="cellIs" dxfId="0" priority="1" operator="equal">
      <formula>0</formula>
    </cfRule>
  </conditionalFormatting>
  <conditionalFormatting sqref="I25:T29 V25:AE29 U26:U29">
    <cfRule type="cellIs" dxfId="0" priority="2" operator="equal">
      <formula>0</formula>
    </cfRule>
  </conditionalFormatting>
  <dataValidations>
    <dataValidation type="list" allowBlank="1" sqref="G3">
      <formula1>Calc!$B$4:$B$6</formula1>
    </dataValidation>
    <dataValidation type="list" allowBlank="1" sqref="C10 C23">
      <formula1>Calc!$B$8:$B$9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BC04"/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25"/>
    <col customWidth="1" min="2" max="2" width="23.38"/>
    <col customWidth="1" min="3" max="3" width="12.25"/>
    <col customWidth="1" min="4" max="4" width="2.25"/>
    <col customWidth="1" min="6" max="6" width="7.13"/>
    <col customWidth="1" min="7" max="7" width="21.88"/>
    <col collapsed="1" customWidth="1" min="8" max="8" width="2.38"/>
    <col customWidth="1" hidden="1" min="9" max="20" width="8.63" outlineLevel="1"/>
    <col customWidth="1" min="21" max="21" width="7.63"/>
    <col customWidth="1" min="22" max="32" width="11.63"/>
  </cols>
  <sheetData>
    <row r="1" ht="15.75" customHeight="1">
      <c r="A1" s="169" t="s">
        <v>175</v>
      </c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ht="15.75" customHeight="1">
      <c r="A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ht="15.75" customHeight="1">
      <c r="A3" s="78"/>
      <c r="B3" s="79" t="s">
        <v>153</v>
      </c>
      <c r="C3" s="80">
        <v>10000.0</v>
      </c>
      <c r="D3" s="78"/>
      <c r="E3" s="78"/>
      <c r="F3" s="81"/>
      <c r="G3" s="82" t="s">
        <v>98</v>
      </c>
      <c r="H3" s="83"/>
      <c r="I3" s="83" t="s">
        <v>99</v>
      </c>
      <c r="J3" s="83" t="s">
        <v>100</v>
      </c>
      <c r="K3" s="83" t="s">
        <v>101</v>
      </c>
      <c r="L3" s="83" t="s">
        <v>102</v>
      </c>
      <c r="M3" s="83" t="s">
        <v>103</v>
      </c>
      <c r="N3" s="83" t="s">
        <v>104</v>
      </c>
      <c r="O3" s="83" t="s">
        <v>105</v>
      </c>
      <c r="P3" s="83" t="s">
        <v>106</v>
      </c>
      <c r="Q3" s="83" t="s">
        <v>107</v>
      </c>
      <c r="R3" s="83" t="s">
        <v>108</v>
      </c>
      <c r="S3" s="83" t="s">
        <v>109</v>
      </c>
      <c r="T3" s="83" t="s">
        <v>110</v>
      </c>
      <c r="U3" s="84"/>
      <c r="V3" s="83" t="s">
        <v>111</v>
      </c>
      <c r="W3" s="83" t="s">
        <v>112</v>
      </c>
      <c r="X3" s="83" t="s">
        <v>113</v>
      </c>
      <c r="Y3" s="83" t="s">
        <v>114</v>
      </c>
      <c r="Z3" s="83" t="s">
        <v>115</v>
      </c>
      <c r="AA3" s="83" t="s">
        <v>116</v>
      </c>
      <c r="AB3" s="83" t="s">
        <v>117</v>
      </c>
      <c r="AC3" s="83" t="s">
        <v>118</v>
      </c>
      <c r="AD3" s="83" t="s">
        <v>119</v>
      </c>
      <c r="AE3" s="83" t="s">
        <v>120</v>
      </c>
      <c r="AF3" s="83"/>
    </row>
    <row r="4" ht="15.75" customHeight="1">
      <c r="A4" s="78"/>
      <c r="B4" s="85" t="s">
        <v>154</v>
      </c>
      <c r="C4" s="86">
        <v>0.15</v>
      </c>
      <c r="D4" s="87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ht="15.75" customHeight="1">
      <c r="A5" s="78"/>
      <c r="B5" s="88"/>
      <c r="C5" s="89"/>
      <c r="D5" s="78"/>
      <c r="E5" s="78"/>
      <c r="F5" s="78"/>
      <c r="G5" s="88" t="s">
        <v>122</v>
      </c>
      <c r="H5" s="90"/>
      <c r="I5" s="90">
        <f>if($G$3=Calc!$B$4,Calc!K97,if($G$3=Calc!$B$5,Calc!K116,if($G$3=Calc!$B$6,Calc!K135,"-")))</f>
        <v>0</v>
      </c>
      <c r="J5" s="90">
        <f>if($G$3=Calc!$B$4,Calc!L97,if($G$3=Calc!$B$5,Calc!L116,if($G$3=Calc!$B$6,Calc!L135,"-")))</f>
        <v>0</v>
      </c>
      <c r="K5" s="90">
        <f>if($G$3=Calc!$B$4,Calc!M97,if($G$3=Calc!$B$5,Calc!M116,if($G$3=Calc!$B$6,Calc!M135,"-")))</f>
        <v>0</v>
      </c>
      <c r="L5" s="90">
        <f>if($G$3=Calc!$B$4,Calc!N97,if($G$3=Calc!$B$5,Calc!N116,if($G$3=Calc!$B$6,Calc!N135,"-")))</f>
        <v>10000</v>
      </c>
      <c r="M5" s="90">
        <f>if($G$3=Calc!$B$4,Calc!O97,if($G$3=Calc!$B$5,Calc!O116,if($G$3=Calc!$B$6,Calc!O135,"-")))</f>
        <v>15000</v>
      </c>
      <c r="N5" s="90">
        <f>if($G$3=Calc!$B$4,Calc!P97,if($G$3=Calc!$B$5,Calc!P116,if($G$3=Calc!$B$6,Calc!P135,"-")))</f>
        <v>20000</v>
      </c>
      <c r="O5" s="90">
        <f>if($G$3=Calc!$B$4,Calc!Q97,if($G$3=Calc!$B$5,Calc!Q116,if($G$3=Calc!$B$6,Calc!Q135,"-")))</f>
        <v>25000</v>
      </c>
      <c r="P5" s="90">
        <f>if($G$3=Calc!$B$4,Calc!R97,if($G$3=Calc!$B$5,Calc!R116,if($G$3=Calc!$B$6,Calc!R135,"-")))</f>
        <v>30000</v>
      </c>
      <c r="Q5" s="90">
        <f>if($G$3=Calc!$B$4,Calc!S97,if($G$3=Calc!$B$5,Calc!S116,if($G$3=Calc!$B$6,Calc!S135,"-")))</f>
        <v>35000</v>
      </c>
      <c r="R5" s="90">
        <f>if($G$3=Calc!$B$4,Calc!T97,if($G$3=Calc!$B$5,Calc!T116,if($G$3=Calc!$B$6,Calc!T135,"-")))</f>
        <v>40000</v>
      </c>
      <c r="S5" s="90">
        <f>if($G$3=Calc!$B$4,Calc!U97,if($G$3=Calc!$B$5,Calc!U116,if($G$3=Calc!$B$6,Calc!U135,"-")))</f>
        <v>45000</v>
      </c>
      <c r="T5" s="90">
        <f>if($G$3=Calc!$B$4,Calc!V97,if($G$3=Calc!$B$5,Calc!V116,if($G$3=Calc!$B$6,Calc!V135,"-")))</f>
        <v>50000</v>
      </c>
      <c r="U5" s="91"/>
      <c r="V5" s="90">
        <f>if($G$3=Calc!$B$4,Calc!K157,if($G$3=Calc!$B$5,Calc!K177,if($G$3=Calc!$B$6,Calc!K197,"-")))</f>
        <v>270000</v>
      </c>
      <c r="W5" s="90">
        <f>if($G$3=Calc!$B$4,Calc!L157,if($G$3=Calc!$B$5,Calc!L177,if($G$3=Calc!$B$6,Calc!L197,"-")))</f>
        <v>540000</v>
      </c>
      <c r="X5" s="90">
        <f>if($G$3=Calc!$B$4,Calc!M157,if($G$3=Calc!$B$5,Calc!M177,if($G$3=Calc!$B$6,Calc!M197,"-")))</f>
        <v>972000</v>
      </c>
      <c r="Y5" s="90">
        <f>if($G$3=Calc!$B$4,Calc!N157,if($G$3=Calc!$B$5,Calc!N177,if($G$3=Calc!$B$6,Calc!N197,"-")))</f>
        <v>1555200</v>
      </c>
      <c r="Z5" s="90">
        <f>if($G$3=Calc!$B$4,Calc!O157,if($G$3=Calc!$B$5,Calc!O177,if($G$3=Calc!$B$6,Calc!O197,"-")))</f>
        <v>2488320</v>
      </c>
      <c r="AA5" s="90">
        <f>if($G$3=Calc!$B$4,Calc!P157,if($G$3=Calc!$B$5,Calc!P177,if($G$3=Calc!$B$6,Calc!P197,"-")))</f>
        <v>3981312</v>
      </c>
      <c r="AB5" s="90">
        <f>if($G$3=Calc!$B$4,Calc!Q157,if($G$3=Calc!$B$5,Calc!Q177,if($G$3=Calc!$B$6,Calc!Q197,"-")))</f>
        <v>6370099.2</v>
      </c>
      <c r="AC5" s="90">
        <f>if($G$3=Calc!$B$4,Calc!R157,if($G$3=Calc!$B$5,Calc!R177,if($G$3=Calc!$B$6,Calc!R197,"-")))</f>
        <v>10192158.72</v>
      </c>
      <c r="AD5" s="90">
        <f>if($G$3=Calc!$B$4,Calc!S157,if($G$3=Calc!$B$5,Calc!S177,if($G$3=Calc!$B$6,Calc!S197,"-")))</f>
        <v>16307453.95</v>
      </c>
      <c r="AE5" s="90">
        <f>if($G$3=Calc!$B$4,Calc!T157,if($G$3=Calc!$B$5,Calc!T177,if($G$3=Calc!$B$6,Calc!T197,"-")))</f>
        <v>26091926.32</v>
      </c>
      <c r="AF5" s="90"/>
    </row>
    <row r="6" ht="15.75" customHeight="1">
      <c r="A6" s="78"/>
      <c r="B6" s="92" t="s">
        <v>155</v>
      </c>
      <c r="D6" s="78"/>
      <c r="E6" s="78"/>
      <c r="F6" s="78"/>
      <c r="G6" s="88" t="s">
        <v>124</v>
      </c>
      <c r="H6" s="91"/>
      <c r="I6" s="93" t="str">
        <f>if($G$3=Calc!$B$4,Calc!K98,if($G$3=Calc!$B$5,Calc!K117,if($G$3=Calc!$B$6,Calc!K136,"-")))</f>
        <v/>
      </c>
      <c r="J6" s="94">
        <f>if($G$3=Calc!$B$4,Calc!L98,if($G$3=Calc!$B$5,Calc!L117,if($G$3=Calc!$B$6,Calc!L136,"-")))</f>
        <v>0</v>
      </c>
      <c r="K6" s="94">
        <f>if($G$3=Calc!$B$4,Calc!M98,if($G$3=Calc!$B$5,Calc!M117,if($G$3=Calc!$B$6,Calc!M136,"-")))</f>
        <v>0</v>
      </c>
      <c r="L6" s="94">
        <f>if($G$3=Calc!$B$4,Calc!N98,if($G$3=Calc!$B$5,Calc!N117,if($G$3=Calc!$B$6,Calc!N136,"-")))</f>
        <v>0</v>
      </c>
      <c r="M6" s="94">
        <f>if($G$3=Calc!$B$4,Calc!O98,if($G$3=Calc!$B$5,Calc!O117,if($G$3=Calc!$B$6,Calc!O136,"-")))</f>
        <v>1000</v>
      </c>
      <c r="N6" s="94">
        <f>if($G$3=Calc!$B$4,Calc!P98,if($G$3=Calc!$B$5,Calc!P117,if($G$3=Calc!$B$6,Calc!P136,"-")))</f>
        <v>1600</v>
      </c>
      <c r="O6" s="94">
        <f>if($G$3=Calc!$B$4,Calc!Q98,if($G$3=Calc!$B$5,Calc!Q117,if($G$3=Calc!$B$6,Calc!Q136,"-")))</f>
        <v>2160</v>
      </c>
      <c r="P6" s="94">
        <f>if($G$3=Calc!$B$4,Calc!R98,if($G$3=Calc!$B$5,Calc!R117,if($G$3=Calc!$B$6,Calc!R136,"-")))</f>
        <v>2716</v>
      </c>
      <c r="Q6" s="94">
        <f>if($G$3=Calc!$B$4,Calc!S98,if($G$3=Calc!$B$5,Calc!S117,if($G$3=Calc!$B$6,Calc!S136,"-")))</f>
        <v>3271.6</v>
      </c>
      <c r="R6" s="94">
        <f>if($G$3=Calc!$B$4,Calc!T98,if($G$3=Calc!$B$5,Calc!T117,if($G$3=Calc!$B$6,Calc!T136,"-")))</f>
        <v>3827.16</v>
      </c>
      <c r="S6" s="94">
        <f>if($G$3=Calc!$B$4,Calc!U98,if($G$3=Calc!$B$5,Calc!U117,if($G$3=Calc!$B$6,Calc!U136,"-")))</f>
        <v>4382.716</v>
      </c>
      <c r="T6" s="94">
        <f>if($G$3=Calc!$B$4,Calc!V98,if($G$3=Calc!$B$5,Calc!V117,if($G$3=Calc!$B$6,Calc!V136,"-")))</f>
        <v>4938.2716</v>
      </c>
      <c r="U6" s="91"/>
      <c r="V6" s="94">
        <f>if($G$3=Calc!$B$4,Calc!K158,if($G$3=Calc!$B$5,Calc!K178,if($G$3=Calc!$B$6,Calc!K198,"-")))</f>
        <v>23895.7476</v>
      </c>
      <c r="W6" s="94">
        <f>if($G$3=Calc!$B$4,Calc!L158,if($G$3=Calc!$B$5,Calc!L178,if($G$3=Calc!$B$6,Calc!L198,"-")))</f>
        <v>61060.46217</v>
      </c>
      <c r="X6" s="94">
        <f>if($G$3=Calc!$B$4,Calc!M158,if($G$3=Calc!$B$5,Calc!M178,if($G$3=Calc!$B$6,Calc!M198,"-")))</f>
        <v>98926.04768</v>
      </c>
      <c r="Y6" s="94">
        <f>if($G$3=Calc!$B$4,Calc!N158,if($G$3=Calc!$B$5,Calc!N178,if($G$3=Calc!$B$6,Calc!N198,"-")))</f>
        <v>169427.6273</v>
      </c>
      <c r="Z6" s="94">
        <f>if($G$3=Calc!$B$4,Calc!O158,if($G$3=Calc!$B$5,Calc!O178,if($G$3=Calc!$B$6,Calc!O198,"-")))</f>
        <v>261672.0077</v>
      </c>
      <c r="AA6" s="94">
        <f>if($G$3=Calc!$B$4,Calc!P158,if($G$3=Calc!$B$5,Calc!P178,if($G$3=Calc!$B$6,Calc!P198,"-")))</f>
        <v>426639.3781</v>
      </c>
      <c r="AB6" s="94">
        <f>if($G$3=Calc!$B$4,Calc!Q158,if($G$3=Calc!$B$5,Calc!Q178,if($G$3=Calc!$B$6,Calc!Q198,"-")))</f>
        <v>675884.0954</v>
      </c>
      <c r="AC6" s="94">
        <f>if($G$3=Calc!$B$4,Calc!R158,if($G$3=Calc!$B$5,Calc!R178,if($G$3=Calc!$B$6,Calc!R198,"-")))</f>
        <v>1087116.707</v>
      </c>
      <c r="AD6" s="94">
        <f>if($G$3=Calc!$B$4,Calc!S158,if($G$3=Calc!$B$5,Calc!S178,if($G$3=Calc!$B$6,Calc!S198,"-")))</f>
        <v>1734561.831</v>
      </c>
      <c r="AE6" s="94">
        <f>if($G$3=Calc!$B$4,Calc!T158,if($G$3=Calc!$B$5,Calc!T178,if($G$3=Calc!$B$6,Calc!T198,"-")))</f>
        <v>2779381.538</v>
      </c>
      <c r="AF6" s="90"/>
    </row>
    <row r="7" ht="15.75" customHeight="1">
      <c r="A7" s="78"/>
      <c r="B7" s="79" t="s">
        <v>156</v>
      </c>
      <c r="C7" s="95">
        <v>6.0</v>
      </c>
      <c r="D7" s="78"/>
      <c r="E7" s="78"/>
      <c r="F7" s="78"/>
      <c r="G7" s="96" t="s">
        <v>126</v>
      </c>
      <c r="H7" s="97"/>
      <c r="I7" s="97">
        <f>if($G$3=Calc!$B$4,Calc!K99,if($G$3=Calc!$B$5,Calc!K118,if($G$3=Calc!$B$6,Calc!K137,"-")))</f>
        <v>0</v>
      </c>
      <c r="J7" s="97">
        <f>if($G$3=Calc!$B$4,Calc!L99,if($G$3=Calc!$B$5,Calc!L118,if($G$3=Calc!$B$6,Calc!L137,"-")))</f>
        <v>0</v>
      </c>
      <c r="K7" s="97">
        <f>if($G$3=Calc!$B$4,Calc!M99,if($G$3=Calc!$B$5,Calc!M118,if($G$3=Calc!$B$6,Calc!M137,"-")))</f>
        <v>0</v>
      </c>
      <c r="L7" s="97">
        <f>if($G$3=Calc!$B$4,Calc!N99,if($G$3=Calc!$B$5,Calc!N118,if($G$3=Calc!$B$6,Calc!N137,"-")))</f>
        <v>10000</v>
      </c>
      <c r="M7" s="97">
        <f>if($G$3=Calc!$B$4,Calc!O99,if($G$3=Calc!$B$5,Calc!O118,if($G$3=Calc!$B$6,Calc!O137,"-")))</f>
        <v>16000</v>
      </c>
      <c r="N7" s="97">
        <f>if($G$3=Calc!$B$4,Calc!P99,if($G$3=Calc!$B$5,Calc!P118,if($G$3=Calc!$B$6,Calc!P137,"-")))</f>
        <v>21600</v>
      </c>
      <c r="O7" s="97">
        <f>if($G$3=Calc!$B$4,Calc!Q99,if($G$3=Calc!$B$5,Calc!Q118,if($G$3=Calc!$B$6,Calc!Q137,"-")))</f>
        <v>27160</v>
      </c>
      <c r="P7" s="97">
        <f>if($G$3=Calc!$B$4,Calc!R99,if($G$3=Calc!$B$5,Calc!R118,if($G$3=Calc!$B$6,Calc!R137,"-")))</f>
        <v>32716</v>
      </c>
      <c r="Q7" s="97">
        <f>if($G$3=Calc!$B$4,Calc!S99,if($G$3=Calc!$B$5,Calc!S118,if($G$3=Calc!$B$6,Calc!S137,"-")))</f>
        <v>38271.6</v>
      </c>
      <c r="R7" s="97">
        <f>if($G$3=Calc!$B$4,Calc!T99,if($G$3=Calc!$B$5,Calc!T118,if($G$3=Calc!$B$6,Calc!T137,"-")))</f>
        <v>43827.16</v>
      </c>
      <c r="S7" s="97">
        <f>if($G$3=Calc!$B$4,Calc!U99,if($G$3=Calc!$B$5,Calc!U118,if($G$3=Calc!$B$6,Calc!U137,"-")))</f>
        <v>49382.716</v>
      </c>
      <c r="T7" s="97">
        <f>if($G$3=Calc!$B$4,Calc!V99,if($G$3=Calc!$B$5,Calc!V118,if($G$3=Calc!$B$6,Calc!V137,"-")))</f>
        <v>54938.2716</v>
      </c>
      <c r="U7" s="98"/>
      <c r="V7" s="97">
        <f>if($G$3=Calc!$B$4,Calc!K159,if($G$3=Calc!$B$5,Calc!K179,if($G$3=Calc!$B$6,Calc!K199,"-")))</f>
        <v>293895.7476</v>
      </c>
      <c r="W7" s="97">
        <f>if($G$3=Calc!$B$4,Calc!L159,if($G$3=Calc!$B$5,Calc!L179,if($G$3=Calc!$B$6,Calc!L199,"-")))</f>
        <v>601060.4622</v>
      </c>
      <c r="X7" s="97">
        <f>if($G$3=Calc!$B$4,Calc!M159,if($G$3=Calc!$B$5,Calc!M179,if($G$3=Calc!$B$6,Calc!M199,"-")))</f>
        <v>1070926.048</v>
      </c>
      <c r="Y7" s="97">
        <f>if($G$3=Calc!$B$4,Calc!N159,if($G$3=Calc!$B$5,Calc!N179,if($G$3=Calc!$B$6,Calc!N199,"-")))</f>
        <v>1724627.627</v>
      </c>
      <c r="Z7" s="97">
        <f>if($G$3=Calc!$B$4,Calc!O159,if($G$3=Calc!$B$5,Calc!O179,if($G$3=Calc!$B$6,Calc!O199,"-")))</f>
        <v>2749992.008</v>
      </c>
      <c r="AA7" s="97">
        <f>if($G$3=Calc!$B$4,Calc!P159,if($G$3=Calc!$B$5,Calc!P179,if($G$3=Calc!$B$6,Calc!P199,"-")))</f>
        <v>4407951.378</v>
      </c>
      <c r="AB7" s="97">
        <f>if($G$3=Calc!$B$4,Calc!Q159,if($G$3=Calc!$B$5,Calc!Q179,if($G$3=Calc!$B$6,Calc!Q199,"-")))</f>
        <v>7045983.295</v>
      </c>
      <c r="AC7" s="97">
        <f>if($G$3=Calc!$B$4,Calc!R159,if($G$3=Calc!$B$5,Calc!R179,if($G$3=Calc!$B$6,Calc!R199,"-")))</f>
        <v>11279275.43</v>
      </c>
      <c r="AD7" s="97">
        <f>if($G$3=Calc!$B$4,Calc!S159,if($G$3=Calc!$B$5,Calc!S179,if($G$3=Calc!$B$6,Calc!S199,"-")))</f>
        <v>18042015.78</v>
      </c>
      <c r="AE7" s="97">
        <f>if($G$3=Calc!$B$4,Calc!T159,if($G$3=Calc!$B$5,Calc!T179,if($G$3=Calc!$B$6,Calc!T199,"-")))</f>
        <v>28871307.86</v>
      </c>
      <c r="AF7" s="97"/>
    </row>
    <row r="8" ht="15.75" customHeight="1">
      <c r="A8" s="78"/>
      <c r="B8" s="99" t="s">
        <v>87</v>
      </c>
      <c r="C8" s="100">
        <v>100000.0</v>
      </c>
      <c r="D8" s="78"/>
      <c r="E8" s="78"/>
      <c r="F8" s="78"/>
      <c r="G8" s="78"/>
      <c r="H8" s="91"/>
      <c r="I8" s="91" t="str">
        <f>if($G$3=Calc!$B$4,Calc!K100,if($G$3=Calc!$B$5,Calc!K119,if($G$3=Calc!$B$6,Calc!K138,"-")))</f>
        <v/>
      </c>
      <c r="J8" s="91" t="str">
        <f>if($G$3=Calc!$B$4,Calc!L100,if($G$3=Calc!$B$5,Calc!L119,if($G$3=Calc!$B$6,Calc!L138,"-")))</f>
        <v/>
      </c>
      <c r="K8" s="91" t="str">
        <f>if($G$3=Calc!$B$4,Calc!M100,if($G$3=Calc!$B$5,Calc!M119,if($G$3=Calc!$B$6,Calc!M138,"-")))</f>
        <v/>
      </c>
      <c r="L8" s="91" t="str">
        <f>if($G$3=Calc!$B$4,Calc!N100,if($G$3=Calc!$B$5,Calc!N119,if($G$3=Calc!$B$6,Calc!N138,"-")))</f>
        <v/>
      </c>
      <c r="M8" s="91" t="str">
        <f>if($G$3=Calc!$B$4,Calc!O100,if($G$3=Calc!$B$5,Calc!O119,if($G$3=Calc!$B$6,Calc!O138,"-")))</f>
        <v/>
      </c>
      <c r="N8" s="91" t="str">
        <f>if($G$3=Calc!$B$4,Calc!P100,if($G$3=Calc!$B$5,Calc!P119,if($G$3=Calc!$B$6,Calc!P138,"-")))</f>
        <v/>
      </c>
      <c r="O8" s="91" t="str">
        <f>if($G$3=Calc!$B$4,Calc!Q100,if($G$3=Calc!$B$5,Calc!Q119,if($G$3=Calc!$B$6,Calc!Q138,"-")))</f>
        <v/>
      </c>
      <c r="P8" s="91" t="str">
        <f>if($G$3=Calc!$B$4,Calc!R100,if($G$3=Calc!$B$5,Calc!R119,if($G$3=Calc!$B$6,Calc!R138,"-")))</f>
        <v/>
      </c>
      <c r="Q8" s="91" t="str">
        <f>if($G$3=Calc!$B$4,Calc!S100,if($G$3=Calc!$B$5,Calc!S119,if($G$3=Calc!$B$6,Calc!S138,"-")))</f>
        <v/>
      </c>
      <c r="R8" s="91" t="str">
        <f>if($G$3=Calc!$B$4,Calc!T100,if($G$3=Calc!$B$5,Calc!T119,if($G$3=Calc!$B$6,Calc!T138,"-")))</f>
        <v/>
      </c>
      <c r="S8" s="91" t="str">
        <f>if($G$3=Calc!$B$4,Calc!U100,if($G$3=Calc!$B$5,Calc!U119,if($G$3=Calc!$B$6,Calc!U138,"-")))</f>
        <v/>
      </c>
      <c r="T8" s="91" t="str">
        <f>if($G$3=Calc!$B$4,Calc!V100,if($G$3=Calc!$B$5,Calc!V119,if($G$3=Calc!$B$6,Calc!V138,"-")))</f>
        <v/>
      </c>
      <c r="U8" s="91"/>
      <c r="V8" s="91" t="str">
        <f>if($G$3=Calc!$B$4,Calc!K160,if($G$3=Calc!$B$5,Calc!K180,if($G$3=Calc!$B$6,Calc!K200,"-")))</f>
        <v/>
      </c>
      <c r="W8" s="91" t="str">
        <f>if($G$3=Calc!$B$4,Calc!L160,if($G$3=Calc!$B$5,Calc!L180,if($G$3=Calc!$B$6,Calc!L200,"-")))</f>
        <v/>
      </c>
      <c r="X8" s="91" t="str">
        <f>if($G$3=Calc!$B$4,Calc!M160,if($G$3=Calc!$B$5,Calc!M180,if($G$3=Calc!$B$6,Calc!M200,"-")))</f>
        <v/>
      </c>
      <c r="Y8" s="91" t="str">
        <f>if($G$3=Calc!$B$4,Calc!N160,if($G$3=Calc!$B$5,Calc!N180,if($G$3=Calc!$B$6,Calc!N200,"-")))</f>
        <v/>
      </c>
      <c r="Z8" s="91" t="str">
        <f>if($G$3=Calc!$B$4,Calc!O160,if($G$3=Calc!$B$5,Calc!O180,if($G$3=Calc!$B$6,Calc!O200,"-")))</f>
        <v/>
      </c>
      <c r="AA8" s="91" t="str">
        <f>if($G$3=Calc!$B$4,Calc!P160,if($G$3=Calc!$B$5,Calc!P180,if($G$3=Calc!$B$6,Calc!P200,"-")))</f>
        <v/>
      </c>
      <c r="AB8" s="91" t="str">
        <f>if($G$3=Calc!$B$4,Calc!Q160,if($G$3=Calc!$B$5,Calc!Q180,if($G$3=Calc!$B$6,Calc!Q200,"-")))</f>
        <v/>
      </c>
      <c r="AC8" s="91" t="str">
        <f>if($G$3=Calc!$B$4,Calc!R160,if($G$3=Calc!$B$5,Calc!R180,if($G$3=Calc!$B$6,Calc!R200,"-")))</f>
        <v/>
      </c>
      <c r="AD8" s="91" t="str">
        <f>if($G$3=Calc!$B$4,Calc!S160,if($G$3=Calc!$B$5,Calc!S180,if($G$3=Calc!$B$6,Calc!S200,"-")))</f>
        <v/>
      </c>
      <c r="AE8" s="91" t="str">
        <f>if($G$3=Calc!$B$4,Calc!T160,if($G$3=Calc!$B$5,Calc!T180,if($G$3=Calc!$B$6,Calc!T200,"-")))</f>
        <v/>
      </c>
      <c r="AF8" s="91"/>
    </row>
    <row r="9" ht="15.75" customHeight="1">
      <c r="A9" s="78"/>
      <c r="B9" s="99" t="s">
        <v>65</v>
      </c>
      <c r="C9" s="172">
        <v>0.1</v>
      </c>
      <c r="F9" s="78"/>
      <c r="G9" s="88" t="s">
        <v>128</v>
      </c>
      <c r="H9" s="90"/>
      <c r="I9" s="94">
        <f>if($G$3=Calc!$B$4,Calc!K101,if($G$3=Calc!$B$5,Calc!K120,if($G$3=Calc!$B$6,Calc!K139,"-")))</f>
        <v>0</v>
      </c>
      <c r="J9" s="94">
        <f>if($G$3=Calc!$B$4,Calc!L101,if($G$3=Calc!$B$5,Calc!L120,if($G$3=Calc!$B$6,Calc!L139,"-")))</f>
        <v>0</v>
      </c>
      <c r="K9" s="94">
        <f>if($G$3=Calc!$B$4,Calc!M101,if($G$3=Calc!$B$5,Calc!M120,if($G$3=Calc!$B$6,Calc!M139,"-")))</f>
        <v>0</v>
      </c>
      <c r="L9" s="94">
        <f>if($G$3=Calc!$B$4,Calc!N101,if($G$3=Calc!$B$5,Calc!N120,if($G$3=Calc!$B$6,Calc!N139,"-")))</f>
        <v>4000</v>
      </c>
      <c r="M9" s="94">
        <f>if($G$3=Calc!$B$4,Calc!O101,if($G$3=Calc!$B$5,Calc!O120,if($G$3=Calc!$B$6,Calc!O139,"-")))</f>
        <v>6000</v>
      </c>
      <c r="N9" s="94">
        <f>if($G$3=Calc!$B$4,Calc!P101,if($G$3=Calc!$B$5,Calc!P120,if($G$3=Calc!$B$6,Calc!P139,"-")))</f>
        <v>8000</v>
      </c>
      <c r="O9" s="94">
        <f>if($G$3=Calc!$B$4,Calc!Q101,if($G$3=Calc!$B$5,Calc!Q120,if($G$3=Calc!$B$6,Calc!Q139,"-")))</f>
        <v>10000</v>
      </c>
      <c r="P9" s="94">
        <f>if($G$3=Calc!$B$4,Calc!R101,if($G$3=Calc!$B$5,Calc!R120,if($G$3=Calc!$B$6,Calc!R139,"-")))</f>
        <v>12000</v>
      </c>
      <c r="Q9" s="94">
        <f>if($G$3=Calc!$B$4,Calc!S101,if($G$3=Calc!$B$5,Calc!S120,if($G$3=Calc!$B$6,Calc!S139,"-")))</f>
        <v>14000</v>
      </c>
      <c r="R9" s="94">
        <f>if($G$3=Calc!$B$4,Calc!T101,if($G$3=Calc!$B$5,Calc!T120,if($G$3=Calc!$B$6,Calc!T139,"-")))</f>
        <v>16000</v>
      </c>
      <c r="S9" s="94">
        <f>if($G$3=Calc!$B$4,Calc!U101,if($G$3=Calc!$B$5,Calc!U120,if($G$3=Calc!$B$6,Calc!U139,"-")))</f>
        <v>18000</v>
      </c>
      <c r="T9" s="94">
        <f>if($G$3=Calc!$B$4,Calc!V101,if($G$3=Calc!$B$5,Calc!V120,if($G$3=Calc!$B$6,Calc!V139,"-")))</f>
        <v>20000</v>
      </c>
      <c r="U9" s="91"/>
      <c r="V9" s="94">
        <f>if($G$3=Calc!$B$4,Calc!K161,if($G$3=Calc!$B$5,Calc!K181,if($G$3=Calc!$B$6,Calc!K201,"-")))</f>
        <v>108000</v>
      </c>
      <c r="W9" s="94">
        <f>if($G$3=Calc!$B$4,Calc!L161,if($G$3=Calc!$B$5,Calc!L181,if($G$3=Calc!$B$6,Calc!L201,"-")))</f>
        <v>216000</v>
      </c>
      <c r="X9" s="94">
        <f>if($G$3=Calc!$B$4,Calc!M161,if($G$3=Calc!$B$5,Calc!M181,if($G$3=Calc!$B$6,Calc!M201,"-")))</f>
        <v>376715.5728</v>
      </c>
      <c r="Y9" s="94">
        <f>if($G$3=Calc!$B$4,Calc!N161,if($G$3=Calc!$B$5,Calc!N181,if($G$3=Calc!$B$6,Calc!N201,"-")))</f>
        <v>574338.9596</v>
      </c>
      <c r="Z9" s="94">
        <f>if($G$3=Calc!$B$4,Calc!O161,if($G$3=Calc!$B$5,Calc!O181,if($G$3=Calc!$B$6,Calc!O201,"-")))</f>
        <v>871603.5286</v>
      </c>
      <c r="AA9" s="94">
        <f>if($G$3=Calc!$B$4,Calc!P161,if($G$3=Calc!$B$5,Calc!P181,if($G$3=Calc!$B$6,Calc!P201,"-")))</f>
        <v>1325956.068</v>
      </c>
      <c r="AB9" s="94">
        <f>if($G$3=Calc!$B$4,Calc!Q161,if($G$3=Calc!$B$5,Calc!Q181,if($G$3=Calc!$B$6,Calc!Q201,"-")))</f>
        <v>2014553.957</v>
      </c>
      <c r="AC9" s="94">
        <f>if($G$3=Calc!$B$4,Calc!R161,if($G$3=Calc!$B$5,Calc!R181,if($G$3=Calc!$B$6,Calc!R201,"-")))</f>
        <v>3062844.887</v>
      </c>
      <c r="AD9" s="94">
        <f>if($G$3=Calc!$B$4,Calc!S161,if($G$3=Calc!$B$5,Calc!S181,if($G$3=Calc!$B$6,Calc!S201,"-")))</f>
        <v>4654943.15</v>
      </c>
      <c r="AE9" s="94">
        <f>if($G$3=Calc!$B$4,Calc!T161,if($G$3=Calc!$B$5,Calc!T181,if($G$3=Calc!$B$6,Calc!T201,"-")))</f>
        <v>7075980.685</v>
      </c>
      <c r="AF9" s="90"/>
    </row>
    <row r="10" ht="15.75" customHeight="1">
      <c r="A10" s="78"/>
      <c r="B10" s="171" t="s">
        <v>176</v>
      </c>
      <c r="C10" s="172">
        <v>0.09</v>
      </c>
      <c r="F10" s="78"/>
      <c r="G10" s="103" t="s">
        <v>130</v>
      </c>
      <c r="H10" s="90"/>
      <c r="I10" s="90">
        <f>if($G$3=Calc!$B$4,Calc!K102,if($G$3=Calc!$B$5,Calc!K121,if($G$3=Calc!$B$6,Calc!K140,"-")))</f>
        <v>0</v>
      </c>
      <c r="J10" s="90">
        <f>if($G$3=Calc!$B$4,Calc!L102,if($G$3=Calc!$B$5,Calc!L121,if($G$3=Calc!$B$6,Calc!L140,"-")))</f>
        <v>0</v>
      </c>
      <c r="K10" s="90">
        <f>if($G$3=Calc!$B$4,Calc!M102,if($G$3=Calc!$B$5,Calc!M121,if($G$3=Calc!$B$6,Calc!M140,"-")))</f>
        <v>0</v>
      </c>
      <c r="L10" s="90">
        <f>if($G$3=Calc!$B$4,Calc!N102,if($G$3=Calc!$B$5,Calc!N121,if($G$3=Calc!$B$6,Calc!N140,"-")))</f>
        <v>6000</v>
      </c>
      <c r="M10" s="90">
        <f>if($G$3=Calc!$B$4,Calc!O102,if($G$3=Calc!$B$5,Calc!O121,if($G$3=Calc!$B$6,Calc!O140,"-")))</f>
        <v>10000</v>
      </c>
      <c r="N10" s="90">
        <f>if($G$3=Calc!$B$4,Calc!P102,if($G$3=Calc!$B$5,Calc!P121,if($G$3=Calc!$B$6,Calc!P140,"-")))</f>
        <v>13600</v>
      </c>
      <c r="O10" s="90">
        <f>if($G$3=Calc!$B$4,Calc!Q102,if($G$3=Calc!$B$5,Calc!Q121,if($G$3=Calc!$B$6,Calc!Q140,"-")))</f>
        <v>17160</v>
      </c>
      <c r="P10" s="90">
        <f>if($G$3=Calc!$B$4,Calc!R102,if($G$3=Calc!$B$5,Calc!R121,if($G$3=Calc!$B$6,Calc!R140,"-")))</f>
        <v>20716</v>
      </c>
      <c r="Q10" s="90">
        <f>if($G$3=Calc!$B$4,Calc!S102,if($G$3=Calc!$B$5,Calc!S121,if($G$3=Calc!$B$6,Calc!S140,"-")))</f>
        <v>24271.6</v>
      </c>
      <c r="R10" s="90">
        <f>if($G$3=Calc!$B$4,Calc!T102,if($G$3=Calc!$B$5,Calc!T121,if($G$3=Calc!$B$6,Calc!T140,"-")))</f>
        <v>27827.16</v>
      </c>
      <c r="S10" s="90">
        <f>if($G$3=Calc!$B$4,Calc!U102,if($G$3=Calc!$B$5,Calc!U121,if($G$3=Calc!$B$6,Calc!U140,"-")))</f>
        <v>31382.716</v>
      </c>
      <c r="T10" s="90">
        <f>if($G$3=Calc!$B$4,Calc!V102,if($G$3=Calc!$B$5,Calc!V121,if($G$3=Calc!$B$6,Calc!V140,"-")))</f>
        <v>34938.2716</v>
      </c>
      <c r="U10" s="91"/>
      <c r="V10" s="90">
        <f>if($G$3=Calc!$B$4,Calc!K162,if($G$3=Calc!$B$5,Calc!K182,if($G$3=Calc!$B$6,Calc!K202,"-")))</f>
        <v>185895.7476</v>
      </c>
      <c r="W10" s="90">
        <f>if($G$3=Calc!$B$4,Calc!L162,if($G$3=Calc!$B$5,Calc!L182,if($G$3=Calc!$B$6,Calc!L202,"-")))</f>
        <v>385060.4622</v>
      </c>
      <c r="X10" s="90">
        <f>if($G$3=Calc!$B$4,Calc!M162,if($G$3=Calc!$B$5,Calc!M182,if($G$3=Calc!$B$6,Calc!M202,"-")))</f>
        <v>694210.4749</v>
      </c>
      <c r="Y10" s="90">
        <f>if($G$3=Calc!$B$4,Calc!N162,if($G$3=Calc!$B$5,Calc!N182,if($G$3=Calc!$B$6,Calc!N202,"-")))</f>
        <v>1150288.668</v>
      </c>
      <c r="Z10" s="90">
        <f>if($G$3=Calc!$B$4,Calc!O162,if($G$3=Calc!$B$5,Calc!O182,if($G$3=Calc!$B$6,Calc!O202,"-")))</f>
        <v>1878388.479</v>
      </c>
      <c r="AA10" s="90">
        <f>if($G$3=Calc!$B$4,Calc!P162,if($G$3=Calc!$B$5,Calc!P182,if($G$3=Calc!$B$6,Calc!P202,"-")))</f>
        <v>3081995.31</v>
      </c>
      <c r="AB10" s="90">
        <f>if($G$3=Calc!$B$4,Calc!Q162,if($G$3=Calc!$B$5,Calc!Q182,if($G$3=Calc!$B$6,Calc!Q202,"-")))</f>
        <v>5031429.338</v>
      </c>
      <c r="AC10" s="90">
        <f>if($G$3=Calc!$B$4,Calc!R162,if($G$3=Calc!$B$5,Calc!R182,if($G$3=Calc!$B$6,Calc!R202,"-")))</f>
        <v>8216430.54</v>
      </c>
      <c r="AD10" s="90">
        <f>if($G$3=Calc!$B$4,Calc!S162,if($G$3=Calc!$B$5,Calc!S182,if($G$3=Calc!$B$6,Calc!S202,"-")))</f>
        <v>13387072.63</v>
      </c>
      <c r="AE10" s="90">
        <f>if($G$3=Calc!$B$4,Calc!T162,if($G$3=Calc!$B$5,Calc!T182,if($G$3=Calc!$B$6,Calc!T202,"-")))</f>
        <v>21795327.18</v>
      </c>
      <c r="AF10" s="90"/>
    </row>
    <row r="11" ht="15.75" customHeight="1">
      <c r="A11" s="78"/>
      <c r="B11" s="171" t="s">
        <v>71</v>
      </c>
      <c r="C11" s="173">
        <v>0.035</v>
      </c>
      <c r="D11" s="88"/>
      <c r="E11" s="88"/>
      <c r="F11" s="78"/>
      <c r="G11" s="78"/>
      <c r="H11" s="91"/>
      <c r="I11" s="91" t="str">
        <f>if($G$3=Calc!$B$4,Calc!K103,if($G$3=Calc!$B$5,Calc!K122,if($G$3=Calc!$B$6,Calc!K141,"-")))</f>
        <v/>
      </c>
      <c r="J11" s="91" t="str">
        <f>if($G$3=Calc!$B$4,Calc!L103,if($G$3=Calc!$B$5,Calc!L122,if($G$3=Calc!$B$6,Calc!L141,"-")))</f>
        <v/>
      </c>
      <c r="K11" s="91" t="str">
        <f>if($G$3=Calc!$B$4,Calc!M103,if($G$3=Calc!$B$5,Calc!M122,if($G$3=Calc!$B$6,Calc!M141,"-")))</f>
        <v/>
      </c>
      <c r="L11" s="91" t="str">
        <f>if($G$3=Calc!$B$4,Calc!N103,if($G$3=Calc!$B$5,Calc!N122,if($G$3=Calc!$B$6,Calc!N141,"-")))</f>
        <v/>
      </c>
      <c r="M11" s="91" t="str">
        <f>if($G$3=Calc!$B$4,Calc!O103,if($G$3=Calc!$B$5,Calc!O122,if($G$3=Calc!$B$6,Calc!O141,"-")))</f>
        <v/>
      </c>
      <c r="N11" s="91" t="str">
        <f>if($G$3=Calc!$B$4,Calc!P103,if($G$3=Calc!$B$5,Calc!P122,if($G$3=Calc!$B$6,Calc!P141,"-")))</f>
        <v/>
      </c>
      <c r="O11" s="91" t="str">
        <f>if($G$3=Calc!$B$4,Calc!Q103,if($G$3=Calc!$B$5,Calc!Q122,if($G$3=Calc!$B$6,Calc!Q141,"-")))</f>
        <v/>
      </c>
      <c r="P11" s="91" t="str">
        <f>if($G$3=Calc!$B$4,Calc!R103,if($G$3=Calc!$B$5,Calc!R122,if($G$3=Calc!$B$6,Calc!R141,"-")))</f>
        <v/>
      </c>
      <c r="Q11" s="91" t="str">
        <f>if($G$3=Calc!$B$4,Calc!S103,if($G$3=Calc!$B$5,Calc!S122,if($G$3=Calc!$B$6,Calc!S141,"-")))</f>
        <v/>
      </c>
      <c r="R11" s="91" t="str">
        <f>if($G$3=Calc!$B$4,Calc!T103,if($G$3=Calc!$B$5,Calc!T122,if($G$3=Calc!$B$6,Calc!T141,"-")))</f>
        <v/>
      </c>
      <c r="S11" s="91" t="str">
        <f>if($G$3=Calc!$B$4,Calc!U103,if($G$3=Calc!$B$5,Calc!U122,if($G$3=Calc!$B$6,Calc!U141,"-")))</f>
        <v/>
      </c>
      <c r="T11" s="91" t="str">
        <f>if($G$3=Calc!$B$4,Calc!V103,if($G$3=Calc!$B$5,Calc!V122,if($G$3=Calc!$B$6,Calc!V141,"-")))</f>
        <v/>
      </c>
      <c r="U11" s="91"/>
      <c r="V11" s="91" t="str">
        <f>if($G$3=Calc!$B$4,Calc!K163,if($G$3=Calc!$B$5,Calc!K183,if($G$3=Calc!$B$6,Calc!K203,"-")))</f>
        <v/>
      </c>
      <c r="W11" s="91" t="str">
        <f>if($G$3=Calc!$B$4,Calc!L163,if($G$3=Calc!$B$5,Calc!L183,if($G$3=Calc!$B$6,Calc!L203,"-")))</f>
        <v/>
      </c>
      <c r="X11" s="91" t="str">
        <f>if($G$3=Calc!$B$4,Calc!M163,if($G$3=Calc!$B$5,Calc!M183,if($G$3=Calc!$B$6,Calc!M203,"-")))</f>
        <v/>
      </c>
      <c r="Y11" s="91" t="str">
        <f>if($G$3=Calc!$B$4,Calc!N163,if($G$3=Calc!$B$5,Calc!N183,if($G$3=Calc!$B$6,Calc!N203,"-")))</f>
        <v/>
      </c>
      <c r="Z11" s="91" t="str">
        <f>if($G$3=Calc!$B$4,Calc!O163,if($G$3=Calc!$B$5,Calc!O183,if($G$3=Calc!$B$6,Calc!O203,"-")))</f>
        <v/>
      </c>
      <c r="AA11" s="91" t="str">
        <f>if($G$3=Calc!$B$4,Calc!P163,if($G$3=Calc!$B$5,Calc!P183,if($G$3=Calc!$B$6,Calc!P203,"-")))</f>
        <v/>
      </c>
      <c r="AB11" s="91" t="str">
        <f>if($G$3=Calc!$B$4,Calc!Q163,if($G$3=Calc!$B$5,Calc!Q183,if($G$3=Calc!$B$6,Calc!Q203,"-")))</f>
        <v/>
      </c>
      <c r="AC11" s="91" t="str">
        <f>if($G$3=Calc!$B$4,Calc!R163,if($G$3=Calc!$B$5,Calc!R183,if($G$3=Calc!$B$6,Calc!R203,"-")))</f>
        <v/>
      </c>
      <c r="AD11" s="91" t="str">
        <f>if($G$3=Calc!$B$4,Calc!S163,if($G$3=Calc!$B$5,Calc!S183,if($G$3=Calc!$B$6,Calc!S203,"-")))</f>
        <v/>
      </c>
      <c r="AE11" s="91" t="str">
        <f>if($G$3=Calc!$B$4,Calc!T163,if($G$3=Calc!$B$5,Calc!T183,if($G$3=Calc!$B$6,Calc!T203,"-")))</f>
        <v/>
      </c>
      <c r="AF11" s="91"/>
    </row>
    <row r="12" ht="15.75" customHeight="1">
      <c r="A12" s="78"/>
      <c r="B12" s="99" t="s">
        <v>69</v>
      </c>
      <c r="C12" s="106">
        <v>3.0</v>
      </c>
      <c r="D12" s="78"/>
      <c r="F12" s="78"/>
      <c r="G12" s="88" t="s">
        <v>133</v>
      </c>
      <c r="H12" s="90"/>
      <c r="I12" s="94">
        <f>if($G$3=Calc!$B$4,Calc!K104,if($G$3=Calc!$B$5,Calc!K123,if($G$3=Calc!$B$6,Calc!K142,"-")))</f>
        <v>20000</v>
      </c>
      <c r="J12" s="94">
        <f>if($G$3=Calc!$B$4,Calc!L104,if($G$3=Calc!$B$5,Calc!L123,if($G$3=Calc!$B$6,Calc!L142,"-")))</f>
        <v>20000</v>
      </c>
      <c r="K12" s="94">
        <f>if($G$3=Calc!$B$4,Calc!M104,if($G$3=Calc!$B$5,Calc!M123,if($G$3=Calc!$B$6,Calc!M142,"-")))</f>
        <v>20000</v>
      </c>
      <c r="L12" s="94">
        <f>if($G$3=Calc!$B$4,Calc!N104,if($G$3=Calc!$B$5,Calc!N123,if($G$3=Calc!$B$6,Calc!N142,"-")))</f>
        <v>20000</v>
      </c>
      <c r="M12" s="94">
        <f>if($G$3=Calc!$B$4,Calc!O104,if($G$3=Calc!$B$5,Calc!O123,if($G$3=Calc!$B$6,Calc!O142,"-")))</f>
        <v>20000</v>
      </c>
      <c r="N12" s="94">
        <f>if($G$3=Calc!$B$4,Calc!P104,if($G$3=Calc!$B$5,Calc!P123,if($G$3=Calc!$B$6,Calc!P142,"-")))</f>
        <v>20000</v>
      </c>
      <c r="O12" s="94">
        <f>if($G$3=Calc!$B$4,Calc!Q104,if($G$3=Calc!$B$5,Calc!Q123,if($G$3=Calc!$B$6,Calc!Q142,"-")))</f>
        <v>20000</v>
      </c>
      <c r="P12" s="94">
        <f>if($G$3=Calc!$B$4,Calc!R104,if($G$3=Calc!$B$5,Calc!R123,if($G$3=Calc!$B$6,Calc!R142,"-")))</f>
        <v>40000</v>
      </c>
      <c r="Q12" s="94">
        <f>if($G$3=Calc!$B$4,Calc!S104,if($G$3=Calc!$B$5,Calc!S123,if($G$3=Calc!$B$6,Calc!S142,"-")))</f>
        <v>40000</v>
      </c>
      <c r="R12" s="94">
        <f>if($G$3=Calc!$B$4,Calc!T104,if($G$3=Calc!$B$5,Calc!T123,if($G$3=Calc!$B$6,Calc!T142,"-")))</f>
        <v>40000</v>
      </c>
      <c r="S12" s="94">
        <f>if($G$3=Calc!$B$4,Calc!U104,if($G$3=Calc!$B$5,Calc!U123,if($G$3=Calc!$B$6,Calc!U142,"-")))</f>
        <v>40000</v>
      </c>
      <c r="T12" s="94">
        <f>if($G$3=Calc!$B$4,Calc!V104,if($G$3=Calc!$B$5,Calc!V123,if($G$3=Calc!$B$6,Calc!V142,"-")))</f>
        <v>40000</v>
      </c>
      <c r="U12" s="91"/>
      <c r="V12" s="94">
        <f>if($G$3=Calc!$B$4,Calc!K164,if($G$3=Calc!$B$5,Calc!K184,if($G$3=Calc!$B$6,Calc!K204,"-")))</f>
        <v>340000</v>
      </c>
      <c r="W12" s="94">
        <f>if($G$3=Calc!$B$4,Calc!L164,if($G$3=Calc!$B$5,Calc!L184,if($G$3=Calc!$B$6,Calc!L204,"-")))</f>
        <v>300530.2311</v>
      </c>
      <c r="X12" s="94">
        <f>if($G$3=Calc!$B$4,Calc!M164,if($G$3=Calc!$B$5,Calc!M184,if($G$3=Calc!$B$6,Calc!M204,"-")))</f>
        <v>518804.0131</v>
      </c>
      <c r="Y12" s="94">
        <f>if($G$3=Calc!$B$4,Calc!N164,if($G$3=Calc!$B$5,Calc!N184,if($G$3=Calc!$B$6,Calc!N204,"-")))</f>
        <v>796134.266</v>
      </c>
      <c r="Z12" s="94">
        <f>if($G$3=Calc!$B$4,Calc!O164,if($G$3=Calc!$B$5,Calc!O184,if($G$3=Calc!$B$6,Calc!O204,"-")))</f>
        <v>1204061.835</v>
      </c>
      <c r="AA12" s="94">
        <f>if($G$3=Calc!$B$4,Calc!P164,if($G$3=Calc!$B$5,Calc!P184,if($G$3=Calc!$B$6,Calc!P204,"-")))</f>
        <v>1835047.105</v>
      </c>
      <c r="AB12" s="94">
        <f>if($G$3=Calc!$B$4,Calc!Q164,if($G$3=Calc!$B$5,Calc!Q184,if($G$3=Calc!$B$6,Calc!Q204,"-")))</f>
        <v>2785354.364</v>
      </c>
      <c r="AC12" s="94">
        <f>if($G$3=Calc!$B$4,Calc!R164,if($G$3=Calc!$B$5,Calc!R184,if($G$3=Calc!$B$6,Calc!R204,"-")))</f>
        <v>4236887.488</v>
      </c>
      <c r="AD12" s="94">
        <f>if($G$3=Calc!$B$4,Calc!S164,if($G$3=Calc!$B$5,Calc!S184,if($G$3=Calc!$B$6,Calc!S204,"-")))</f>
        <v>6437537.787</v>
      </c>
      <c r="AE12" s="94">
        <f>if($G$3=Calc!$B$4,Calc!T164,if($G$3=Calc!$B$5,Calc!T184,if($G$3=Calc!$B$6,Calc!T204,"-")))</f>
        <v>9787092.127</v>
      </c>
      <c r="AF12" s="90"/>
    </row>
    <row r="13" ht="15.75" customHeight="1">
      <c r="A13" s="78"/>
      <c r="B13" s="176" t="s">
        <v>77</v>
      </c>
      <c r="C13" s="174">
        <v>12.0</v>
      </c>
      <c r="E13" s="150"/>
      <c r="F13" s="78"/>
      <c r="G13" s="103" t="s">
        <v>135</v>
      </c>
      <c r="H13" s="90"/>
      <c r="I13" s="90">
        <f>if($G$3=Calc!$B$4,Calc!K105,if($G$3=Calc!$B$5,Calc!K124,if($G$3=Calc!$B$6,Calc!K143,"-")))</f>
        <v>-20000</v>
      </c>
      <c r="J13" s="90">
        <f>if($G$3=Calc!$B$4,Calc!L105,if($G$3=Calc!$B$5,Calc!L124,if($G$3=Calc!$B$6,Calc!L143,"-")))</f>
        <v>-20000</v>
      </c>
      <c r="K13" s="90">
        <f>if($G$3=Calc!$B$4,Calc!M105,if($G$3=Calc!$B$5,Calc!M124,if($G$3=Calc!$B$6,Calc!M143,"-")))</f>
        <v>-20000</v>
      </c>
      <c r="L13" s="90">
        <f>if($G$3=Calc!$B$4,Calc!N105,if($G$3=Calc!$B$5,Calc!N124,if($G$3=Calc!$B$6,Calc!N143,"-")))</f>
        <v>-14000</v>
      </c>
      <c r="M13" s="90">
        <f>if($G$3=Calc!$B$4,Calc!O105,if($G$3=Calc!$B$5,Calc!O124,if($G$3=Calc!$B$6,Calc!O143,"-")))</f>
        <v>-10000</v>
      </c>
      <c r="N13" s="90">
        <f>if($G$3=Calc!$B$4,Calc!P105,if($G$3=Calc!$B$5,Calc!P124,if($G$3=Calc!$B$6,Calc!P143,"-")))</f>
        <v>-6400</v>
      </c>
      <c r="O13" s="90">
        <f>if($G$3=Calc!$B$4,Calc!Q105,if($G$3=Calc!$B$5,Calc!Q124,if($G$3=Calc!$B$6,Calc!Q143,"-")))</f>
        <v>-2840</v>
      </c>
      <c r="P13" s="90">
        <f>if($G$3=Calc!$B$4,Calc!R105,if($G$3=Calc!$B$5,Calc!R124,if($G$3=Calc!$B$6,Calc!R143,"-")))</f>
        <v>-19284</v>
      </c>
      <c r="Q13" s="90">
        <f>if($G$3=Calc!$B$4,Calc!S105,if($G$3=Calc!$B$5,Calc!S124,if($G$3=Calc!$B$6,Calc!S143,"-")))</f>
        <v>-15728.4</v>
      </c>
      <c r="R13" s="90">
        <f>if($G$3=Calc!$B$4,Calc!T105,if($G$3=Calc!$B$5,Calc!T124,if($G$3=Calc!$B$6,Calc!T143,"-")))</f>
        <v>-12172.84</v>
      </c>
      <c r="S13" s="90">
        <f>if($G$3=Calc!$B$4,Calc!U105,if($G$3=Calc!$B$5,Calc!U124,if($G$3=Calc!$B$6,Calc!U143,"-")))</f>
        <v>-8617.284</v>
      </c>
      <c r="T13" s="90">
        <f>if($G$3=Calc!$B$4,Calc!V105,if($G$3=Calc!$B$5,Calc!V124,if($G$3=Calc!$B$6,Calc!V143,"-")))</f>
        <v>-5061.7284</v>
      </c>
      <c r="U13" s="91"/>
      <c r="V13" s="90">
        <f>if($G$3=Calc!$B$4,Calc!K165,if($G$3=Calc!$B$5,Calc!K185,if($G$3=Calc!$B$6,Calc!K205,"-")))</f>
        <v>-154104.2524</v>
      </c>
      <c r="W13" s="90">
        <f>if($G$3=Calc!$B$4,Calc!L165,if($G$3=Calc!$B$5,Calc!L185,if($G$3=Calc!$B$6,Calc!L205,"-")))</f>
        <v>84530.23109</v>
      </c>
      <c r="X13" s="90">
        <f>if($G$3=Calc!$B$4,Calc!M165,if($G$3=Calc!$B$5,Calc!M185,if($G$3=Calc!$B$6,Calc!M205,"-")))</f>
        <v>175406.4618</v>
      </c>
      <c r="Y13" s="90">
        <f>if($G$3=Calc!$B$4,Calc!N165,if($G$3=Calc!$B$5,Calc!N185,if($G$3=Calc!$B$6,Calc!N205,"-")))</f>
        <v>354154.4017</v>
      </c>
      <c r="Z13" s="90">
        <f>if($G$3=Calc!$B$4,Calc!O165,if($G$3=Calc!$B$5,Calc!O185,if($G$3=Calc!$B$6,Calc!O205,"-")))</f>
        <v>674326.6443</v>
      </c>
      <c r="AA13" s="90">
        <f>if($G$3=Calc!$B$4,Calc!P165,if($G$3=Calc!$B$5,Calc!P185,if($G$3=Calc!$B$6,Calc!P205,"-")))</f>
        <v>1246948.205</v>
      </c>
      <c r="AB13" s="90">
        <f>if($G$3=Calc!$B$4,Calc!Q165,if($G$3=Calc!$B$5,Calc!Q185,if($G$3=Calc!$B$6,Calc!Q205,"-")))</f>
        <v>2246074.975</v>
      </c>
      <c r="AC13" s="90">
        <f>if($G$3=Calc!$B$4,Calc!R165,if($G$3=Calc!$B$5,Calc!R185,if($G$3=Calc!$B$6,Calc!R205,"-")))</f>
        <v>3979543.053</v>
      </c>
      <c r="AD13" s="90">
        <f>if($G$3=Calc!$B$4,Calc!S165,if($G$3=Calc!$B$5,Calc!S185,if($G$3=Calc!$B$6,Calc!S205,"-")))</f>
        <v>6949534.847</v>
      </c>
      <c r="AE13" s="90">
        <f>if($G$3=Calc!$B$4,Calc!T165,if($G$3=Calc!$B$5,Calc!T185,if($G$3=Calc!$B$6,Calc!T205,"-")))</f>
        <v>12008235.05</v>
      </c>
      <c r="AF13" s="90"/>
    </row>
    <row r="14" ht="15.75" customHeight="1">
      <c r="A14" s="78"/>
      <c r="B14" s="177" t="s">
        <v>81</v>
      </c>
      <c r="C14" s="178">
        <v>1.0</v>
      </c>
      <c r="F14" s="78"/>
      <c r="G14" s="78"/>
      <c r="H14" s="91"/>
      <c r="I14" s="91" t="str">
        <f>if($G$3=Calc!$B$4,Calc!K106,if($G$3=Calc!$B$5,Calc!K125,if($G$3=Calc!$B$6,Calc!K144,"-")))</f>
        <v/>
      </c>
      <c r="J14" s="91" t="str">
        <f>if($G$3=Calc!$B$4,Calc!L106,if($G$3=Calc!$B$5,Calc!L125,if($G$3=Calc!$B$6,Calc!L144,"-")))</f>
        <v/>
      </c>
      <c r="K14" s="91" t="str">
        <f>if($G$3=Calc!$B$4,Calc!M106,if($G$3=Calc!$B$5,Calc!M125,if($G$3=Calc!$B$6,Calc!M144,"-")))</f>
        <v/>
      </c>
      <c r="L14" s="91" t="str">
        <f>if($G$3=Calc!$B$4,Calc!N106,if($G$3=Calc!$B$5,Calc!N125,if($G$3=Calc!$B$6,Calc!N144,"-")))</f>
        <v/>
      </c>
      <c r="M14" s="91" t="str">
        <f>if($G$3=Calc!$B$4,Calc!O106,if($G$3=Calc!$B$5,Calc!O125,if($G$3=Calc!$B$6,Calc!O144,"-")))</f>
        <v/>
      </c>
      <c r="N14" s="91" t="str">
        <f>if($G$3=Calc!$B$4,Calc!P106,if($G$3=Calc!$B$5,Calc!P125,if($G$3=Calc!$B$6,Calc!P144,"-")))</f>
        <v/>
      </c>
      <c r="O14" s="91" t="str">
        <f>if($G$3=Calc!$B$4,Calc!Q106,if($G$3=Calc!$B$5,Calc!Q125,if($G$3=Calc!$B$6,Calc!Q144,"-")))</f>
        <v/>
      </c>
      <c r="P14" s="91" t="str">
        <f>if($G$3=Calc!$B$4,Calc!R106,if($G$3=Calc!$B$5,Calc!R125,if($G$3=Calc!$B$6,Calc!R144,"-")))</f>
        <v/>
      </c>
      <c r="Q14" s="91" t="str">
        <f>if($G$3=Calc!$B$4,Calc!S106,if($G$3=Calc!$B$5,Calc!S125,if($G$3=Calc!$B$6,Calc!S144,"-")))</f>
        <v/>
      </c>
      <c r="R14" s="91" t="str">
        <f>if($G$3=Calc!$B$4,Calc!T106,if($G$3=Calc!$B$5,Calc!T125,if($G$3=Calc!$B$6,Calc!T144,"-")))</f>
        <v/>
      </c>
      <c r="S14" s="91" t="str">
        <f>if($G$3=Calc!$B$4,Calc!U106,if($G$3=Calc!$B$5,Calc!U125,if($G$3=Calc!$B$6,Calc!U144,"-")))</f>
        <v/>
      </c>
      <c r="T14" s="91" t="str">
        <f>if($G$3=Calc!$B$4,Calc!V106,if($G$3=Calc!$B$5,Calc!V125,if($G$3=Calc!$B$6,Calc!V144,"-")))</f>
        <v/>
      </c>
      <c r="U14" s="91"/>
      <c r="V14" s="91" t="str">
        <f>if($G$3=Calc!$B$4,Calc!K166,if($G$3=Calc!$B$5,Calc!K186,if($G$3=Calc!$B$6,Calc!K206,"-")))</f>
        <v/>
      </c>
      <c r="W14" s="91" t="str">
        <f>if($G$3=Calc!$B$4,Calc!L166,if($G$3=Calc!$B$5,Calc!L186,if($G$3=Calc!$B$6,Calc!L206,"-")))</f>
        <v/>
      </c>
      <c r="X14" s="91" t="str">
        <f>if($G$3=Calc!$B$4,Calc!M166,if($G$3=Calc!$B$5,Calc!M186,if($G$3=Calc!$B$6,Calc!M206,"-")))</f>
        <v/>
      </c>
      <c r="Y14" s="91" t="str">
        <f>if($G$3=Calc!$B$4,Calc!N166,if($G$3=Calc!$B$5,Calc!N186,if($G$3=Calc!$B$6,Calc!N206,"-")))</f>
        <v/>
      </c>
      <c r="Z14" s="91" t="str">
        <f>if($G$3=Calc!$B$4,Calc!O166,if($G$3=Calc!$B$5,Calc!O186,if($G$3=Calc!$B$6,Calc!O206,"-")))</f>
        <v/>
      </c>
      <c r="AA14" s="91" t="str">
        <f>if($G$3=Calc!$B$4,Calc!P166,if($G$3=Calc!$B$5,Calc!P186,if($G$3=Calc!$B$6,Calc!P206,"-")))</f>
        <v/>
      </c>
      <c r="AB14" s="91" t="str">
        <f>if($G$3=Calc!$B$4,Calc!Q166,if($G$3=Calc!$B$5,Calc!Q186,if($G$3=Calc!$B$6,Calc!Q206,"-")))</f>
        <v/>
      </c>
      <c r="AC14" s="91" t="str">
        <f>if($G$3=Calc!$B$4,Calc!R166,if($G$3=Calc!$B$5,Calc!R186,if($G$3=Calc!$B$6,Calc!R206,"-")))</f>
        <v/>
      </c>
      <c r="AD14" s="91" t="str">
        <f>if($G$3=Calc!$B$4,Calc!S166,if($G$3=Calc!$B$5,Calc!S186,if($G$3=Calc!$B$6,Calc!S206,"-")))</f>
        <v/>
      </c>
      <c r="AE14" s="91" t="str">
        <f>if($G$3=Calc!$B$4,Calc!T166,if($G$3=Calc!$B$5,Calc!T186,if($G$3=Calc!$B$6,Calc!T206,"-")))</f>
        <v/>
      </c>
      <c r="AF14" s="91"/>
    </row>
    <row r="15" ht="15.75" customHeight="1">
      <c r="A15" s="78"/>
      <c r="F15" s="78"/>
      <c r="G15" s="88" t="s">
        <v>138</v>
      </c>
      <c r="H15" s="90"/>
      <c r="I15" s="94">
        <f>if($G$3=Calc!$B$4,Calc!K107,if($G$3=Calc!$B$5,Calc!K126,if($G$3=Calc!$B$6,Calc!K145,"-")))</f>
        <v>0</v>
      </c>
      <c r="J15" s="94">
        <f>if($G$3=Calc!$B$4,Calc!L107,if($G$3=Calc!$B$5,Calc!L126,if($G$3=Calc!$B$6,Calc!L145,"-")))</f>
        <v>0</v>
      </c>
      <c r="K15" s="94">
        <f>if($G$3=Calc!$B$4,Calc!M107,if($G$3=Calc!$B$5,Calc!M126,if($G$3=Calc!$B$6,Calc!M145,"-")))</f>
        <v>0</v>
      </c>
      <c r="L15" s="94">
        <f>if($G$3=Calc!$B$4,Calc!N107,if($G$3=Calc!$B$5,Calc!N126,if($G$3=Calc!$B$6,Calc!N145,"-")))</f>
        <v>0</v>
      </c>
      <c r="M15" s="94">
        <f>if($G$3=Calc!$B$4,Calc!O107,if($G$3=Calc!$B$5,Calc!O126,if($G$3=Calc!$B$6,Calc!O145,"-")))</f>
        <v>0</v>
      </c>
      <c r="N15" s="94">
        <f>if($G$3=Calc!$B$4,Calc!P107,if($G$3=Calc!$B$5,Calc!P126,if($G$3=Calc!$B$6,Calc!P145,"-")))</f>
        <v>0</v>
      </c>
      <c r="O15" s="94">
        <f>if($G$3=Calc!$B$4,Calc!Q107,if($G$3=Calc!$B$5,Calc!Q126,if($G$3=Calc!$B$6,Calc!Q145,"-")))</f>
        <v>0</v>
      </c>
      <c r="P15" s="94">
        <f>if($G$3=Calc!$B$4,Calc!R107,if($G$3=Calc!$B$5,Calc!R126,if($G$3=Calc!$B$6,Calc!R145,"-")))</f>
        <v>0</v>
      </c>
      <c r="Q15" s="94">
        <f>if($G$3=Calc!$B$4,Calc!S107,if($G$3=Calc!$B$5,Calc!S126,if($G$3=Calc!$B$6,Calc!S145,"-")))</f>
        <v>0</v>
      </c>
      <c r="R15" s="94">
        <f>if($G$3=Calc!$B$4,Calc!T107,if($G$3=Calc!$B$5,Calc!T126,if($G$3=Calc!$B$6,Calc!T145,"-")))</f>
        <v>0</v>
      </c>
      <c r="S15" s="94">
        <f>if($G$3=Calc!$B$4,Calc!U107,if($G$3=Calc!$B$5,Calc!U126,if($G$3=Calc!$B$6,Calc!U145,"-")))</f>
        <v>0</v>
      </c>
      <c r="T15" s="94">
        <f>if($G$3=Calc!$B$4,Calc!V107,if($G$3=Calc!$B$5,Calc!V126,if($G$3=Calc!$B$6,Calc!V145,"-")))</f>
        <v>0</v>
      </c>
      <c r="U15" s="91"/>
      <c r="V15" s="94">
        <f>if($G$3=Calc!$B$4,Calc!K167,if($G$3=Calc!$B$5,Calc!K187,if($G$3=Calc!$B$6,Calc!K207,"-")))</f>
        <v>0</v>
      </c>
      <c r="W15" s="94">
        <f>if($G$3=Calc!$B$4,Calc!L167,if($G$3=Calc!$B$5,Calc!L187,if($G$3=Calc!$B$6,Calc!L207,"-")))</f>
        <v>0</v>
      </c>
      <c r="X15" s="94">
        <f>if($G$3=Calc!$B$4,Calc!M167,if($G$3=Calc!$B$5,Calc!M187,if($G$3=Calc!$B$6,Calc!M207,"-")))</f>
        <v>15874.86608</v>
      </c>
      <c r="Y15" s="94">
        <f>if($G$3=Calc!$B$4,Calc!N167,if($G$3=Calc!$B$5,Calc!N187,if($G$3=Calc!$B$6,Calc!N207,"-")))</f>
        <v>53123.16026</v>
      </c>
      <c r="Z15" s="94">
        <f>if($G$3=Calc!$B$4,Calc!O167,if($G$3=Calc!$B$5,Calc!O187,if($G$3=Calc!$B$6,Calc!O207,"-")))</f>
        <v>101148.9966</v>
      </c>
      <c r="AA15" s="94">
        <f>if($G$3=Calc!$B$4,Calc!P167,if($G$3=Calc!$B$5,Calc!P187,if($G$3=Calc!$B$6,Calc!P207,"-")))</f>
        <v>187042.2308</v>
      </c>
      <c r="AB15" s="94">
        <f>if($G$3=Calc!$B$4,Calc!Q167,if($G$3=Calc!$B$5,Calc!Q187,if($G$3=Calc!$B$6,Calc!Q207,"-")))</f>
        <v>336911.2462</v>
      </c>
      <c r="AC15" s="94">
        <f>if($G$3=Calc!$B$4,Calc!R167,if($G$3=Calc!$B$5,Calc!R187,if($G$3=Calc!$B$6,Calc!R207,"-")))</f>
        <v>596931.4579</v>
      </c>
      <c r="AD15" s="94">
        <f>if($G$3=Calc!$B$4,Calc!S167,if($G$3=Calc!$B$5,Calc!S187,if($G$3=Calc!$B$6,Calc!S207,"-")))</f>
        <v>1042430.227</v>
      </c>
      <c r="AE15" s="94">
        <f>if($G$3=Calc!$B$4,Calc!T167,if($G$3=Calc!$B$5,Calc!T187,if($G$3=Calc!$B$6,Calc!T207,"-")))</f>
        <v>1801235.257</v>
      </c>
      <c r="AF15" s="90"/>
    </row>
    <row r="16" ht="15.75" customHeight="1">
      <c r="A16" s="78"/>
      <c r="F16" s="89"/>
      <c r="G16" s="103" t="s">
        <v>139</v>
      </c>
      <c r="H16" s="90"/>
      <c r="I16" s="90">
        <f>if($G$3=Calc!$B$4,Calc!K108,if($G$3=Calc!$B$5,Calc!K127,if($G$3=Calc!$B$6,Calc!K146,"-")))</f>
        <v>-20000</v>
      </c>
      <c r="J16" s="90">
        <f>if($G$3=Calc!$B$4,Calc!L108,if($G$3=Calc!$B$5,Calc!L127,if($G$3=Calc!$B$6,Calc!L146,"-")))</f>
        <v>-20000</v>
      </c>
      <c r="K16" s="90">
        <f>if($G$3=Calc!$B$4,Calc!M108,if($G$3=Calc!$B$5,Calc!M127,if($G$3=Calc!$B$6,Calc!M146,"-")))</f>
        <v>-20000</v>
      </c>
      <c r="L16" s="90">
        <f>if($G$3=Calc!$B$4,Calc!N108,if($G$3=Calc!$B$5,Calc!N127,if($G$3=Calc!$B$6,Calc!N146,"-")))</f>
        <v>-14000</v>
      </c>
      <c r="M16" s="90">
        <f>if($G$3=Calc!$B$4,Calc!O108,if($G$3=Calc!$B$5,Calc!O127,if($G$3=Calc!$B$6,Calc!O146,"-")))</f>
        <v>-10000</v>
      </c>
      <c r="N16" s="90">
        <f>if($G$3=Calc!$B$4,Calc!P108,if($G$3=Calc!$B$5,Calc!P127,if($G$3=Calc!$B$6,Calc!P146,"-")))</f>
        <v>-6400</v>
      </c>
      <c r="O16" s="90">
        <f>if($G$3=Calc!$B$4,Calc!Q108,if($G$3=Calc!$B$5,Calc!Q127,if($G$3=Calc!$B$6,Calc!Q146,"-")))</f>
        <v>-2840</v>
      </c>
      <c r="P16" s="90">
        <f>if($G$3=Calc!$B$4,Calc!R108,if($G$3=Calc!$B$5,Calc!R127,if($G$3=Calc!$B$6,Calc!R146,"-")))</f>
        <v>-19284</v>
      </c>
      <c r="Q16" s="90">
        <f>if($G$3=Calc!$B$4,Calc!S108,if($G$3=Calc!$B$5,Calc!S127,if($G$3=Calc!$B$6,Calc!S146,"-")))</f>
        <v>-15728.4</v>
      </c>
      <c r="R16" s="90">
        <f>if($G$3=Calc!$B$4,Calc!T108,if($G$3=Calc!$B$5,Calc!T127,if($G$3=Calc!$B$6,Calc!T146,"-")))</f>
        <v>-12172.84</v>
      </c>
      <c r="S16" s="90">
        <f>if($G$3=Calc!$B$4,Calc!U108,if($G$3=Calc!$B$5,Calc!U127,if($G$3=Calc!$B$6,Calc!U146,"-")))</f>
        <v>-8617.284</v>
      </c>
      <c r="T16" s="90">
        <f>if($G$3=Calc!$B$4,Calc!V108,if($G$3=Calc!$B$5,Calc!V127,if($G$3=Calc!$B$6,Calc!V146,"-")))</f>
        <v>-5061.7284</v>
      </c>
      <c r="U16" s="91"/>
      <c r="V16" s="90">
        <f>if($G$3=Calc!$B$4,Calc!K168,if($G$3=Calc!$B$5,Calc!K188,if($G$3=Calc!$B$6,Calc!K208,"-")))</f>
        <v>-154104.2524</v>
      </c>
      <c r="W16" s="90">
        <f>if($G$3=Calc!$B$4,Calc!L168,if($G$3=Calc!$B$5,Calc!L188,if($G$3=Calc!$B$6,Calc!L208,"-")))</f>
        <v>84530.23109</v>
      </c>
      <c r="X16" s="90">
        <f>if($G$3=Calc!$B$4,Calc!M168,if($G$3=Calc!$B$5,Calc!M188,if($G$3=Calc!$B$6,Calc!M208,"-")))</f>
        <v>159531.5957</v>
      </c>
      <c r="Y16" s="90">
        <f>if($G$3=Calc!$B$4,Calc!N168,if($G$3=Calc!$B$5,Calc!N188,if($G$3=Calc!$B$6,Calc!N208,"-")))</f>
        <v>301031.2415</v>
      </c>
      <c r="Z16" s="90">
        <f>if($G$3=Calc!$B$4,Calc!O168,if($G$3=Calc!$B$5,Calc!O188,if($G$3=Calc!$B$6,Calc!O208,"-")))</f>
        <v>573177.6477</v>
      </c>
      <c r="AA16" s="90">
        <f>if($G$3=Calc!$B$4,Calc!P168,if($G$3=Calc!$B$5,Calc!P188,if($G$3=Calc!$B$6,Calc!P208,"-")))</f>
        <v>1059905.974</v>
      </c>
      <c r="AB16" s="90">
        <f>if($G$3=Calc!$B$4,Calc!Q168,if($G$3=Calc!$B$5,Calc!Q188,if($G$3=Calc!$B$6,Calc!Q208,"-")))</f>
        <v>1909163.728</v>
      </c>
      <c r="AC16" s="90">
        <f>if($G$3=Calc!$B$4,Calc!R168,if($G$3=Calc!$B$5,Calc!R188,if($G$3=Calc!$B$6,Calc!R208,"-")))</f>
        <v>3382611.595</v>
      </c>
      <c r="AD16" s="90">
        <f>if($G$3=Calc!$B$4,Calc!S168,if($G$3=Calc!$B$5,Calc!S188,if($G$3=Calc!$B$6,Calc!S208,"-")))</f>
        <v>5907104.62</v>
      </c>
      <c r="AE16" s="90">
        <f>if($G$3=Calc!$B$4,Calc!T168,if($G$3=Calc!$B$5,Calc!T188,if($G$3=Calc!$B$6,Calc!T208,"-")))</f>
        <v>10206999.79</v>
      </c>
      <c r="AF16" s="90"/>
    </row>
    <row r="17" ht="15.75" customHeight="1">
      <c r="A17" s="78"/>
      <c r="D17" s="89"/>
      <c r="E17" s="89"/>
      <c r="F17" s="8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ht="15.75" customHeight="1">
      <c r="A18" s="78"/>
      <c r="B18" s="107" t="s">
        <v>84</v>
      </c>
      <c r="C18" s="78"/>
      <c r="D18" s="89"/>
      <c r="E18" s="89"/>
      <c r="F18" s="89"/>
      <c r="G18" s="108" t="s">
        <v>168</v>
      </c>
      <c r="H18" s="109"/>
      <c r="I18" s="109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1"/>
      <c r="W18" s="111"/>
      <c r="X18" s="111"/>
      <c r="Y18" s="111"/>
      <c r="Z18" s="111"/>
      <c r="AA18" s="110"/>
      <c r="AB18" s="110"/>
      <c r="AC18" s="110"/>
      <c r="AD18" s="110"/>
      <c r="AE18" s="110"/>
      <c r="AF18" s="110"/>
    </row>
    <row r="19" ht="15.75" customHeight="1">
      <c r="A19" s="78"/>
      <c r="B19" s="79" t="s">
        <v>85</v>
      </c>
      <c r="C19" s="112" t="s">
        <v>159</v>
      </c>
      <c r="D19" s="89"/>
      <c r="E19" s="89"/>
      <c r="F19" s="89"/>
      <c r="G19" s="113" t="s">
        <v>160</v>
      </c>
      <c r="H19" s="110"/>
      <c r="I19" s="110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1"/>
      <c r="W19" s="111"/>
      <c r="X19" s="111"/>
      <c r="Y19" s="111"/>
      <c r="Z19" s="111"/>
      <c r="AA19" s="109"/>
      <c r="AB19" s="109"/>
      <c r="AC19" s="109"/>
      <c r="AD19" s="109"/>
      <c r="AE19" s="109"/>
      <c r="AF19" s="109"/>
    </row>
    <row r="20" ht="15.75" customHeight="1">
      <c r="A20" s="78"/>
      <c r="B20" s="99" t="s">
        <v>86</v>
      </c>
      <c r="C20" s="102">
        <v>30.0</v>
      </c>
      <c r="D20" s="89"/>
      <c r="E20" s="89"/>
      <c r="F20" s="89"/>
      <c r="G20" s="113" t="s">
        <v>177</v>
      </c>
      <c r="H20" s="114" t="str">
        <f>Calc!J558</f>
        <v/>
      </c>
      <c r="I20" s="111" t="str">
        <f>Calc!K558</f>
        <v/>
      </c>
      <c r="J20" s="114" t="str">
        <f>Calc!L558</f>
        <v/>
      </c>
      <c r="K20" s="114" t="str">
        <f>Calc!M558</f>
        <v/>
      </c>
      <c r="L20" s="114" t="str">
        <f>Calc!N558</f>
        <v/>
      </c>
      <c r="M20" s="114" t="str">
        <f>Calc!O558</f>
        <v/>
      </c>
      <c r="N20" s="114">
        <f>Calc!P558</f>
        <v>100000</v>
      </c>
      <c r="O20" s="114" t="str">
        <f>Calc!Q558</f>
        <v/>
      </c>
      <c r="P20" s="114" t="str">
        <f>Calc!R558</f>
        <v/>
      </c>
      <c r="Q20" s="114" t="str">
        <f>Calc!S558</f>
        <v/>
      </c>
      <c r="R20" s="114" t="str">
        <f>Calc!T558</f>
        <v/>
      </c>
      <c r="S20" s="114" t="str">
        <f>Calc!U558</f>
        <v/>
      </c>
      <c r="T20" s="114" t="str">
        <f>Calc!V558</f>
        <v/>
      </c>
      <c r="U20" s="109"/>
      <c r="V20" s="115">
        <f>Calc!K599</f>
        <v>100000</v>
      </c>
      <c r="W20" s="115">
        <f>Calc!L599</f>
        <v>0</v>
      </c>
      <c r="X20" s="115">
        <f>Calc!M599</f>
        <v>0</v>
      </c>
      <c r="Y20" s="115">
        <f>Calc!N599</f>
        <v>0</v>
      </c>
      <c r="Z20" s="115">
        <f>Calc!O599</f>
        <v>0</v>
      </c>
      <c r="AA20" s="115">
        <f>Calc!P599</f>
        <v>0</v>
      </c>
      <c r="AB20" s="115">
        <f>Calc!Q599</f>
        <v>0</v>
      </c>
      <c r="AC20" s="115">
        <f>Calc!R599</f>
        <v>0</v>
      </c>
      <c r="AD20" s="115">
        <f>Calc!S599</f>
        <v>0</v>
      </c>
      <c r="AE20" s="115">
        <f>Calc!T599</f>
        <v>0</v>
      </c>
      <c r="AF20" s="115"/>
    </row>
    <row r="21" ht="15.75" customHeight="1">
      <c r="A21" s="78"/>
      <c r="B21" s="99" t="s">
        <v>87</v>
      </c>
      <c r="C21" s="100">
        <v>3000000.0</v>
      </c>
      <c r="D21" s="150"/>
      <c r="E21" s="89"/>
      <c r="F21" s="89"/>
      <c r="G21" s="113" t="s">
        <v>162</v>
      </c>
      <c r="H21" s="114" t="str">
        <f>Calc!J559</f>
        <v/>
      </c>
      <c r="I21" s="114" t="str">
        <f>Calc!K559</f>
        <v/>
      </c>
      <c r="J21" s="114" t="str">
        <f>Calc!L559</f>
        <v/>
      </c>
      <c r="K21" s="114" t="str">
        <f>Calc!M559</f>
        <v/>
      </c>
      <c r="L21" s="114" t="str">
        <f>Calc!N559</f>
        <v/>
      </c>
      <c r="M21" s="114" t="str">
        <f>Calc!O559</f>
        <v/>
      </c>
      <c r="N21" s="114" t="str">
        <f>Calc!P559</f>
        <v/>
      </c>
      <c r="O21" s="114" t="str">
        <f>Calc!Q559</f>
        <v/>
      </c>
      <c r="P21" s="114" t="str">
        <f>Calc!R559</f>
        <v/>
      </c>
      <c r="Q21" s="114" t="str">
        <f>Calc!S559</f>
        <v/>
      </c>
      <c r="R21" s="114" t="str">
        <f>Calc!T559</f>
        <v/>
      </c>
      <c r="S21" s="114" t="str">
        <f>Calc!U559</f>
        <v/>
      </c>
      <c r="T21" s="114" t="str">
        <f>Calc!V559</f>
        <v/>
      </c>
      <c r="U21" s="109"/>
      <c r="V21" s="115">
        <f>Calc!K600</f>
        <v>0</v>
      </c>
      <c r="W21" s="115">
        <f>Calc!L600</f>
        <v>0</v>
      </c>
      <c r="X21" s="115">
        <f>Calc!M600</f>
        <v>3000000</v>
      </c>
      <c r="Y21" s="115">
        <f>Calc!N600</f>
        <v>0</v>
      </c>
      <c r="Z21" s="115">
        <f>Calc!O600</f>
        <v>0</v>
      </c>
      <c r="AA21" s="115">
        <f>Calc!P600</f>
        <v>0</v>
      </c>
      <c r="AB21" s="115">
        <f>Calc!Q600</f>
        <v>0</v>
      </c>
      <c r="AC21" s="115">
        <f>Calc!R600</f>
        <v>0</v>
      </c>
      <c r="AD21" s="115">
        <f>Calc!S600</f>
        <v>0</v>
      </c>
      <c r="AE21" s="115">
        <f>Calc!T600</f>
        <v>0</v>
      </c>
      <c r="AF21" s="115"/>
    </row>
    <row r="22" ht="15.75" customHeight="1">
      <c r="A22" s="78"/>
      <c r="B22" s="99" t="s">
        <v>63</v>
      </c>
      <c r="C22" s="100">
        <v>1.0E7</v>
      </c>
      <c r="D22" s="78"/>
      <c r="E22" s="78"/>
      <c r="F22" s="78"/>
      <c r="G22" s="116" t="s">
        <v>163</v>
      </c>
      <c r="H22" s="114" t="str">
        <f>Calc!J560</f>
        <v/>
      </c>
      <c r="I22" s="114" t="str">
        <f>Calc!K560</f>
        <v/>
      </c>
      <c r="J22" s="114" t="str">
        <f>Calc!L560</f>
        <v/>
      </c>
      <c r="K22" s="114" t="str">
        <f>Calc!M560</f>
        <v/>
      </c>
      <c r="L22" s="114" t="str">
        <f>Calc!N560</f>
        <v/>
      </c>
      <c r="M22" s="114" t="str">
        <f>Calc!O560</f>
        <v/>
      </c>
      <c r="N22" s="114" t="str">
        <f>Calc!P560</f>
        <v/>
      </c>
      <c r="O22" s="114" t="str">
        <f>Calc!Q560</f>
        <v/>
      </c>
      <c r="P22" s="114" t="str">
        <f>Calc!R560</f>
        <v/>
      </c>
      <c r="Q22" s="114" t="str">
        <f>Calc!S560</f>
        <v/>
      </c>
      <c r="R22" s="114" t="str">
        <f>Calc!T560</f>
        <v/>
      </c>
      <c r="S22" s="114" t="str">
        <f>Calc!U560</f>
        <v/>
      </c>
      <c r="T22" s="114" t="str">
        <f>Calc!V560</f>
        <v/>
      </c>
      <c r="U22" s="109"/>
      <c r="V22" s="115">
        <f>Calc!K601</f>
        <v>0</v>
      </c>
      <c r="W22" s="115">
        <f>Calc!L601</f>
        <v>0</v>
      </c>
      <c r="X22" s="115">
        <f>Calc!M601</f>
        <v>0</v>
      </c>
      <c r="Y22" s="115">
        <f>Calc!N601</f>
        <v>0</v>
      </c>
      <c r="Z22" s="115">
        <f>Calc!O601</f>
        <v>10000000</v>
      </c>
      <c r="AA22" s="115">
        <f>Calc!P601</f>
        <v>0</v>
      </c>
      <c r="AB22" s="115">
        <f>Calc!Q601</f>
        <v>0</v>
      </c>
      <c r="AC22" s="115">
        <f>Calc!R601</f>
        <v>0</v>
      </c>
      <c r="AD22" s="115">
        <f>Calc!S601</f>
        <v>0</v>
      </c>
      <c r="AE22" s="115">
        <f>Calc!T601</f>
        <v>0</v>
      </c>
      <c r="AF22" s="115"/>
    </row>
    <row r="23" ht="15.75" customHeight="1">
      <c r="A23" s="78"/>
      <c r="B23" s="117" t="s">
        <v>66</v>
      </c>
      <c r="C23" s="102" t="s">
        <v>164</v>
      </c>
      <c r="D23" s="78"/>
      <c r="E23" s="88"/>
    </row>
    <row r="24" ht="15.75" customHeight="1">
      <c r="A24" s="78"/>
      <c r="B24" s="99" t="s">
        <v>88</v>
      </c>
      <c r="C24" s="118">
        <v>0.1</v>
      </c>
      <c r="D24" s="78"/>
      <c r="E24" s="78"/>
      <c r="F24" s="78"/>
      <c r="G24" s="108" t="s">
        <v>165</v>
      </c>
      <c r="AF24" s="115"/>
    </row>
    <row r="25" ht="15.75" customHeight="1">
      <c r="A25" s="78"/>
      <c r="B25" s="99" t="s">
        <v>81</v>
      </c>
      <c r="C25" s="106">
        <v>1.0</v>
      </c>
      <c r="D25" s="78"/>
      <c r="E25" s="78"/>
      <c r="F25" s="78"/>
      <c r="G25" s="113" t="s">
        <v>174</v>
      </c>
      <c r="I25" s="114">
        <f>Calc!K596</f>
        <v>0</v>
      </c>
      <c r="J25" s="114">
        <f>Calc!L596</f>
        <v>0</v>
      </c>
      <c r="K25" s="114">
        <f>Calc!M596</f>
        <v>0</v>
      </c>
      <c r="L25" s="114">
        <f>Calc!N596</f>
        <v>0</v>
      </c>
      <c r="M25" s="114">
        <f>Calc!O596</f>
        <v>0</v>
      </c>
      <c r="N25" s="114">
        <f>Calc!P596</f>
        <v>0</v>
      </c>
      <c r="O25" s="114">
        <f>Calc!Q596</f>
        <v>0</v>
      </c>
      <c r="P25" s="114">
        <f>Calc!R596</f>
        <v>0</v>
      </c>
      <c r="Q25" s="114">
        <f>Calc!S596</f>
        <v>0</v>
      </c>
      <c r="R25" s="114">
        <f>Calc!T596</f>
        <v>0</v>
      </c>
      <c r="S25" s="114">
        <f>Calc!U596</f>
        <v>0</v>
      </c>
      <c r="T25" s="114">
        <f>Calc!V596</f>
        <v>0</v>
      </c>
      <c r="V25" s="114">
        <f>Calc!K624</f>
        <v>0</v>
      </c>
      <c r="W25" s="114">
        <f>Calc!L624</f>
        <v>11749.76256</v>
      </c>
      <c r="X25" s="114">
        <f>Calc!M624</f>
        <v>14410.33189</v>
      </c>
      <c r="Y25" s="114">
        <f>Calc!N624</f>
        <v>0</v>
      </c>
      <c r="Z25" s="114">
        <f>Calc!O624</f>
        <v>0</v>
      </c>
      <c r="AA25" s="114">
        <f>Calc!P624</f>
        <v>0</v>
      </c>
      <c r="AB25" s="114">
        <f>Calc!Q624</f>
        <v>0</v>
      </c>
      <c r="AC25" s="114">
        <f>Calc!R624</f>
        <v>0</v>
      </c>
      <c r="AD25" s="114">
        <f>Calc!S624</f>
        <v>0</v>
      </c>
      <c r="AE25" s="114">
        <f>Calc!T624</f>
        <v>0</v>
      </c>
      <c r="AF25" s="115"/>
    </row>
    <row r="26" ht="15.75" customHeight="1">
      <c r="A26" s="78"/>
      <c r="B26" s="85" t="s">
        <v>74</v>
      </c>
      <c r="C26" s="86">
        <v>0.06</v>
      </c>
      <c r="D26" s="78"/>
      <c r="E26" s="78"/>
      <c r="F26" s="78"/>
      <c r="G26" s="113" t="s">
        <v>177</v>
      </c>
      <c r="I26" s="114">
        <f>sum(Calc!K590,Calc!K593)</f>
        <v>0</v>
      </c>
      <c r="J26" s="114">
        <f>sum(Calc!L590,Calc!L593)</f>
        <v>0</v>
      </c>
      <c r="K26" s="114">
        <f>sum(Calc!M590,Calc!M593)</f>
        <v>0</v>
      </c>
      <c r="L26" s="114">
        <f>sum(Calc!N590,Calc!N593)</f>
        <v>0</v>
      </c>
      <c r="M26" s="114">
        <f>sum(Calc!O590,Calc!O593)</f>
        <v>0</v>
      </c>
      <c r="N26" s="114">
        <f>sum(Calc!P590,Calc!P593)</f>
        <v>0</v>
      </c>
      <c r="O26" s="114">
        <f>sum(Calc!Q590,Calc!Q593)</f>
        <v>0</v>
      </c>
      <c r="P26" s="114">
        <f>sum(Calc!R590,Calc!R593)</f>
        <v>0</v>
      </c>
      <c r="Q26" s="114">
        <f>sum(Calc!S590,Calc!S593)</f>
        <v>0</v>
      </c>
      <c r="R26" s="114">
        <f>sum(Calc!T590,Calc!T593)</f>
        <v>0</v>
      </c>
      <c r="S26" s="114">
        <f>sum(Calc!U590,Calc!U593)</f>
        <v>0</v>
      </c>
      <c r="T26" s="114">
        <f>sum(Calc!V590,Calc!V593)</f>
        <v>0</v>
      </c>
      <c r="V26" s="114">
        <f>sum(Calc!K618,Calc!K621)</f>
        <v>0</v>
      </c>
      <c r="W26" s="114">
        <f>sum(Calc!L618,Calc!L621)</f>
        <v>0</v>
      </c>
      <c r="X26" s="114">
        <f>sum(Calc!M618,Calc!M621)</f>
        <v>0</v>
      </c>
      <c r="Y26" s="114">
        <f>sum(Calc!N618,Calc!N621)</f>
        <v>0</v>
      </c>
      <c r="Z26" s="114">
        <f>sum(Calc!O618,Calc!O621)</f>
        <v>469067.9876</v>
      </c>
      <c r="AA26" s="114">
        <f>sum(Calc!P618,Calc!P621)</f>
        <v>0</v>
      </c>
      <c r="AB26" s="114">
        <f>sum(Calc!Q618,Calc!Q621)</f>
        <v>0</v>
      </c>
      <c r="AC26" s="114">
        <f>sum(Calc!R618,Calc!R621)</f>
        <v>0</v>
      </c>
      <c r="AD26" s="114">
        <f>sum(Calc!S618,Calc!S621)</f>
        <v>0</v>
      </c>
      <c r="AE26" s="114">
        <f>sum(Calc!T618,Calc!T621)</f>
        <v>0</v>
      </c>
      <c r="AF26" s="115"/>
    </row>
    <row r="27" ht="15.75" customHeight="1">
      <c r="A27" s="78"/>
      <c r="B27" s="88"/>
      <c r="C27" s="89"/>
      <c r="D27" s="78"/>
      <c r="E27" s="78"/>
      <c r="F27" s="78"/>
      <c r="G27" s="113" t="s">
        <v>162</v>
      </c>
      <c r="H27" s="89"/>
      <c r="I27" s="114">
        <f>sum(Calc!K591,Calc!K594)</f>
        <v>0</v>
      </c>
      <c r="J27" s="114">
        <f>sum(Calc!L591,Calc!L594)</f>
        <v>0</v>
      </c>
      <c r="K27" s="114">
        <f>sum(Calc!M591,Calc!M594)</f>
        <v>0</v>
      </c>
      <c r="L27" s="114">
        <f>sum(Calc!N591,Calc!N594)</f>
        <v>0</v>
      </c>
      <c r="M27" s="114">
        <f>sum(Calc!O591,Calc!O594)</f>
        <v>0</v>
      </c>
      <c r="N27" s="114">
        <f>sum(Calc!P591,Calc!P594)</f>
        <v>0</v>
      </c>
      <c r="O27" s="114">
        <f>sum(Calc!Q591,Calc!Q594)</f>
        <v>0</v>
      </c>
      <c r="P27" s="114">
        <f>sum(Calc!R591,Calc!R594)</f>
        <v>0</v>
      </c>
      <c r="Q27" s="114">
        <f>sum(Calc!S591,Calc!S594)</f>
        <v>0</v>
      </c>
      <c r="R27" s="114">
        <f>sum(Calc!T591,Calc!T594)</f>
        <v>0</v>
      </c>
      <c r="S27" s="114">
        <f>sum(Calc!U591,Calc!U594)</f>
        <v>0</v>
      </c>
      <c r="T27" s="114">
        <f>sum(Calc!V591,Calc!V594)</f>
        <v>0</v>
      </c>
      <c r="U27" s="78"/>
      <c r="V27" s="114">
        <f>sum(Calc!K619,Calc!K622)</f>
        <v>0</v>
      </c>
      <c r="W27" s="114">
        <f>sum(Calc!L619,Calc!L622)</f>
        <v>0</v>
      </c>
      <c r="X27" s="114">
        <f>sum(Calc!M619,Calc!M622)</f>
        <v>0</v>
      </c>
      <c r="Y27" s="114">
        <f>sum(Calc!N619,Calc!N622)</f>
        <v>0</v>
      </c>
      <c r="Z27" s="114">
        <f>sum(Calc!O619,Calc!O622)</f>
        <v>5404735.961</v>
      </c>
      <c r="AA27" s="114">
        <f>sum(Calc!P619,Calc!P622)</f>
        <v>0</v>
      </c>
      <c r="AB27" s="114">
        <f>sum(Calc!Q619,Calc!Q622)</f>
        <v>0</v>
      </c>
      <c r="AC27" s="114">
        <f>sum(Calc!R619,Calc!R622)</f>
        <v>0</v>
      </c>
      <c r="AD27" s="114">
        <f>sum(Calc!S619,Calc!S622)</f>
        <v>0</v>
      </c>
      <c r="AE27" s="114">
        <f>sum(Calc!T619,Calc!T622)</f>
        <v>0</v>
      </c>
      <c r="AF27" s="78"/>
    </row>
    <row r="28" ht="15.75" customHeight="1">
      <c r="A28" s="78"/>
      <c r="B28" s="119" t="s">
        <v>89</v>
      </c>
      <c r="C28" s="78"/>
      <c r="D28" s="78"/>
      <c r="E28" s="78"/>
      <c r="F28" s="78"/>
      <c r="G28" s="116" t="s">
        <v>166</v>
      </c>
      <c r="H28" s="89"/>
      <c r="I28" s="114">
        <f>Calc!K592</f>
        <v>0</v>
      </c>
      <c r="J28" s="114">
        <f>Calc!L592</f>
        <v>0</v>
      </c>
      <c r="K28" s="114">
        <f>Calc!M592</f>
        <v>0</v>
      </c>
      <c r="L28" s="114">
        <f>Calc!N592</f>
        <v>0</v>
      </c>
      <c r="M28" s="114">
        <f>Calc!O592</f>
        <v>0</v>
      </c>
      <c r="N28" s="114">
        <f>Calc!P592</f>
        <v>0</v>
      </c>
      <c r="O28" s="114">
        <f>Calc!Q592</f>
        <v>0</v>
      </c>
      <c r="P28" s="114">
        <f>Calc!R592</f>
        <v>0</v>
      </c>
      <c r="Q28" s="114">
        <f>Calc!S592</f>
        <v>0</v>
      </c>
      <c r="R28" s="114">
        <f>Calc!T592</f>
        <v>0</v>
      </c>
      <c r="S28" s="114">
        <f>Calc!U592</f>
        <v>0</v>
      </c>
      <c r="T28" s="114">
        <f>Calc!V592</f>
        <v>0</v>
      </c>
      <c r="U28" s="89"/>
      <c r="V28" s="114">
        <f>Calc!K620</f>
        <v>0</v>
      </c>
      <c r="W28" s="114">
        <f>Calc!L620</f>
        <v>0</v>
      </c>
      <c r="X28" s="114">
        <f>Calc!M620</f>
        <v>0</v>
      </c>
      <c r="Y28" s="114">
        <f>Calc!N620</f>
        <v>0</v>
      </c>
      <c r="Z28" s="114">
        <f>Calc!O620</f>
        <v>1166976.811</v>
      </c>
      <c r="AA28" s="114">
        <f>Calc!P620</f>
        <v>0</v>
      </c>
      <c r="AB28" s="114">
        <f>Calc!Q620</f>
        <v>0</v>
      </c>
      <c r="AC28" s="114">
        <f>Calc!R620</f>
        <v>0</v>
      </c>
      <c r="AD28" s="114">
        <f>Calc!S620</f>
        <v>0</v>
      </c>
      <c r="AE28" s="114">
        <f>Calc!T620</f>
        <v>0</v>
      </c>
      <c r="AF28" s="89"/>
    </row>
    <row r="29" ht="15.75" customHeight="1">
      <c r="A29" s="78"/>
      <c r="B29" s="79" t="s">
        <v>86</v>
      </c>
      <c r="C29" s="95">
        <v>60.0</v>
      </c>
      <c r="D29" s="78"/>
      <c r="E29" s="78"/>
      <c r="F29" s="78"/>
      <c r="G29" s="116" t="s">
        <v>167</v>
      </c>
      <c r="H29" s="89"/>
      <c r="I29" s="114">
        <f>Calc!K595</f>
        <v>0</v>
      </c>
      <c r="J29" s="114">
        <f>Calc!L595</f>
        <v>0</v>
      </c>
      <c r="K29" s="114">
        <f>Calc!M595</f>
        <v>0</v>
      </c>
      <c r="L29" s="114">
        <f>Calc!N595</f>
        <v>0</v>
      </c>
      <c r="M29" s="114">
        <f>Calc!O595</f>
        <v>0</v>
      </c>
      <c r="N29" s="114">
        <f>Calc!P595</f>
        <v>0</v>
      </c>
      <c r="O29" s="114">
        <f>Calc!Q595</f>
        <v>0</v>
      </c>
      <c r="P29" s="114">
        <f>Calc!R595</f>
        <v>0</v>
      </c>
      <c r="Q29" s="114">
        <f>Calc!S595</f>
        <v>0</v>
      </c>
      <c r="R29" s="114">
        <f>Calc!T595</f>
        <v>0</v>
      </c>
      <c r="S29" s="114">
        <f>Calc!U595</f>
        <v>0</v>
      </c>
      <c r="T29" s="114">
        <f>Calc!V595</f>
        <v>0</v>
      </c>
      <c r="U29" s="89"/>
      <c r="V29" s="114">
        <f>Calc!K623</f>
        <v>0</v>
      </c>
      <c r="W29" s="114">
        <f>Calc!L623</f>
        <v>0</v>
      </c>
      <c r="X29" s="114">
        <f>Calc!M623</f>
        <v>0</v>
      </c>
      <c r="Y29" s="114">
        <f>Calc!N623</f>
        <v>0</v>
      </c>
      <c r="Z29" s="114">
        <f>Calc!O623</f>
        <v>2959219.24</v>
      </c>
      <c r="AA29" s="114">
        <f>Calc!P623</f>
        <v>0</v>
      </c>
      <c r="AB29" s="114">
        <f>Calc!Q623</f>
        <v>0</v>
      </c>
      <c r="AC29" s="114">
        <f>Calc!R623</f>
        <v>0</v>
      </c>
      <c r="AD29" s="114">
        <f>Calc!S623</f>
        <v>0</v>
      </c>
      <c r="AE29" s="114">
        <f>Calc!T623</f>
        <v>0</v>
      </c>
      <c r="AF29" s="89"/>
    </row>
    <row r="30" ht="15.75" customHeight="1">
      <c r="A30" s="78"/>
      <c r="B30" s="85" t="s">
        <v>90</v>
      </c>
      <c r="C30" s="120">
        <v>1.0E7</v>
      </c>
      <c r="D30" s="78"/>
      <c r="E30" s="78"/>
      <c r="F30" s="78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</row>
    <row r="31" ht="15.75" customHeight="1">
      <c r="A31" s="78"/>
      <c r="D31" s="78"/>
      <c r="E31" s="78"/>
      <c r="F31" s="78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</row>
    <row r="32" ht="15.75" customHeight="1">
      <c r="A32" s="78"/>
      <c r="C32" s="78"/>
      <c r="D32" s="78"/>
      <c r="E32" s="78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</row>
    <row r="33" ht="15.75" customHeight="1">
      <c r="A33" s="78"/>
      <c r="D33" s="78"/>
      <c r="E33" s="78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</row>
    <row r="34" ht="15.75" customHeight="1">
      <c r="A34" s="78"/>
      <c r="D34" s="78"/>
      <c r="E34" s="78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</row>
    <row r="35" ht="15.75" customHeight="1">
      <c r="A35" s="78"/>
      <c r="D35" s="78"/>
      <c r="E35" s="78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122" t="str">
        <f>Calc!I606</f>
        <v>Investors (2)</v>
      </c>
      <c r="V35" s="151">
        <f>Calc!J606</f>
        <v>0</v>
      </c>
      <c r="W35" s="152">
        <f>Calc!K606</f>
        <v>0</v>
      </c>
      <c r="X35" s="152">
        <f>Calc!L606</f>
        <v>0</v>
      </c>
      <c r="Y35" s="152">
        <f>Calc!M606</f>
        <v>0.3686535787</v>
      </c>
      <c r="Z35" s="152">
        <f>Calc!N606</f>
        <v>0.3686535787</v>
      </c>
      <c r="AA35" s="152">
        <f>Calc!O606</f>
        <v>0.3686535787</v>
      </c>
      <c r="AB35" s="152">
        <f>Calc!P606</f>
        <v>0.3686535787</v>
      </c>
      <c r="AC35" s="152">
        <f>Calc!Q606</f>
        <v>0.3686535787</v>
      </c>
      <c r="AD35" s="152">
        <f>Calc!R606</f>
        <v>0.3686535787</v>
      </c>
      <c r="AE35" s="152">
        <f>Calc!S606</f>
        <v>0.3686535787</v>
      </c>
      <c r="AF35" s="89"/>
    </row>
    <row r="3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125" t="str">
        <f>Calc!I605</f>
        <v>Redeemable Rights</v>
      </c>
      <c r="V36" s="153">
        <f>Calc!J605</f>
        <v>0</v>
      </c>
      <c r="W36" s="154">
        <f>Calc!K605</f>
        <v>0</v>
      </c>
      <c r="X36" s="154">
        <f>Calc!L605</f>
        <v>0</v>
      </c>
      <c r="Y36" s="154">
        <f>Calc!M605</f>
        <v>0.0673515654</v>
      </c>
      <c r="Z36" s="154">
        <f>Calc!N605</f>
        <v>0.0673515654</v>
      </c>
      <c r="AA36" s="154">
        <f>Calc!O605</f>
        <v>0.0673515654</v>
      </c>
      <c r="AB36" s="154">
        <f>Calc!P605</f>
        <v>0.0673515654</v>
      </c>
      <c r="AC36" s="154">
        <f>Calc!Q605</f>
        <v>0.0673515654</v>
      </c>
      <c r="AD36" s="154">
        <f>Calc!R605</f>
        <v>0.0673515654</v>
      </c>
      <c r="AE36" s="154">
        <f>Calc!S605</f>
        <v>0.0673515654</v>
      </c>
      <c r="AF36" s="89"/>
    </row>
    <row r="37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128" t="str">
        <f>Calc!I604</f>
        <v>Founders</v>
      </c>
      <c r="V37" s="155">
        <f>Calc!J604</f>
        <v>1</v>
      </c>
      <c r="W37" s="156">
        <f>Calc!K604</f>
        <v>1</v>
      </c>
      <c r="X37" s="156">
        <f>Calc!L604</f>
        <v>1</v>
      </c>
      <c r="Y37" s="156">
        <f>Calc!M604</f>
        <v>0.5639948559</v>
      </c>
      <c r="Z37" s="156">
        <f>Calc!N604</f>
        <v>0.5639948559</v>
      </c>
      <c r="AA37" s="156">
        <f>Calc!O604</f>
        <v>0.5639948559</v>
      </c>
      <c r="AB37" s="156">
        <f>Calc!P604</f>
        <v>0.5639948559</v>
      </c>
      <c r="AC37" s="156">
        <f>Calc!Q604</f>
        <v>0.5639948559</v>
      </c>
      <c r="AD37" s="156">
        <f>Calc!R604</f>
        <v>0.5639948559</v>
      </c>
      <c r="AE37" s="156">
        <f>Calc!S604</f>
        <v>0.5639948559</v>
      </c>
      <c r="AF37" s="89"/>
    </row>
    <row r="38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</row>
    <row r="39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</row>
    <row r="40" ht="15.75" customHeight="1">
      <c r="A40" s="89"/>
      <c r="B40" s="89"/>
      <c r="C40" s="89"/>
      <c r="D40" s="89"/>
      <c r="E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</row>
    <row r="41" ht="15.75" customHeight="1">
      <c r="D41" s="89"/>
      <c r="E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U41" s="89"/>
      <c r="AF41" s="89"/>
    </row>
    <row r="42" ht="15.75" customHeight="1">
      <c r="D42" s="89"/>
      <c r="E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U42" s="131" t="str">
        <f>Calc!I612</f>
        <v>New Option Pool</v>
      </c>
      <c r="V42" s="157">
        <f>Calc!J612</f>
        <v>0</v>
      </c>
      <c r="W42" s="158">
        <f>Calc!K612</f>
        <v>0</v>
      </c>
      <c r="X42" s="158">
        <f>Calc!L612</f>
        <v>0</v>
      </c>
      <c r="Y42" s="158">
        <f>Calc!M612</f>
        <v>0.1005261914</v>
      </c>
      <c r="Z42" s="158">
        <f>Calc!N612</f>
        <v>0.1005261914</v>
      </c>
      <c r="AA42" s="158">
        <f>Calc!O612</f>
        <v>0.1005261914</v>
      </c>
      <c r="AB42" s="158">
        <f>Calc!P612</f>
        <v>0.1005261914</v>
      </c>
      <c r="AC42" s="158">
        <f>Calc!Q612</f>
        <v>0.1005261914</v>
      </c>
      <c r="AD42" s="158">
        <f>Calc!R612</f>
        <v>0.1005261914</v>
      </c>
      <c r="AE42" s="158">
        <f>Calc!S612</f>
        <v>0.1005261914</v>
      </c>
      <c r="AF42" s="89"/>
    </row>
    <row r="43" ht="15.75" customHeight="1">
      <c r="D43" s="89"/>
      <c r="E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U43" s="122" t="str">
        <f>Calc!I611</f>
        <v>Investors (2)</v>
      </c>
      <c r="V43" s="151">
        <f>Calc!J611</f>
        <v>0</v>
      </c>
      <c r="W43" s="152">
        <f>Calc!K611</f>
        <v>0</v>
      </c>
      <c r="X43" s="152">
        <f>Calc!L611</f>
        <v>0</v>
      </c>
      <c r="Y43" s="152">
        <f>Calc!M611</f>
        <v>0.3015785742</v>
      </c>
      <c r="Z43" s="152">
        <f>Calc!N611</f>
        <v>0.3015785742</v>
      </c>
      <c r="AA43" s="152">
        <f>Calc!O611</f>
        <v>0.3015785742</v>
      </c>
      <c r="AB43" s="152">
        <f>Calc!P611</f>
        <v>0.3015785742</v>
      </c>
      <c r="AC43" s="152">
        <f>Calc!Q611</f>
        <v>0.3015785742</v>
      </c>
      <c r="AD43" s="152">
        <f>Calc!R611</f>
        <v>0.3015785742</v>
      </c>
      <c r="AE43" s="152">
        <f>Calc!S611</f>
        <v>0.3015785742</v>
      </c>
      <c r="AF43" s="89"/>
    </row>
    <row r="44" ht="15.75" customHeight="1">
      <c r="A44" s="89"/>
      <c r="B44" s="89"/>
      <c r="C44" s="89"/>
      <c r="D44" s="89"/>
      <c r="E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U44" s="125" t="str">
        <f>Calc!I610</f>
        <v>Redeemable Rights</v>
      </c>
      <c r="V44" s="153">
        <f>Calc!J610</f>
        <v>0</v>
      </c>
      <c r="W44" s="154">
        <f>Calc!K610</f>
        <v>0</v>
      </c>
      <c r="X44" s="154">
        <f>Calc!L610</f>
        <v>0</v>
      </c>
      <c r="Y44" s="154">
        <f>Calc!M610</f>
        <v>0.0550972247</v>
      </c>
      <c r="Z44" s="154">
        <f>Calc!N610</f>
        <v>0.0550972247</v>
      </c>
      <c r="AA44" s="154">
        <f>Calc!O610</f>
        <v>0.0550972247</v>
      </c>
      <c r="AB44" s="154">
        <f>Calc!P610</f>
        <v>0.0550972247</v>
      </c>
      <c r="AC44" s="154">
        <f>Calc!Q610</f>
        <v>0.0550972247</v>
      </c>
      <c r="AD44" s="154">
        <f>Calc!R610</f>
        <v>0.0550972247</v>
      </c>
      <c r="AE44" s="154">
        <f>Calc!S610</f>
        <v>0.0550972247</v>
      </c>
      <c r="AF44" s="89"/>
    </row>
    <row r="45" ht="15.75" customHeight="1">
      <c r="A45" s="89"/>
      <c r="B45" s="89"/>
      <c r="C45" s="89"/>
      <c r="D45" s="89"/>
      <c r="E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U45" s="134" t="str">
        <f>Calc!I609</f>
        <v>Employee Options</v>
      </c>
      <c r="V45" s="159">
        <f>Calc!J609</f>
        <v>0.15</v>
      </c>
      <c r="W45" s="160">
        <f>Calc!K609</f>
        <v>0.15</v>
      </c>
      <c r="X45" s="160">
        <f>Calc!L609</f>
        <v>0.15</v>
      </c>
      <c r="Y45" s="160">
        <f>Calc!M609</f>
        <v>0.08141970146</v>
      </c>
      <c r="Z45" s="160">
        <f>Calc!N609</f>
        <v>0.08141970146</v>
      </c>
      <c r="AA45" s="160">
        <f>Calc!O609</f>
        <v>0.08141970146</v>
      </c>
      <c r="AB45" s="160">
        <f>Calc!P609</f>
        <v>0.08141970146</v>
      </c>
      <c r="AC45" s="160">
        <f>Calc!Q609</f>
        <v>0.08141970146</v>
      </c>
      <c r="AD45" s="160">
        <f>Calc!R609</f>
        <v>0.08141970146</v>
      </c>
      <c r="AE45" s="160">
        <f>Calc!S609</f>
        <v>0.08141970146</v>
      </c>
      <c r="AF45" s="89"/>
    </row>
    <row r="46" ht="18.0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U46" s="128" t="str">
        <f>Calc!I608</f>
        <v>Founders</v>
      </c>
      <c r="V46" s="155">
        <f>Calc!J608</f>
        <v>0.85</v>
      </c>
      <c r="W46" s="156">
        <f>Calc!K608</f>
        <v>0.85</v>
      </c>
      <c r="X46" s="156">
        <f>Calc!L608</f>
        <v>0.85</v>
      </c>
      <c r="Y46" s="156">
        <f>Calc!M608</f>
        <v>0.4613783083</v>
      </c>
      <c r="Z46" s="156">
        <f>Calc!N608</f>
        <v>0.4613783083</v>
      </c>
      <c r="AA46" s="156">
        <f>Calc!O608</f>
        <v>0.4613783083</v>
      </c>
      <c r="AB46" s="156">
        <f>Calc!P608</f>
        <v>0.4613783083</v>
      </c>
      <c r="AC46" s="156">
        <f>Calc!Q608</f>
        <v>0.4613783083</v>
      </c>
      <c r="AD46" s="156">
        <f>Calc!R608</f>
        <v>0.4613783083</v>
      </c>
      <c r="AE46" s="156">
        <f>Calc!S608</f>
        <v>0.4613783083</v>
      </c>
      <c r="AF46" s="89"/>
    </row>
    <row r="47" ht="18.0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</row>
    <row r="48" ht="18.0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</row>
    <row r="49" ht="18.0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</row>
    <row r="50" ht="18.0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</row>
    <row r="51" ht="18.0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</row>
    <row r="52" ht="18.0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</row>
    <row r="53" ht="18.0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</row>
    <row r="54" ht="18.0" customHeight="1">
      <c r="A54" s="89"/>
      <c r="B54" s="89"/>
      <c r="C54" s="89"/>
      <c r="D54" s="89"/>
      <c r="E54" s="137">
        <f>Calc!V633</f>
        <v>5873803.948</v>
      </c>
      <c r="F54" s="138" t="str">
        <f>Calc!I633</f>
        <v>Investors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</row>
    <row r="55" ht="18.0" customHeight="1">
      <c r="A55" s="89"/>
      <c r="B55" s="89"/>
      <c r="C55" s="89"/>
      <c r="D55" s="89"/>
      <c r="E55" s="139">
        <f>Calc!V632</f>
        <v>1166976.811</v>
      </c>
      <c r="F55" s="140" t="str">
        <f>Calc!I632</f>
        <v>Employee Options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</row>
    <row r="56" ht="18.0" customHeight="1">
      <c r="A56" s="89"/>
      <c r="B56" s="89"/>
      <c r="C56" s="89"/>
      <c r="D56" s="89"/>
      <c r="E56" s="141">
        <f>Calc!V631</f>
        <v>2959219.24</v>
      </c>
      <c r="F56" s="142" t="str">
        <f>Calc!I631</f>
        <v>Founders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</row>
    <row r="57" ht="18.0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</row>
    <row r="58" ht="18.0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</row>
    <row r="59" ht="18.0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</row>
    <row r="60" ht="18.0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</row>
    <row r="61" ht="18.0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</row>
    <row r="62" ht="18.0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</row>
    <row r="63" ht="18.0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</row>
    <row r="64" ht="18.0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</row>
    <row r="65" ht="18.0" customHeight="1">
      <c r="A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AF65" s="89"/>
    </row>
    <row r="66" ht="18.0" customHeight="1">
      <c r="A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AF66" s="89"/>
    </row>
    <row r="67" ht="18.0" customHeight="1">
      <c r="A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</row>
    <row r="68" ht="18.0" customHeight="1">
      <c r="A68" s="89"/>
      <c r="D68" s="89"/>
      <c r="E68" s="137">
        <f t="shared" ref="E68:E69" si="1">sum(V68:AE68)</f>
        <v>4004026.266</v>
      </c>
      <c r="F68" s="143" t="str">
        <f t="shared" ref="F68:F69" si="2">U68</f>
        <v>Investors</v>
      </c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144" t="str">
        <f>Calc!I627</f>
        <v>Investors</v>
      </c>
      <c r="V68" s="161">
        <f>Calc!K627</f>
        <v>0</v>
      </c>
      <c r="W68" s="161">
        <f>Calc!L627</f>
        <v>0</v>
      </c>
      <c r="X68" s="161">
        <f>Calc!M627</f>
        <v>9715.097061</v>
      </c>
      <c r="Y68" s="161">
        <f>Calc!N627</f>
        <v>26250.23396</v>
      </c>
      <c r="Z68" s="161">
        <f>Calc!O627</f>
        <v>49981.68058</v>
      </c>
      <c r="AA68" s="161">
        <f>Calc!P627</f>
        <v>184849.7829</v>
      </c>
      <c r="AB68" s="161">
        <f>Calc!Q627</f>
        <v>332962.0826</v>
      </c>
      <c r="AC68" s="161">
        <f>Calc!R627</f>
        <v>589934.4224</v>
      </c>
      <c r="AD68" s="161">
        <f>Calc!S627</f>
        <v>1030211.2</v>
      </c>
      <c r="AE68" s="161">
        <f>Calc!T627</f>
        <v>1780121.766</v>
      </c>
      <c r="AF68" s="89"/>
    </row>
    <row r="69" ht="18.0" customHeight="1">
      <c r="A69" s="89"/>
      <c r="D69" s="89"/>
      <c r="E69" s="141">
        <f t="shared" si="1"/>
        <v>5197489.138</v>
      </c>
      <c r="F69" s="146" t="str">
        <f t="shared" si="2"/>
        <v>Founders</v>
      </c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128" t="str">
        <f>Calc!I626</f>
        <v>Founders</v>
      </c>
      <c r="V69" s="162">
        <f>Calc!K626</f>
        <v>0</v>
      </c>
      <c r="W69" s="162">
        <f>Calc!L626</f>
        <v>8453.023109</v>
      </c>
      <c r="X69" s="162">
        <f>Calc!M626</f>
        <v>22191.22209</v>
      </c>
      <c r="Y69" s="162">
        <f>Calc!N626</f>
        <v>33956.01433</v>
      </c>
      <c r="Z69" s="162">
        <f>Calc!O626</f>
        <v>64653.84896</v>
      </c>
      <c r="AA69" s="162">
        <f>Calc!P626</f>
        <v>239112.6069</v>
      </c>
      <c r="AB69" s="162">
        <f>Calc!Q626</f>
        <v>430703.4087</v>
      </c>
      <c r="AC69" s="162">
        <f>Calc!R626</f>
        <v>763110.2155</v>
      </c>
      <c r="AD69" s="162">
        <f>Calc!S626</f>
        <v>1332630.647</v>
      </c>
      <c r="AE69" s="162">
        <f>Calc!T626</f>
        <v>2302678.151</v>
      </c>
      <c r="AF69" s="89"/>
    </row>
    <row r="70" ht="18.0" customHeight="1">
      <c r="A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</row>
    <row r="71" ht="18.0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AF71" s="89"/>
    </row>
    <row r="72" ht="18.0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AF72" s="89"/>
    </row>
    <row r="73" ht="18.0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</row>
    <row r="74" ht="18.0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</row>
    <row r="75" ht="18.0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</row>
    <row r="76" ht="18.0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</row>
    <row r="77" ht="18.0" customHeight="1">
      <c r="A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AF77" s="89"/>
    </row>
    <row r="78" ht="18.0" customHeight="1">
      <c r="A78" s="89"/>
      <c r="D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AF78" s="89"/>
    </row>
    <row r="79" ht="18.0" customHeight="1">
      <c r="A79" s="89"/>
      <c r="D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AF79" s="89"/>
    </row>
    <row r="80" ht="18.0" customHeight="1">
      <c r="A80" s="89"/>
      <c r="B80" s="89"/>
      <c r="C80" s="89"/>
      <c r="D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AF80" s="89"/>
    </row>
    <row r="81" ht="18.0" customHeight="1">
      <c r="A81" s="89"/>
      <c r="B81" s="89"/>
      <c r="C81" s="89"/>
      <c r="D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AF81" s="89"/>
    </row>
    <row r="82" ht="18.0" customHeight="1">
      <c r="A82" s="89"/>
      <c r="B82" s="89"/>
      <c r="C82" s="89"/>
      <c r="D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AF82" s="89"/>
    </row>
    <row r="83" ht="18.0" customHeight="1">
      <c r="A83" s="89"/>
      <c r="B83" s="89"/>
      <c r="C83" s="89"/>
      <c r="D83" s="89"/>
      <c r="E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AF83" s="89"/>
    </row>
    <row r="84" ht="18.0" customHeight="1">
      <c r="A84" s="89"/>
      <c r="B84" s="89"/>
      <c r="C84" s="89"/>
      <c r="D84" s="89"/>
      <c r="E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</row>
    <row r="85" ht="18.0" customHeight="1">
      <c r="A85" s="89"/>
      <c r="B85" s="89"/>
      <c r="C85" s="89"/>
      <c r="D85" s="89"/>
      <c r="E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</row>
    <row r="86" ht="18.0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</row>
    <row r="87" ht="18.0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</row>
    <row r="88" ht="18.0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</row>
    <row r="89" ht="18.0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</row>
    <row r="90" ht="18.0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</row>
    <row r="91" ht="18.0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ht="18.0" customHeight="1">
      <c r="A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</row>
    <row r="93" ht="18.0" customHeight="1">
      <c r="A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</row>
    <row r="94" ht="18.0" customHeight="1">
      <c r="A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</row>
    <row r="95" ht="18.0" customHeight="1">
      <c r="A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</row>
    <row r="96" ht="18.0" customHeight="1">
      <c r="A96" s="89"/>
      <c r="B96" s="89"/>
      <c r="C96" s="89"/>
      <c r="D96" s="89"/>
      <c r="E96" s="89"/>
      <c r="F96" s="89"/>
      <c r="H96" s="89"/>
      <c r="AF96" s="89"/>
    </row>
    <row r="97" ht="18.0" customHeight="1">
      <c r="A97" s="89"/>
      <c r="B97" s="89"/>
      <c r="C97" s="89"/>
      <c r="D97" s="89"/>
      <c r="E97" s="89"/>
      <c r="F97" s="89"/>
      <c r="H97" s="89"/>
      <c r="AF97" s="89"/>
    </row>
    <row r="98" ht="18.0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AF98" s="89"/>
    </row>
    <row r="99" ht="18.0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</row>
    <row r="100" ht="18.0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</row>
    <row r="101" ht="18.0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</row>
    <row r="102" ht="18.0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</row>
    <row r="103" ht="18.0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</row>
    <row r="104" ht="18.0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D104" s="89"/>
      <c r="AE104" s="89"/>
      <c r="AF104" s="89"/>
    </row>
    <row r="105" ht="18.0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D105" s="89"/>
      <c r="AE105" s="89"/>
      <c r="AF105" s="89"/>
    </row>
    <row r="106" ht="18.0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D106" s="89"/>
      <c r="AE106" s="89"/>
      <c r="AF106" s="89"/>
    </row>
    <row r="107" ht="18.0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</row>
    <row r="108" ht="18.0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</row>
    <row r="109" ht="18.0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</row>
    <row r="110" ht="18.0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</row>
    <row r="111" ht="18.0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</row>
    <row r="112" ht="18.0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</row>
    <row r="113" ht="18.0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</row>
    <row r="114" ht="18.0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</row>
    <row r="115" ht="18.0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</row>
    <row r="116" ht="18.0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</row>
    <row r="117" ht="18.0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</row>
    <row r="118" ht="18.0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</row>
    <row r="119" ht="18.0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</row>
    <row r="120" ht="18.0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</row>
    <row r="121" ht="18.0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</row>
    <row r="122" ht="18.0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</row>
    <row r="123" ht="18.0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</row>
    <row r="124" ht="18.0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</row>
    <row r="125" ht="18.0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</row>
    <row r="126" ht="18.0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</row>
    <row r="127" ht="18.0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</row>
    <row r="128" ht="18.0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</row>
    <row r="129" ht="18.0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</row>
    <row r="130" ht="18.0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</row>
    <row r="131" ht="18.0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</row>
    <row r="132" ht="18.0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</row>
    <row r="133" ht="18.0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</row>
    <row r="134" ht="18.0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</row>
    <row r="135" ht="18.0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</row>
    <row r="136" ht="18.0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</row>
    <row r="137" ht="18.0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</row>
    <row r="138" ht="18.0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</row>
    <row r="139" ht="18.0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</row>
    <row r="140" ht="18.0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</row>
    <row r="141" ht="18.0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</row>
    <row r="142" ht="18.0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</row>
    <row r="143" ht="18.0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</row>
    <row r="144" ht="18.0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</row>
    <row r="145" ht="18.0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</row>
    <row r="146" ht="18.0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</row>
    <row r="147" ht="18.0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</row>
    <row r="148" ht="18.0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</row>
    <row r="149" ht="18.0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</row>
    <row r="150" ht="18.0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</row>
    <row r="151" ht="18.0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</row>
    <row r="152" ht="18.0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</row>
    <row r="153" ht="18.0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</row>
    <row r="154" ht="18.0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</row>
    <row r="155" ht="18.0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</row>
    <row r="156" ht="18.0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</row>
    <row r="157" ht="18.0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</row>
    <row r="158" ht="18.0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</row>
    <row r="159" ht="18.0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</row>
    <row r="160" ht="18.0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</row>
    <row r="161" ht="18.0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</row>
    <row r="162" ht="18.0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</row>
    <row r="163" ht="18.0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</row>
    <row r="164" ht="18.0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</row>
    <row r="165" ht="18.0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</row>
    <row r="166" ht="18.0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</row>
    <row r="167" ht="18.0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</row>
    <row r="168" ht="18.0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</row>
    <row r="169" ht="18.0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</row>
    <row r="170" ht="18.0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</row>
    <row r="171" ht="18.0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</row>
    <row r="172" ht="18.0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</row>
    <row r="173" ht="18.0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</row>
    <row r="174" ht="18.0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</row>
    <row r="175" ht="18.0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</row>
    <row r="176" ht="18.0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</row>
    <row r="177" ht="18.0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</row>
    <row r="178" ht="18.0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</row>
    <row r="179" ht="18.0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</row>
    <row r="180" ht="18.0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</row>
    <row r="181" ht="18.0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</row>
    <row r="182" ht="18.0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</row>
    <row r="183" ht="18.0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</row>
    <row r="184" ht="18.0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</row>
    <row r="185" ht="18.0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</row>
    <row r="186" ht="18.0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</row>
    <row r="187" ht="18.0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</row>
    <row r="188" ht="18.0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</row>
    <row r="189" ht="18.0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</row>
    <row r="190" ht="18.0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</row>
    <row r="191" ht="18.0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</row>
    <row r="192" ht="18.0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</row>
    <row r="193" ht="18.0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</row>
    <row r="194" ht="18.0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</row>
    <row r="195" ht="18.0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</row>
    <row r="196" ht="18.0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</row>
    <row r="197" ht="18.0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</row>
    <row r="198" ht="18.0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</row>
    <row r="199" ht="18.0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</row>
    <row r="200" ht="18.0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</row>
    <row r="201" ht="18.0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</row>
    <row r="202" ht="18.0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</row>
    <row r="203" ht="18.0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</row>
    <row r="204" ht="18.0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</row>
    <row r="205" ht="18.0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</row>
    <row r="206" ht="18.0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</row>
    <row r="207" ht="18.0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</row>
    <row r="208" ht="18.0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</row>
    <row r="209" ht="18.0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</row>
    <row r="210" ht="18.0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</row>
    <row r="211" ht="18.0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</row>
    <row r="212" ht="18.0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</row>
    <row r="213" ht="18.0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</row>
    <row r="214" ht="18.0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</row>
    <row r="215" ht="18.0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</row>
    <row r="216" ht="18.0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</row>
    <row r="217" ht="18.0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</row>
    <row r="218" ht="18.0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</row>
    <row r="219" ht="18.0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</row>
    <row r="220" ht="18.0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</row>
    <row r="221" ht="18.0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</row>
    <row r="222" ht="18.0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</row>
    <row r="223" ht="18.0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</row>
    <row r="224" ht="18.0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</row>
    <row r="225" ht="18.0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</row>
    <row r="226" ht="18.0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</row>
    <row r="227" ht="18.0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</row>
    <row r="228" ht="18.0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</row>
    <row r="229" ht="18.0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</row>
    <row r="230" ht="18.0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</row>
    <row r="231" ht="18.0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</row>
    <row r="232" ht="18.0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</row>
    <row r="233" ht="18.0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</row>
    <row r="234" ht="18.0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</row>
    <row r="235" ht="18.0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</row>
    <row r="236" ht="18.0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</row>
    <row r="237" ht="18.0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</row>
    <row r="238" ht="18.0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</row>
    <row r="239" ht="18.0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</row>
    <row r="240" ht="18.0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</row>
    <row r="241" ht="18.0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</row>
    <row r="242" ht="18.0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</row>
    <row r="243" ht="18.0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</row>
    <row r="244" ht="18.0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</row>
    <row r="245" ht="18.0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</row>
    <row r="246" ht="18.0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</row>
    <row r="247" ht="18.0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</row>
    <row r="248" ht="18.0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</row>
    <row r="249" ht="18.0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</row>
    <row r="250" ht="18.0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</row>
    <row r="251" ht="18.0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</row>
    <row r="252" ht="18.0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</row>
    <row r="253" ht="18.0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</row>
    <row r="254" ht="18.0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</row>
    <row r="255" ht="18.0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</row>
    <row r="256" ht="18.0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</row>
    <row r="257" ht="18.0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</row>
    <row r="258" ht="18.0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</row>
    <row r="259" ht="18.0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</row>
    <row r="260" ht="18.0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</row>
    <row r="261" ht="18.0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</row>
    <row r="262" ht="18.0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</row>
    <row r="263" ht="18.0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</row>
    <row r="264" ht="18.0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</row>
    <row r="265" ht="18.0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</row>
    <row r="266" ht="18.0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</row>
    <row r="267" ht="18.0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</row>
    <row r="268" ht="18.0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</row>
    <row r="269" ht="18.0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</row>
    <row r="270" ht="18.0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</row>
    <row r="271" ht="18.0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</row>
    <row r="272" ht="18.0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</row>
    <row r="273" ht="18.0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</row>
    <row r="274" ht="18.0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</row>
    <row r="275" ht="18.0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</row>
    <row r="276" ht="18.0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</row>
    <row r="277" ht="18.0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</row>
    <row r="278" ht="18.0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</row>
    <row r="279" ht="18.0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</row>
    <row r="280" ht="18.0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</row>
    <row r="281" ht="18.0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</row>
    <row r="282" ht="18.0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</row>
    <row r="283" ht="18.0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</row>
    <row r="284" ht="18.0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</row>
    <row r="285" ht="18.0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</row>
    <row r="286" ht="18.0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</row>
    <row r="287" ht="18.0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</row>
    <row r="288" ht="18.0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</row>
    <row r="289" ht="18.0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</row>
    <row r="290" ht="18.0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</row>
    <row r="291" ht="18.0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</row>
    <row r="292" ht="18.0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</row>
    <row r="293" ht="18.0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</row>
    <row r="294" ht="18.0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</row>
    <row r="295" ht="18.0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</row>
    <row r="296" ht="18.0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</row>
    <row r="297" ht="18.0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</row>
    <row r="298" ht="18.0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</row>
    <row r="299" ht="18.0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</row>
    <row r="300" ht="18.0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</row>
    <row r="301" ht="18.0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</row>
    <row r="302" ht="18.0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</row>
    <row r="303" ht="18.0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</row>
    <row r="304" ht="18.0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</row>
    <row r="305" ht="18.0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</row>
    <row r="306" ht="18.0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</row>
    <row r="307" ht="18.0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</row>
    <row r="308" ht="18.0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</row>
    <row r="309" ht="18.0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</row>
    <row r="310" ht="18.0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</row>
    <row r="311" ht="18.0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</row>
    <row r="312" ht="18.0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</row>
    <row r="313" ht="18.0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</row>
    <row r="314" ht="18.0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</row>
    <row r="315" ht="18.0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</row>
    <row r="316" ht="18.0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</row>
    <row r="317" ht="18.0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</row>
    <row r="318" ht="18.0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</row>
    <row r="319" ht="18.0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</row>
    <row r="320" ht="18.0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</row>
    <row r="321" ht="18.0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</row>
    <row r="322" ht="18.0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</row>
    <row r="323" ht="18.0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</row>
    <row r="324" ht="18.0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</row>
    <row r="325" ht="18.0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</row>
    <row r="326" ht="18.0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</row>
    <row r="327" ht="18.0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</row>
    <row r="328" ht="18.0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</row>
    <row r="329" ht="18.0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</row>
    <row r="330" ht="18.0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</row>
    <row r="331" ht="18.0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</row>
    <row r="332" ht="18.0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</row>
    <row r="333" ht="18.0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</row>
    <row r="334" ht="18.0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</row>
    <row r="335" ht="18.0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</row>
    <row r="336" ht="18.0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</row>
    <row r="337" ht="18.0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</row>
    <row r="338" ht="18.0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</row>
    <row r="339" ht="18.0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</row>
    <row r="340" ht="18.0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</row>
    <row r="341" ht="18.0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</row>
    <row r="342" ht="18.0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</row>
    <row r="343" ht="18.0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</row>
    <row r="344" ht="18.0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</row>
    <row r="345" ht="18.0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</row>
    <row r="346" ht="18.0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</row>
    <row r="347" ht="18.0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</row>
    <row r="348" ht="18.0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</row>
    <row r="349" ht="18.0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</row>
    <row r="350" ht="18.0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</row>
    <row r="351" ht="18.0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</row>
    <row r="352" ht="18.0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</row>
    <row r="353" ht="18.0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</row>
    <row r="354" ht="18.0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</row>
    <row r="355" ht="18.0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</row>
    <row r="356" ht="18.0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</row>
    <row r="357" ht="18.0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</row>
    <row r="358" ht="18.0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ht="18.0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ht="18.0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ht="18.0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ht="18.0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ht="18.0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ht="18.0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ht="18.0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ht="18.0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ht="18.0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ht="18.0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ht="18.0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ht="18.0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ht="18.0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ht="18.0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ht="18.0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ht="18.0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ht="18.0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ht="18.0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ht="18.0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ht="18.0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ht="18.0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ht="18.0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ht="18.0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ht="18.0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ht="18.0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ht="18.0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ht="18.0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ht="18.0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ht="18.0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ht="18.0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ht="18.0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ht="18.0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ht="18.0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ht="18.0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ht="18.0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ht="18.0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ht="18.0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ht="18.0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ht="18.0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ht="18.0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ht="18.0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ht="18.0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ht="18.0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ht="18.0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ht="18.0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ht="18.0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ht="18.0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ht="18.0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ht="18.0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ht="18.0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ht="18.0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ht="18.0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ht="18.0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ht="18.0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ht="18.0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ht="18.0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ht="18.0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ht="18.0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ht="18.0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ht="18.0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ht="18.0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ht="18.0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ht="18.0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ht="18.0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ht="18.0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ht="18.0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ht="18.0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ht="18.0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ht="18.0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ht="18.0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ht="18.0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ht="18.0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ht="18.0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ht="18.0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ht="18.0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ht="18.0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ht="18.0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ht="18.0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ht="18.0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ht="18.0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ht="18.0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ht="18.0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ht="18.0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ht="18.0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ht="18.0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ht="18.0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ht="18.0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ht="18.0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ht="18.0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ht="18.0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ht="18.0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ht="18.0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ht="18.0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ht="18.0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ht="18.0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ht="18.0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ht="18.0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ht="18.0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ht="18.0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ht="18.0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ht="18.0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ht="18.0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ht="18.0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ht="18.0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ht="18.0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ht="18.0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ht="18.0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ht="18.0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ht="18.0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ht="18.0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ht="18.0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ht="18.0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ht="18.0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ht="18.0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ht="18.0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ht="18.0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  <row r="475" ht="18.0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</row>
    <row r="476" ht="18.0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</row>
    <row r="477" ht="18.0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</row>
    <row r="478" ht="18.0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</row>
    <row r="479" ht="18.0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</row>
    <row r="480" ht="18.0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</row>
    <row r="481" ht="18.0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</row>
    <row r="482" ht="18.0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</row>
    <row r="483" ht="18.0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</row>
    <row r="484" ht="18.0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</row>
    <row r="485" ht="18.0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</row>
    <row r="486" ht="18.0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</row>
    <row r="487" ht="18.0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</row>
    <row r="488" ht="18.0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</row>
    <row r="489" ht="18.0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</row>
    <row r="490" ht="18.0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</row>
    <row r="491" ht="18.0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</row>
    <row r="492" ht="18.0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</row>
    <row r="493" ht="18.0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</row>
    <row r="494" ht="18.0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</row>
    <row r="495" ht="18.0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</row>
    <row r="496" ht="18.0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</row>
    <row r="497" ht="18.0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</row>
    <row r="498" ht="18.0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</row>
    <row r="499" ht="18.0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</row>
    <row r="500" ht="18.0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</row>
    <row r="501" ht="18.0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</row>
    <row r="502" ht="18.0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</row>
    <row r="503" ht="18.0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</row>
    <row r="504" ht="18.0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</row>
    <row r="505" ht="18.0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</row>
    <row r="506" ht="18.0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</row>
    <row r="507" ht="18.0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</row>
    <row r="508" ht="18.0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</row>
    <row r="509" ht="18.0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</row>
    <row r="510" ht="18.0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</row>
    <row r="511" ht="18.0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</row>
    <row r="512" ht="18.0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</row>
    <row r="513" ht="18.0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</row>
    <row r="514" ht="18.0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</row>
    <row r="515" ht="18.0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</row>
    <row r="516" ht="18.0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</row>
    <row r="517" ht="18.0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</row>
    <row r="518" ht="18.0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</row>
    <row r="519" ht="18.0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</row>
    <row r="520" ht="18.0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</row>
    <row r="521" ht="18.0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</row>
    <row r="522" ht="18.0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</row>
    <row r="523" ht="18.0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</row>
    <row r="524" ht="18.0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</row>
    <row r="525" ht="18.0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</row>
    <row r="526" ht="18.0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</row>
    <row r="527" ht="18.0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</row>
    <row r="528" ht="18.0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</row>
    <row r="529" ht="18.0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</row>
    <row r="530" ht="18.0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</row>
    <row r="531" ht="18.0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</row>
    <row r="532" ht="18.0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</row>
    <row r="533" ht="18.0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</row>
    <row r="534" ht="18.0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</row>
    <row r="535" ht="18.0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</row>
    <row r="536" ht="18.0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</row>
    <row r="537" ht="18.0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</row>
    <row r="538" ht="18.0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</row>
    <row r="539" ht="18.0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</row>
    <row r="540" ht="18.0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</row>
    <row r="541" ht="18.0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</row>
    <row r="542" ht="18.0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</row>
    <row r="543" ht="18.0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</row>
    <row r="544" ht="18.0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</row>
    <row r="545" ht="18.0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</row>
    <row r="546" ht="18.0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</row>
    <row r="547" ht="18.0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</row>
    <row r="548" ht="18.0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</row>
    <row r="549" ht="18.0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</row>
    <row r="550" ht="18.0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</row>
    <row r="551" ht="18.0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</row>
    <row r="552" ht="18.0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</row>
    <row r="553" ht="18.0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</row>
    <row r="554" ht="18.0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</row>
    <row r="555" ht="18.0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</row>
    <row r="556" ht="18.0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</row>
    <row r="557" ht="18.0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</row>
    <row r="558" ht="18.0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</row>
    <row r="559" ht="18.0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</row>
    <row r="560" ht="18.0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</row>
    <row r="561" ht="18.0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</row>
    <row r="562" ht="18.0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</row>
    <row r="563" ht="18.0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</row>
    <row r="564" ht="18.0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</row>
    <row r="565" ht="18.0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</row>
    <row r="566" ht="18.0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</row>
    <row r="567" ht="18.0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</row>
    <row r="568" ht="18.0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</row>
    <row r="569" ht="18.0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</row>
    <row r="570" ht="18.0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</row>
    <row r="571" ht="18.0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</row>
    <row r="572" ht="18.0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</row>
    <row r="573" ht="18.0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</row>
    <row r="574" ht="18.0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</row>
    <row r="575" ht="18.0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</row>
    <row r="576" ht="18.0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</row>
    <row r="577" ht="18.0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</row>
    <row r="578" ht="18.0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</row>
    <row r="579" ht="18.0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</row>
    <row r="580" ht="18.0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</row>
    <row r="581" ht="18.0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</row>
    <row r="582" ht="18.0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</row>
    <row r="583" ht="18.0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</row>
    <row r="584" ht="18.0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</row>
    <row r="585" ht="18.0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</row>
    <row r="586" ht="18.0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</row>
    <row r="587" ht="18.0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</row>
    <row r="588" ht="18.0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</row>
    <row r="589" ht="18.0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</row>
    <row r="590" ht="18.0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</row>
    <row r="591" ht="18.0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</row>
    <row r="592" ht="18.0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</row>
    <row r="593" ht="18.0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</row>
    <row r="594" ht="18.0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</row>
    <row r="595" ht="18.0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</row>
    <row r="596" ht="18.0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</row>
    <row r="597" ht="18.0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</row>
    <row r="598" ht="18.0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</row>
    <row r="599" ht="18.0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</row>
    <row r="600" ht="18.0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</row>
    <row r="601" ht="18.0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</row>
    <row r="602" ht="18.0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</row>
    <row r="603" ht="18.0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</row>
    <row r="604" ht="18.0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</row>
    <row r="605" ht="18.0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</row>
    <row r="606" ht="18.0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</row>
    <row r="607" ht="18.0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</row>
    <row r="608" ht="18.0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</row>
    <row r="609" ht="18.0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</row>
    <row r="610" ht="18.0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</row>
    <row r="611" ht="18.0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</row>
    <row r="612" ht="18.0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</row>
    <row r="613" ht="18.0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</row>
    <row r="614" ht="18.0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</row>
    <row r="615" ht="18.0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</row>
    <row r="616" ht="18.0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</row>
    <row r="617" ht="18.0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</row>
    <row r="618" ht="18.0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</row>
    <row r="619" ht="18.0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</row>
    <row r="620" ht="18.0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</row>
    <row r="621" ht="18.0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</row>
    <row r="622" ht="18.0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</row>
    <row r="623" ht="18.0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</row>
    <row r="624" ht="18.0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</row>
    <row r="625" ht="18.0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</row>
    <row r="626" ht="18.0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</row>
    <row r="627" ht="18.0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</row>
    <row r="628" ht="18.0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</row>
    <row r="629" ht="18.0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</row>
    <row r="630" ht="18.0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</row>
    <row r="631" ht="18.0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ht="18.0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ht="18.0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ht="18.0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ht="18.0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ht="18.0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ht="18.0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ht="18.0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ht="18.0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ht="18.0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ht="18.0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ht="18.0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ht="18.0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ht="18.0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ht="18.0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ht="18.0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ht="18.0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ht="18.0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ht="18.0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ht="18.0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ht="18.0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ht="18.0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ht="18.0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ht="18.0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ht="18.0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ht="18.0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ht="18.0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ht="18.0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ht="18.0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ht="18.0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ht="18.0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ht="18.0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ht="18.0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ht="18.0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ht="18.0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ht="18.0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ht="18.0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ht="18.0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ht="18.0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ht="18.0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ht="18.0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ht="18.0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ht="18.0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ht="18.0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ht="18.0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ht="18.0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ht="18.0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ht="18.0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ht="18.0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ht="18.0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ht="18.0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ht="18.0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ht="18.0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ht="18.0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ht="18.0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ht="18.0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ht="18.0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ht="18.0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ht="18.0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ht="18.0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ht="18.0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ht="18.0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ht="18.0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ht="18.0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ht="18.0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ht="18.0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ht="18.0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ht="18.0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ht="18.0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ht="18.0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ht="18.0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ht="18.0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ht="18.0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ht="18.0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ht="18.0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ht="18.0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ht="18.0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ht="18.0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ht="18.0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ht="18.0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ht="18.0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ht="18.0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ht="18.0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ht="18.0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ht="18.0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ht="18.0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ht="18.0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ht="18.0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ht="18.0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ht="18.0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ht="18.0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ht="18.0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ht="18.0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ht="18.0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ht="18.0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ht="18.0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ht="18.0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ht="18.0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ht="18.0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ht="18.0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ht="18.0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ht="18.0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ht="18.0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ht="18.0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ht="18.0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ht="18.0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ht="18.0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ht="18.0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ht="18.0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ht="18.0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ht="18.0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ht="18.0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ht="18.0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ht="18.0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ht="18.0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ht="18.0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ht="18.0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  <row r="748" ht="18.0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</row>
    <row r="749" ht="18.0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</row>
    <row r="750" ht="18.0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</row>
    <row r="751" ht="18.0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</row>
    <row r="752" ht="18.0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</row>
    <row r="753" ht="18.0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</row>
    <row r="754" ht="18.0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</row>
    <row r="755" ht="18.0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</row>
    <row r="756" ht="18.0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</row>
    <row r="757" ht="18.0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</row>
    <row r="758" ht="18.0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</row>
    <row r="759" ht="18.0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</row>
    <row r="760" ht="18.0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</row>
    <row r="761" ht="18.0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</row>
    <row r="762" ht="18.0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</row>
    <row r="763" ht="18.0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</row>
    <row r="764" ht="18.0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</row>
    <row r="765" ht="18.0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</row>
    <row r="766" ht="18.0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</row>
    <row r="767" ht="18.0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</row>
    <row r="768" ht="18.0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</row>
    <row r="769" ht="18.0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</row>
    <row r="770" ht="18.0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</row>
    <row r="771" ht="18.0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</row>
    <row r="772" ht="18.0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</row>
    <row r="773" ht="18.0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</row>
    <row r="774" ht="18.0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</row>
    <row r="775" ht="18.0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</row>
    <row r="776" ht="18.0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</row>
    <row r="777" ht="18.0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</row>
    <row r="778" ht="18.0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</row>
    <row r="779" ht="18.0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</row>
    <row r="780" ht="18.0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</row>
    <row r="781" ht="18.0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</row>
    <row r="782" ht="18.0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</row>
    <row r="783" ht="18.0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</row>
    <row r="784" ht="18.0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</row>
    <row r="785" ht="18.0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</row>
    <row r="786" ht="18.0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</row>
    <row r="787" ht="18.0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</row>
    <row r="788" ht="18.0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</row>
    <row r="789" ht="18.0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</row>
    <row r="790" ht="18.0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</row>
    <row r="791" ht="18.0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</row>
    <row r="792" ht="18.0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</row>
    <row r="793" ht="18.0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</row>
    <row r="794" ht="18.0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</row>
    <row r="795" ht="18.0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</row>
    <row r="796" ht="18.0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</row>
    <row r="797" ht="18.0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</row>
    <row r="798" ht="18.0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</row>
    <row r="799" ht="18.0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</row>
    <row r="800" ht="18.0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</row>
    <row r="801" ht="18.0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</row>
    <row r="802" ht="18.0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</row>
    <row r="803" ht="18.0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</row>
    <row r="804" ht="18.0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</row>
    <row r="805" ht="18.0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</row>
    <row r="806" ht="18.0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</row>
    <row r="807" ht="18.0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</row>
    <row r="808" ht="18.0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</row>
    <row r="809" ht="18.0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</row>
    <row r="810" ht="18.0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</row>
    <row r="811" ht="18.0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</row>
    <row r="812" ht="18.0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</row>
    <row r="813" ht="18.0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</row>
    <row r="814" ht="18.0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</row>
    <row r="815" ht="18.0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</row>
    <row r="816" ht="18.0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</row>
    <row r="817" ht="18.0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</row>
    <row r="818" ht="18.0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</row>
    <row r="819" ht="18.0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</row>
    <row r="820" ht="18.0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</row>
    <row r="821" ht="18.0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</row>
    <row r="822" ht="18.0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</row>
    <row r="823" ht="18.0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</row>
    <row r="824" ht="18.0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</row>
    <row r="825" ht="18.0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</row>
    <row r="826" ht="18.0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</row>
    <row r="827" ht="18.0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</row>
    <row r="828" ht="18.0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</row>
    <row r="829" ht="18.0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</row>
    <row r="830" ht="18.0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</row>
    <row r="831" ht="18.0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</row>
    <row r="832" ht="18.0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</row>
    <row r="833" ht="18.0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</row>
    <row r="834" ht="18.0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</row>
    <row r="835" ht="18.0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</row>
    <row r="836" ht="18.0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</row>
    <row r="837" ht="18.0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</row>
    <row r="838" ht="18.0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</row>
    <row r="839" ht="18.0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</row>
    <row r="840" ht="18.0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</row>
    <row r="841" ht="18.0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</row>
    <row r="842" ht="18.0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</row>
    <row r="843" ht="18.0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</row>
    <row r="844" ht="18.0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</row>
    <row r="845" ht="18.0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</row>
    <row r="846" ht="18.0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</row>
    <row r="847" ht="18.0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</row>
    <row r="848" ht="18.0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</row>
    <row r="849" ht="18.0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</row>
    <row r="850" ht="18.0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</row>
    <row r="851" ht="18.0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</row>
    <row r="852" ht="18.0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</row>
    <row r="853" ht="18.0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</row>
    <row r="854" ht="18.0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</row>
    <row r="855" ht="18.0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</row>
    <row r="856" ht="18.0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</row>
    <row r="857" ht="18.0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</row>
    <row r="858" ht="18.0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</row>
    <row r="859" ht="18.0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</row>
    <row r="860" ht="18.0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</row>
    <row r="861" ht="18.0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</row>
    <row r="862" ht="18.0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</row>
    <row r="863" ht="18.0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</row>
    <row r="864" ht="18.0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</row>
    <row r="865" ht="18.0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</row>
    <row r="866" ht="18.0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</row>
    <row r="867" ht="18.0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</row>
    <row r="868" ht="18.0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</row>
    <row r="869" ht="18.0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</row>
    <row r="870" ht="18.0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</row>
    <row r="871" ht="18.0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</row>
    <row r="872" ht="18.0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</row>
    <row r="873" ht="18.0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</row>
    <row r="874" ht="18.0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</row>
    <row r="875" ht="18.0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</row>
    <row r="876" ht="18.0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</row>
    <row r="877" ht="18.0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</row>
    <row r="878" ht="18.0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</row>
    <row r="879" ht="18.0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</row>
    <row r="880" ht="18.0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</row>
    <row r="881" ht="18.0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</row>
    <row r="882" ht="18.0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</row>
    <row r="883" ht="18.0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</row>
    <row r="884" ht="18.0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</row>
    <row r="885" ht="18.0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</row>
    <row r="886" ht="18.0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</row>
    <row r="887" ht="18.0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</row>
    <row r="888" ht="18.0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</row>
    <row r="889" ht="18.0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</row>
    <row r="890" ht="18.0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</row>
    <row r="891" ht="18.0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</row>
    <row r="892" ht="18.0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</row>
    <row r="893" ht="18.0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</row>
    <row r="894" ht="18.0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</row>
    <row r="895" ht="18.0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</row>
    <row r="896" ht="18.0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</row>
    <row r="897" ht="18.0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</row>
    <row r="898" ht="18.0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</row>
    <row r="899" ht="18.0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</row>
    <row r="900" ht="18.0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</row>
    <row r="901" ht="18.0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</row>
    <row r="902" ht="18.0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</row>
    <row r="903" ht="18.0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</row>
    <row r="904" ht="18.0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</row>
    <row r="905" ht="18.0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</row>
    <row r="906" ht="18.0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</row>
    <row r="907" ht="18.0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</row>
    <row r="908" ht="18.0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</row>
    <row r="909" ht="18.0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</row>
    <row r="910" ht="18.0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</row>
    <row r="911" ht="18.0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</row>
    <row r="912" ht="18.0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</row>
    <row r="913" ht="18.0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</row>
    <row r="914" ht="18.0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</row>
    <row r="915" ht="18.0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</row>
    <row r="916" ht="18.0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</row>
    <row r="917" ht="18.0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</row>
    <row r="918" ht="18.0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</row>
    <row r="919" ht="18.0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</row>
    <row r="920" ht="18.0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</row>
    <row r="921" ht="18.0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</row>
    <row r="922" ht="18.0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</row>
    <row r="923" ht="18.0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</row>
    <row r="924" ht="18.0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</row>
    <row r="925" ht="18.0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</row>
    <row r="926" ht="18.0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</row>
    <row r="927" ht="18.0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</row>
    <row r="928" ht="18.0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</row>
    <row r="929" ht="18.0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</row>
    <row r="930" ht="18.0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</row>
    <row r="931" ht="18.0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</row>
    <row r="932" ht="18.0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</row>
    <row r="933" ht="18.0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</row>
    <row r="934" ht="18.0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</row>
    <row r="935" ht="18.0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</row>
    <row r="936" ht="18.0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</row>
    <row r="937" ht="18.0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</row>
    <row r="938" ht="18.0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</row>
    <row r="939" ht="18.0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</row>
    <row r="940" ht="18.0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</row>
    <row r="941" ht="18.0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</row>
    <row r="942" ht="18.0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</row>
    <row r="943" ht="18.0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</row>
    <row r="944" ht="18.0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</row>
    <row r="945" ht="18.0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</row>
    <row r="946" ht="18.0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</row>
    <row r="947" ht="18.0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</row>
    <row r="948" ht="18.0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</row>
    <row r="949" ht="18.0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</row>
    <row r="950" ht="18.0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</row>
    <row r="951" ht="18.0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</row>
    <row r="952" ht="18.0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</row>
    <row r="953" ht="18.0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</row>
    <row r="954" ht="18.0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</row>
    <row r="955" ht="18.0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</row>
    <row r="956" ht="18.0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</row>
    <row r="957" ht="18.0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</row>
    <row r="958" ht="18.0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</row>
    <row r="959" ht="18.0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</row>
    <row r="960" ht="18.0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</row>
    <row r="961" ht="18.0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</row>
    <row r="962" ht="18.0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</row>
    <row r="963" ht="18.0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</row>
    <row r="964" ht="18.0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</row>
    <row r="965" ht="18.0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</row>
    <row r="966" ht="18.0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</row>
    <row r="967" ht="18.0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</row>
    <row r="968" ht="18.0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</row>
    <row r="969" ht="18.0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</row>
    <row r="970" ht="18.0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</row>
    <row r="971" ht="18.0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</row>
    <row r="972" ht="18.0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</row>
    <row r="973" ht="18.0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</row>
    <row r="974" ht="18.0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</row>
    <row r="975" ht="18.0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</row>
    <row r="976" ht="18.0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</row>
    <row r="977" ht="18.0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</row>
    <row r="978" ht="18.0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</row>
    <row r="979" ht="18.0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</row>
    <row r="980" ht="18.0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</row>
    <row r="981" ht="18.0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</row>
    <row r="982" ht="18.0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</row>
    <row r="983" ht="18.0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</row>
    <row r="984" ht="18.0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</row>
    <row r="985" ht="18.0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</row>
    <row r="986" ht="18.0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</row>
    <row r="987" ht="18.0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</row>
    <row r="988" ht="18.0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</row>
    <row r="989" ht="18.0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</row>
    <row r="990" ht="18.0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</row>
    <row r="991" ht="18.0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</row>
    <row r="992" ht="18.0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</row>
    <row r="993" ht="18.0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</row>
    <row r="994" ht="18.0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</row>
    <row r="995" ht="18.0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</row>
    <row r="996" ht="18.0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</row>
    <row r="997" ht="18.0" customHeight="1">
      <c r="A997" s="89"/>
      <c r="B997" s="89"/>
      <c r="C997" s="89"/>
      <c r="D997" s="89"/>
      <c r="E997" s="89"/>
      <c r="F997" s="89"/>
    </row>
    <row r="998" ht="18.0" customHeight="1">
      <c r="A998" s="89"/>
      <c r="B998" s="89"/>
      <c r="C998" s="89"/>
      <c r="D998" s="89"/>
      <c r="E998" s="89"/>
      <c r="F998" s="89"/>
    </row>
    <row r="999" ht="18.0" customHeight="1">
      <c r="A999" s="89"/>
      <c r="B999" s="89"/>
      <c r="C999" s="89"/>
      <c r="D999" s="89"/>
      <c r="E999" s="89"/>
      <c r="F999" s="89"/>
    </row>
    <row r="1000" ht="18.0" customHeight="1">
      <c r="A1000" s="89"/>
      <c r="B1000" s="89"/>
      <c r="C1000" s="89"/>
      <c r="D1000" s="89"/>
      <c r="E1000" s="89"/>
      <c r="F1000" s="89"/>
    </row>
    <row r="1001" ht="18.0" customHeight="1">
      <c r="A1001" s="89"/>
      <c r="B1001" s="89"/>
      <c r="C1001" s="89"/>
      <c r="D1001" s="89"/>
      <c r="E1001" s="89"/>
      <c r="F1001" s="89"/>
    </row>
    <row r="1002" ht="18.0" customHeight="1">
      <c r="A1002" s="89"/>
      <c r="B1002" s="89"/>
      <c r="C1002" s="89"/>
      <c r="D1002" s="89"/>
      <c r="E1002" s="89"/>
      <c r="F1002" s="89"/>
    </row>
    <row r="1003" ht="18.0" customHeight="1">
      <c r="A1003" s="89"/>
      <c r="B1003" s="89"/>
      <c r="C1003" s="89"/>
      <c r="D1003" s="89"/>
      <c r="E1003" s="89"/>
      <c r="F1003" s="89"/>
    </row>
    <row r="1004" ht="18.0" customHeight="1">
      <c r="A1004" s="89"/>
      <c r="B1004" s="89"/>
      <c r="C1004" s="89"/>
      <c r="D1004" s="89"/>
      <c r="E1004" s="89"/>
      <c r="F1004" s="89"/>
    </row>
    <row r="1005" ht="18.0" customHeight="1">
      <c r="A1005" s="89"/>
      <c r="B1005" s="89"/>
      <c r="C1005" s="89"/>
      <c r="D1005" s="89"/>
      <c r="E1005" s="89"/>
      <c r="F1005" s="89"/>
    </row>
    <row r="1006" ht="18.0" customHeight="1">
      <c r="A1006" s="89"/>
      <c r="B1006" s="89"/>
      <c r="C1006" s="89"/>
      <c r="D1006" s="89"/>
      <c r="E1006" s="89"/>
      <c r="F1006" s="89"/>
    </row>
    <row r="1007" ht="18.0" customHeight="1">
      <c r="A1007" s="89"/>
      <c r="B1007" s="89"/>
      <c r="C1007" s="89"/>
      <c r="D1007" s="89"/>
      <c r="E1007" s="89"/>
      <c r="F1007" s="89"/>
    </row>
    <row r="1008" ht="18.0" customHeight="1">
      <c r="A1008" s="89"/>
      <c r="B1008" s="89"/>
      <c r="C1008" s="89"/>
      <c r="D1008" s="89"/>
      <c r="E1008" s="89"/>
      <c r="F1008" s="89"/>
    </row>
    <row r="1009" ht="18.0" customHeight="1">
      <c r="A1009" s="89"/>
      <c r="B1009" s="89"/>
      <c r="C1009" s="89"/>
      <c r="D1009" s="89"/>
      <c r="E1009" s="89"/>
      <c r="F1009" s="89"/>
    </row>
    <row r="1010" ht="18.0" customHeight="1">
      <c r="A1010" s="89"/>
      <c r="B1010" s="89"/>
      <c r="C1010" s="89"/>
      <c r="D1010" s="89"/>
      <c r="E1010" s="89"/>
      <c r="F1010" s="89"/>
    </row>
  </sheetData>
  <mergeCells count="1">
    <mergeCell ref="E23:F23"/>
  </mergeCells>
  <conditionalFormatting sqref="V20:AF22 I25:T29 V25:AE29 U26:U29">
    <cfRule type="cellIs" dxfId="0" priority="1" operator="equal">
      <formula>0</formula>
    </cfRule>
  </conditionalFormatting>
  <dataValidations>
    <dataValidation type="list" allowBlank="1" sqref="G3">
      <formula1>Calc!$B$4:$B$6</formula1>
    </dataValidation>
    <dataValidation type="list" allowBlank="1" sqref="C23">
      <formula1>Calc!$B$8:$B$9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BC04"/>
    <outlinePr summaryBelow="0" summaryRight="0"/>
  </sheetPr>
  <sheetViews>
    <sheetView showGridLines="0" workbookViewId="0"/>
  </sheetViews>
  <sheetFormatPr customHeight="1" defaultColWidth="12.63" defaultRowHeight="15.75" outlineLevelCol="1"/>
  <cols>
    <col customWidth="1" min="1" max="1" width="4.25"/>
    <col customWidth="1" min="2" max="2" width="23.38"/>
    <col customWidth="1" min="3" max="3" width="12.25"/>
    <col customWidth="1" min="4" max="4" width="2.25"/>
    <col customWidth="1" min="6" max="6" width="7.13"/>
    <col customWidth="1" min="7" max="7" width="21.88"/>
    <col collapsed="1" customWidth="1" min="8" max="8" width="2.38"/>
    <col customWidth="1" hidden="1" min="9" max="20" width="8.63" outlineLevel="1"/>
    <col customWidth="1" min="21" max="21" width="7.63"/>
    <col customWidth="1" min="22" max="32" width="11.63"/>
  </cols>
  <sheetData>
    <row r="1" ht="15.75" customHeight="1">
      <c r="A1" s="169" t="s">
        <v>178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ht="15.75" customHeight="1">
      <c r="A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ht="15.75" customHeight="1">
      <c r="A3" s="78"/>
      <c r="B3" s="79" t="s">
        <v>153</v>
      </c>
      <c r="C3" s="80">
        <v>10000.0</v>
      </c>
      <c r="D3" s="87"/>
      <c r="E3" s="78"/>
      <c r="F3" s="81"/>
      <c r="G3" s="82" t="s">
        <v>148</v>
      </c>
      <c r="H3" s="83"/>
      <c r="I3" s="83" t="s">
        <v>99</v>
      </c>
      <c r="J3" s="83" t="s">
        <v>100</v>
      </c>
      <c r="K3" s="83" t="s">
        <v>101</v>
      </c>
      <c r="L3" s="83" t="s">
        <v>102</v>
      </c>
      <c r="M3" s="83" t="s">
        <v>103</v>
      </c>
      <c r="N3" s="83" t="s">
        <v>104</v>
      </c>
      <c r="O3" s="83" t="s">
        <v>105</v>
      </c>
      <c r="P3" s="83" t="s">
        <v>106</v>
      </c>
      <c r="Q3" s="83" t="s">
        <v>107</v>
      </c>
      <c r="R3" s="83" t="s">
        <v>108</v>
      </c>
      <c r="S3" s="83" t="s">
        <v>109</v>
      </c>
      <c r="T3" s="83" t="s">
        <v>110</v>
      </c>
      <c r="U3" s="84"/>
      <c r="V3" s="83" t="s">
        <v>111</v>
      </c>
      <c r="W3" s="83" t="s">
        <v>112</v>
      </c>
      <c r="X3" s="83" t="s">
        <v>113</v>
      </c>
      <c r="Y3" s="83" t="s">
        <v>114</v>
      </c>
      <c r="Z3" s="83" t="s">
        <v>115</v>
      </c>
      <c r="AA3" s="83" t="s">
        <v>116</v>
      </c>
      <c r="AB3" s="83" t="s">
        <v>117</v>
      </c>
      <c r="AC3" s="83" t="s">
        <v>118</v>
      </c>
      <c r="AD3" s="83" t="s">
        <v>119</v>
      </c>
      <c r="AE3" s="83" t="s">
        <v>120</v>
      </c>
      <c r="AF3" s="83"/>
    </row>
    <row r="4" ht="15.75" customHeight="1">
      <c r="A4" s="78"/>
      <c r="B4" s="85" t="s">
        <v>154</v>
      </c>
      <c r="C4" s="86">
        <v>0.15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ht="15.75" customHeight="1">
      <c r="A5" s="78"/>
      <c r="B5" s="88"/>
      <c r="C5" s="89"/>
      <c r="D5" s="78"/>
      <c r="E5" s="78"/>
      <c r="F5" s="78"/>
      <c r="G5" s="88" t="s">
        <v>122</v>
      </c>
      <c r="H5" s="90"/>
      <c r="I5" s="90">
        <f>if($G$3=Calc!$B$4,Calc!K97,if($G$3=Calc!$B$5,Calc!K116,if($G$3=Calc!$B$6,Calc!K135,"-")))</f>
        <v>0</v>
      </c>
      <c r="J5" s="90">
        <f>if($G$3=Calc!$B$4,Calc!L97,if($G$3=Calc!$B$5,Calc!L116,if($G$3=Calc!$B$6,Calc!L135,"-")))</f>
        <v>0</v>
      </c>
      <c r="K5" s="90">
        <f>if($G$3=Calc!$B$4,Calc!M97,if($G$3=Calc!$B$5,Calc!M116,if($G$3=Calc!$B$6,Calc!M135,"-")))</f>
        <v>0</v>
      </c>
      <c r="L5" s="90">
        <f>if($G$3=Calc!$B$4,Calc!N97,if($G$3=Calc!$B$5,Calc!N116,if($G$3=Calc!$B$6,Calc!N135,"-")))</f>
        <v>12000</v>
      </c>
      <c r="M5" s="90">
        <f>if($G$3=Calc!$B$4,Calc!O97,if($G$3=Calc!$B$5,Calc!O116,if($G$3=Calc!$B$6,Calc!O135,"-")))</f>
        <v>18000</v>
      </c>
      <c r="N5" s="90">
        <f>if($G$3=Calc!$B$4,Calc!P97,if($G$3=Calc!$B$5,Calc!P116,if($G$3=Calc!$B$6,Calc!P135,"-")))</f>
        <v>24000</v>
      </c>
      <c r="O5" s="90">
        <f>if($G$3=Calc!$B$4,Calc!Q97,if($G$3=Calc!$B$5,Calc!Q116,if($G$3=Calc!$B$6,Calc!Q135,"-")))</f>
        <v>30000</v>
      </c>
      <c r="P5" s="90">
        <f>if($G$3=Calc!$B$4,Calc!R97,if($G$3=Calc!$B$5,Calc!R116,if($G$3=Calc!$B$6,Calc!R135,"-")))</f>
        <v>36000</v>
      </c>
      <c r="Q5" s="90">
        <f>if($G$3=Calc!$B$4,Calc!S97,if($G$3=Calc!$B$5,Calc!S116,if($G$3=Calc!$B$6,Calc!S135,"-")))</f>
        <v>42000</v>
      </c>
      <c r="R5" s="90">
        <f>if($G$3=Calc!$B$4,Calc!T97,if($G$3=Calc!$B$5,Calc!T116,if($G$3=Calc!$B$6,Calc!T135,"-")))</f>
        <v>48000</v>
      </c>
      <c r="S5" s="90">
        <f>if($G$3=Calc!$B$4,Calc!U97,if($G$3=Calc!$B$5,Calc!U116,if($G$3=Calc!$B$6,Calc!U135,"-")))</f>
        <v>54000</v>
      </c>
      <c r="T5" s="90">
        <f>if($G$3=Calc!$B$4,Calc!V97,if($G$3=Calc!$B$5,Calc!V116,if($G$3=Calc!$B$6,Calc!V135,"-")))</f>
        <v>60000</v>
      </c>
      <c r="U5" s="91"/>
      <c r="V5" s="90">
        <f>if($G$3=Calc!$B$4,Calc!K157,if($G$3=Calc!$B$5,Calc!K177,if($G$3=Calc!$B$6,Calc!K197,"-")))</f>
        <v>324000</v>
      </c>
      <c r="W5" s="90">
        <f>if($G$3=Calc!$B$4,Calc!L157,if($G$3=Calc!$B$5,Calc!L177,if($G$3=Calc!$B$6,Calc!L197,"-")))</f>
        <v>712800</v>
      </c>
      <c r="X5" s="90">
        <f>if($G$3=Calc!$B$4,Calc!M157,if($G$3=Calc!$B$5,Calc!M177,if($G$3=Calc!$B$6,Calc!M197,"-")))</f>
        <v>1397088</v>
      </c>
      <c r="Y5" s="90">
        <f>if($G$3=Calc!$B$4,Calc!N157,if($G$3=Calc!$B$5,Calc!N177,if($G$3=Calc!$B$6,Calc!N197,"-")))</f>
        <v>2402991.36</v>
      </c>
      <c r="Z5" s="90">
        <f>if($G$3=Calc!$B$4,Calc!O157,if($G$3=Calc!$B$5,Calc!O177,if($G$3=Calc!$B$6,Calc!O197,"-")))</f>
        <v>4133145.139</v>
      </c>
      <c r="AA5" s="90">
        <f>if($G$3=Calc!$B$4,Calc!P157,if($G$3=Calc!$B$5,Calc!P177,if($G$3=Calc!$B$6,Calc!P197,"-")))</f>
        <v>7109009.639</v>
      </c>
      <c r="AB5" s="90">
        <f>if($G$3=Calc!$B$4,Calc!Q157,if($G$3=Calc!$B$5,Calc!Q177,if($G$3=Calc!$B$6,Calc!Q197,"-")))</f>
        <v>12227496.58</v>
      </c>
      <c r="AC5" s="90">
        <f>if($G$3=Calc!$B$4,Calc!R157,if($G$3=Calc!$B$5,Calc!R177,if($G$3=Calc!$B$6,Calc!R197,"-")))</f>
        <v>21031294.12</v>
      </c>
      <c r="AD5" s="90">
        <f>if($G$3=Calc!$B$4,Calc!S157,if($G$3=Calc!$B$5,Calc!S177,if($G$3=Calc!$B$6,Calc!S197,"-")))</f>
        <v>36173825.88</v>
      </c>
      <c r="AE5" s="90">
        <f>if($G$3=Calc!$B$4,Calc!T157,if($G$3=Calc!$B$5,Calc!T177,if($G$3=Calc!$B$6,Calc!T197,"-")))</f>
        <v>62218980.52</v>
      </c>
      <c r="AF5" s="90"/>
    </row>
    <row r="6" ht="15.75" customHeight="1">
      <c r="A6" s="78"/>
      <c r="B6" s="92" t="s">
        <v>155</v>
      </c>
      <c r="D6" s="78"/>
      <c r="F6" s="78"/>
      <c r="G6" s="88" t="s">
        <v>124</v>
      </c>
      <c r="H6" s="91"/>
      <c r="I6" s="93" t="str">
        <f>if($G$3=Calc!$B$4,Calc!K98,if($G$3=Calc!$B$5,Calc!K117,if($G$3=Calc!$B$6,Calc!K136,"-")))</f>
        <v/>
      </c>
      <c r="J6" s="94">
        <f>if($G$3=Calc!$B$4,Calc!L98,if($G$3=Calc!$B$5,Calc!L117,if($G$3=Calc!$B$6,Calc!L136,"-")))</f>
        <v>0</v>
      </c>
      <c r="K6" s="94">
        <f>if($G$3=Calc!$B$4,Calc!M98,if($G$3=Calc!$B$5,Calc!M117,if($G$3=Calc!$B$6,Calc!M136,"-")))</f>
        <v>0</v>
      </c>
      <c r="L6" s="94">
        <f>if($G$3=Calc!$B$4,Calc!N98,if($G$3=Calc!$B$5,Calc!N117,if($G$3=Calc!$B$6,Calc!N136,"-")))</f>
        <v>0</v>
      </c>
      <c r="M6" s="94">
        <f>if($G$3=Calc!$B$4,Calc!O98,if($G$3=Calc!$B$5,Calc!O117,if($G$3=Calc!$B$6,Calc!O136,"-")))</f>
        <v>1000</v>
      </c>
      <c r="N6" s="94">
        <f>if($G$3=Calc!$B$4,Calc!P98,if($G$3=Calc!$B$5,Calc!P117,if($G$3=Calc!$B$6,Calc!P136,"-")))</f>
        <v>1600</v>
      </c>
      <c r="O6" s="94">
        <f>if($G$3=Calc!$B$4,Calc!Q98,if($G$3=Calc!$B$5,Calc!Q117,if($G$3=Calc!$B$6,Calc!Q136,"-")))</f>
        <v>2160</v>
      </c>
      <c r="P6" s="94">
        <f>if($G$3=Calc!$B$4,Calc!R98,if($G$3=Calc!$B$5,Calc!R117,if($G$3=Calc!$B$6,Calc!R136,"-")))</f>
        <v>2716</v>
      </c>
      <c r="Q6" s="94">
        <f>if($G$3=Calc!$B$4,Calc!S98,if($G$3=Calc!$B$5,Calc!S117,if($G$3=Calc!$B$6,Calc!S136,"-")))</f>
        <v>3271.6</v>
      </c>
      <c r="R6" s="94">
        <f>if($G$3=Calc!$B$4,Calc!T98,if($G$3=Calc!$B$5,Calc!T117,if($G$3=Calc!$B$6,Calc!T136,"-")))</f>
        <v>3827.16</v>
      </c>
      <c r="S6" s="94">
        <f>if($G$3=Calc!$B$4,Calc!U98,if($G$3=Calc!$B$5,Calc!U117,if($G$3=Calc!$B$6,Calc!U136,"-")))</f>
        <v>4382.716</v>
      </c>
      <c r="T6" s="94">
        <f>if($G$3=Calc!$B$4,Calc!V98,if($G$3=Calc!$B$5,Calc!V117,if($G$3=Calc!$B$6,Calc!V136,"-")))</f>
        <v>4938.2716</v>
      </c>
      <c r="U6" s="91"/>
      <c r="V6" s="94">
        <f>if($G$3=Calc!$B$4,Calc!K158,if($G$3=Calc!$B$5,Calc!K178,if($G$3=Calc!$B$6,Calc!K198,"-")))</f>
        <v>55412.66112</v>
      </c>
      <c r="W6" s="94">
        <f>if($G$3=Calc!$B$4,Calc!L158,if($G$3=Calc!$B$5,Calc!L178,if($G$3=Calc!$B$6,Calc!L198,"-")))</f>
        <v>156406.8174</v>
      </c>
      <c r="X6" s="94">
        <f>if($G$3=Calc!$B$4,Calc!M158,if($G$3=Calc!$B$5,Calc!M178,if($G$3=Calc!$B$6,Calc!M198,"-")))</f>
        <v>278770.5767</v>
      </c>
      <c r="Y6" s="94">
        <f>if($G$3=Calc!$B$4,Calc!N158,if($G$3=Calc!$B$5,Calc!N178,if($G$3=Calc!$B$6,Calc!N198,"-")))</f>
        <v>509914.6513</v>
      </c>
      <c r="Z6" s="94">
        <f>if($G$3=Calc!$B$4,Calc!O158,if($G$3=Calc!$B$5,Calc!O178,if($G$3=Calc!$B$6,Calc!O198,"-")))</f>
        <v>851434.2461</v>
      </c>
      <c r="AA6" s="94">
        <f>if($G$3=Calc!$B$4,Calc!P158,if($G$3=Calc!$B$5,Calc!P178,if($G$3=Calc!$B$6,Calc!P198,"-")))</f>
        <v>1486144.48</v>
      </c>
      <c r="AB6" s="94">
        <f>if($G$3=Calc!$B$4,Calc!Q158,if($G$3=Calc!$B$5,Calc!Q178,if($G$3=Calc!$B$6,Calc!Q198,"-")))</f>
        <v>2537825.941</v>
      </c>
      <c r="AC6" s="94">
        <f>if($G$3=Calc!$B$4,Calc!R158,if($G$3=Calc!$B$5,Calc!R178,if($G$3=Calc!$B$6,Calc!R198,"-")))</f>
        <v>4380581.249</v>
      </c>
      <c r="AD6" s="94">
        <f>if($G$3=Calc!$B$4,Calc!S158,if($G$3=Calc!$B$5,Calc!S178,if($G$3=Calc!$B$6,Calc!S198,"-")))</f>
        <v>7521466.907</v>
      </c>
      <c r="AE6" s="94">
        <f>if($G$3=Calc!$B$4,Calc!T158,if($G$3=Calc!$B$5,Calc!T178,if($G$3=Calc!$B$6,Calc!T198,"-")))</f>
        <v>12948035.48</v>
      </c>
      <c r="AF6" s="90"/>
    </row>
    <row r="7" ht="15.75" customHeight="1">
      <c r="A7" s="78"/>
      <c r="B7" s="79" t="s">
        <v>156</v>
      </c>
      <c r="C7" s="95">
        <v>6.0</v>
      </c>
      <c r="D7" s="78"/>
      <c r="F7" s="78"/>
      <c r="G7" s="96" t="s">
        <v>126</v>
      </c>
      <c r="H7" s="97"/>
      <c r="I7" s="97">
        <f>if($G$3=Calc!$B$4,Calc!K99,if($G$3=Calc!$B$5,Calc!K118,if($G$3=Calc!$B$6,Calc!K137,"-")))</f>
        <v>0</v>
      </c>
      <c r="J7" s="97">
        <f>if($G$3=Calc!$B$4,Calc!L99,if($G$3=Calc!$B$5,Calc!L118,if($G$3=Calc!$B$6,Calc!L137,"-")))</f>
        <v>0</v>
      </c>
      <c r="K7" s="97">
        <f>if($G$3=Calc!$B$4,Calc!M99,if($G$3=Calc!$B$5,Calc!M118,if($G$3=Calc!$B$6,Calc!M137,"-")))</f>
        <v>0</v>
      </c>
      <c r="L7" s="97">
        <f>if($G$3=Calc!$B$4,Calc!N99,if($G$3=Calc!$B$5,Calc!N118,if($G$3=Calc!$B$6,Calc!N137,"-")))</f>
        <v>12000</v>
      </c>
      <c r="M7" s="97">
        <f>if($G$3=Calc!$B$4,Calc!O99,if($G$3=Calc!$B$5,Calc!O118,if($G$3=Calc!$B$6,Calc!O137,"-")))</f>
        <v>19000</v>
      </c>
      <c r="N7" s="97">
        <f>if($G$3=Calc!$B$4,Calc!P99,if($G$3=Calc!$B$5,Calc!P118,if($G$3=Calc!$B$6,Calc!P137,"-")))</f>
        <v>25600</v>
      </c>
      <c r="O7" s="97">
        <f>if($G$3=Calc!$B$4,Calc!Q99,if($G$3=Calc!$B$5,Calc!Q118,if($G$3=Calc!$B$6,Calc!Q137,"-")))</f>
        <v>32160</v>
      </c>
      <c r="P7" s="97">
        <f>if($G$3=Calc!$B$4,Calc!R99,if($G$3=Calc!$B$5,Calc!R118,if($G$3=Calc!$B$6,Calc!R137,"-")))</f>
        <v>38716</v>
      </c>
      <c r="Q7" s="97">
        <f>if($G$3=Calc!$B$4,Calc!S99,if($G$3=Calc!$B$5,Calc!S118,if($G$3=Calc!$B$6,Calc!S137,"-")))</f>
        <v>45271.6</v>
      </c>
      <c r="R7" s="97">
        <f>if($G$3=Calc!$B$4,Calc!T99,if($G$3=Calc!$B$5,Calc!T118,if($G$3=Calc!$B$6,Calc!T137,"-")))</f>
        <v>51827.16</v>
      </c>
      <c r="S7" s="97">
        <f>if($G$3=Calc!$B$4,Calc!U99,if($G$3=Calc!$B$5,Calc!U118,if($G$3=Calc!$B$6,Calc!U137,"-")))</f>
        <v>58382.716</v>
      </c>
      <c r="T7" s="97">
        <f>if($G$3=Calc!$B$4,Calc!V99,if($G$3=Calc!$B$5,Calc!V118,if($G$3=Calc!$B$6,Calc!V137,"-")))</f>
        <v>64938.2716</v>
      </c>
      <c r="U7" s="98"/>
      <c r="V7" s="97">
        <f>if($G$3=Calc!$B$4,Calc!K159,if($G$3=Calc!$B$5,Calc!K179,if($G$3=Calc!$B$6,Calc!K199,"-")))</f>
        <v>379412.6611</v>
      </c>
      <c r="W7" s="97">
        <f>if($G$3=Calc!$B$4,Calc!L159,if($G$3=Calc!$B$5,Calc!L179,if($G$3=Calc!$B$6,Calc!L199,"-")))</f>
        <v>869206.8174</v>
      </c>
      <c r="X7" s="97">
        <f>if($G$3=Calc!$B$4,Calc!M159,if($G$3=Calc!$B$5,Calc!M179,if($G$3=Calc!$B$6,Calc!M199,"-")))</f>
        <v>1675858.577</v>
      </c>
      <c r="Y7" s="97">
        <f>if($G$3=Calc!$B$4,Calc!N159,if($G$3=Calc!$B$5,Calc!N179,if($G$3=Calc!$B$6,Calc!N199,"-")))</f>
        <v>2912906.011</v>
      </c>
      <c r="Z7" s="97">
        <f>if($G$3=Calc!$B$4,Calc!O159,if($G$3=Calc!$B$5,Calc!O179,if($G$3=Calc!$B$6,Calc!O199,"-")))</f>
        <v>4984579.385</v>
      </c>
      <c r="AA7" s="97">
        <f>if($G$3=Calc!$B$4,Calc!P159,if($G$3=Calc!$B$5,Calc!P179,if($G$3=Calc!$B$6,Calc!P199,"-")))</f>
        <v>8595154.119</v>
      </c>
      <c r="AB7" s="97">
        <f>if($G$3=Calc!$B$4,Calc!Q159,if($G$3=Calc!$B$5,Calc!Q179,if($G$3=Calc!$B$6,Calc!Q199,"-")))</f>
        <v>14765322.52</v>
      </c>
      <c r="AC7" s="97">
        <f>if($G$3=Calc!$B$4,Calc!R159,if($G$3=Calc!$B$5,Calc!R179,if($G$3=Calc!$B$6,Calc!R199,"-")))</f>
        <v>25411875.37</v>
      </c>
      <c r="AD7" s="97">
        <f>if($G$3=Calc!$B$4,Calc!S159,if($G$3=Calc!$B$5,Calc!S179,if($G$3=Calc!$B$6,Calc!S199,"-")))</f>
        <v>43695292.79</v>
      </c>
      <c r="AE7" s="97">
        <f>if($G$3=Calc!$B$4,Calc!T159,if($G$3=Calc!$B$5,Calc!T179,if($G$3=Calc!$B$6,Calc!T199,"-")))</f>
        <v>75167016</v>
      </c>
      <c r="AF7" s="97"/>
    </row>
    <row r="8" ht="15.75" customHeight="1">
      <c r="A8" s="78"/>
      <c r="B8" s="99" t="s">
        <v>87</v>
      </c>
      <c r="C8" s="100">
        <v>100000.0</v>
      </c>
      <c r="E8" s="88"/>
      <c r="F8" s="78"/>
      <c r="G8" s="78"/>
      <c r="H8" s="91"/>
      <c r="I8" s="91" t="str">
        <f>if($G$3=Calc!$B$4,Calc!K100,if($G$3=Calc!$B$5,Calc!K119,if($G$3=Calc!$B$6,Calc!K138,"-")))</f>
        <v/>
      </c>
      <c r="J8" s="91" t="str">
        <f>if($G$3=Calc!$B$4,Calc!L100,if($G$3=Calc!$B$5,Calc!L119,if($G$3=Calc!$B$6,Calc!L138,"-")))</f>
        <v/>
      </c>
      <c r="K8" s="91" t="str">
        <f>if($G$3=Calc!$B$4,Calc!M100,if($G$3=Calc!$B$5,Calc!M119,if($G$3=Calc!$B$6,Calc!M138,"-")))</f>
        <v/>
      </c>
      <c r="L8" s="91" t="str">
        <f>if($G$3=Calc!$B$4,Calc!N100,if($G$3=Calc!$B$5,Calc!N119,if($G$3=Calc!$B$6,Calc!N138,"-")))</f>
        <v/>
      </c>
      <c r="M8" s="91" t="str">
        <f>if($G$3=Calc!$B$4,Calc!O100,if($G$3=Calc!$B$5,Calc!O119,if($G$3=Calc!$B$6,Calc!O138,"-")))</f>
        <v/>
      </c>
      <c r="N8" s="91" t="str">
        <f>if($G$3=Calc!$B$4,Calc!P100,if($G$3=Calc!$B$5,Calc!P119,if($G$3=Calc!$B$6,Calc!P138,"-")))</f>
        <v/>
      </c>
      <c r="O8" s="91" t="str">
        <f>if($G$3=Calc!$B$4,Calc!Q100,if($G$3=Calc!$B$5,Calc!Q119,if($G$3=Calc!$B$6,Calc!Q138,"-")))</f>
        <v/>
      </c>
      <c r="P8" s="91" t="str">
        <f>if($G$3=Calc!$B$4,Calc!R100,if($G$3=Calc!$B$5,Calc!R119,if($G$3=Calc!$B$6,Calc!R138,"-")))</f>
        <v/>
      </c>
      <c r="Q8" s="91" t="str">
        <f>if($G$3=Calc!$B$4,Calc!S100,if($G$3=Calc!$B$5,Calc!S119,if($G$3=Calc!$B$6,Calc!S138,"-")))</f>
        <v/>
      </c>
      <c r="R8" s="91" t="str">
        <f>if($G$3=Calc!$B$4,Calc!T100,if($G$3=Calc!$B$5,Calc!T119,if($G$3=Calc!$B$6,Calc!T138,"-")))</f>
        <v/>
      </c>
      <c r="S8" s="91" t="str">
        <f>if($G$3=Calc!$B$4,Calc!U100,if($G$3=Calc!$B$5,Calc!U119,if($G$3=Calc!$B$6,Calc!U138,"-")))</f>
        <v/>
      </c>
      <c r="T8" s="91" t="str">
        <f>if($G$3=Calc!$B$4,Calc!V100,if($G$3=Calc!$B$5,Calc!V119,if($G$3=Calc!$B$6,Calc!V138,"-")))</f>
        <v/>
      </c>
      <c r="U8" s="91"/>
      <c r="V8" s="91" t="str">
        <f>if($G$3=Calc!$B$4,Calc!K160,if($G$3=Calc!$B$5,Calc!K180,if($G$3=Calc!$B$6,Calc!K200,"-")))</f>
        <v/>
      </c>
      <c r="W8" s="91" t="str">
        <f>if($G$3=Calc!$B$4,Calc!L160,if($G$3=Calc!$B$5,Calc!L180,if($G$3=Calc!$B$6,Calc!L200,"-")))</f>
        <v/>
      </c>
      <c r="X8" s="91" t="str">
        <f>if($G$3=Calc!$B$4,Calc!M160,if($G$3=Calc!$B$5,Calc!M180,if($G$3=Calc!$B$6,Calc!M200,"-")))</f>
        <v/>
      </c>
      <c r="Y8" s="91" t="str">
        <f>if($G$3=Calc!$B$4,Calc!N160,if($G$3=Calc!$B$5,Calc!N180,if($G$3=Calc!$B$6,Calc!N200,"-")))</f>
        <v/>
      </c>
      <c r="Z8" s="91" t="str">
        <f>if($G$3=Calc!$B$4,Calc!O160,if($G$3=Calc!$B$5,Calc!O180,if($G$3=Calc!$B$6,Calc!O200,"-")))</f>
        <v/>
      </c>
      <c r="AA8" s="91" t="str">
        <f>if($G$3=Calc!$B$4,Calc!P160,if($G$3=Calc!$B$5,Calc!P180,if($G$3=Calc!$B$6,Calc!P200,"-")))</f>
        <v/>
      </c>
      <c r="AB8" s="91" t="str">
        <f>if($G$3=Calc!$B$4,Calc!Q160,if($G$3=Calc!$B$5,Calc!Q180,if($G$3=Calc!$B$6,Calc!Q200,"-")))</f>
        <v/>
      </c>
      <c r="AC8" s="91" t="str">
        <f>if($G$3=Calc!$B$4,Calc!R160,if($G$3=Calc!$B$5,Calc!R180,if($G$3=Calc!$B$6,Calc!R200,"-")))</f>
        <v/>
      </c>
      <c r="AD8" s="91" t="str">
        <f>if($G$3=Calc!$B$4,Calc!S160,if($G$3=Calc!$B$5,Calc!S180,if($G$3=Calc!$B$6,Calc!S200,"-")))</f>
        <v/>
      </c>
      <c r="AE8" s="91" t="str">
        <f>if($G$3=Calc!$B$4,Calc!T160,if($G$3=Calc!$B$5,Calc!T180,if($G$3=Calc!$B$6,Calc!T200,"-")))</f>
        <v/>
      </c>
      <c r="AF8" s="91"/>
    </row>
    <row r="9" ht="15.75" customHeight="1">
      <c r="A9" s="78"/>
      <c r="B9" s="99" t="s">
        <v>64</v>
      </c>
      <c r="C9" s="100">
        <v>2000000.0</v>
      </c>
      <c r="E9" s="179"/>
      <c r="F9" s="78"/>
      <c r="G9" s="88" t="s">
        <v>128</v>
      </c>
      <c r="H9" s="90"/>
      <c r="I9" s="94">
        <f>if($G$3=Calc!$B$4,Calc!K101,if($G$3=Calc!$B$5,Calc!K120,if($G$3=Calc!$B$6,Calc!K139,"-")))</f>
        <v>0</v>
      </c>
      <c r="J9" s="94">
        <f>if($G$3=Calc!$B$4,Calc!L101,if($G$3=Calc!$B$5,Calc!L120,if($G$3=Calc!$B$6,Calc!L139,"-")))</f>
        <v>0</v>
      </c>
      <c r="K9" s="94">
        <f>if($G$3=Calc!$B$4,Calc!M101,if($G$3=Calc!$B$5,Calc!M120,if($G$3=Calc!$B$6,Calc!M139,"-")))</f>
        <v>0</v>
      </c>
      <c r="L9" s="94">
        <f>if($G$3=Calc!$B$4,Calc!N101,if($G$3=Calc!$B$5,Calc!N120,if($G$3=Calc!$B$6,Calc!N139,"-")))</f>
        <v>4800</v>
      </c>
      <c r="M9" s="94">
        <f>if($G$3=Calc!$B$4,Calc!O101,if($G$3=Calc!$B$5,Calc!O120,if($G$3=Calc!$B$6,Calc!O139,"-")))</f>
        <v>7200</v>
      </c>
      <c r="N9" s="94">
        <f>if($G$3=Calc!$B$4,Calc!P101,if($G$3=Calc!$B$5,Calc!P120,if($G$3=Calc!$B$6,Calc!P139,"-")))</f>
        <v>9600</v>
      </c>
      <c r="O9" s="94">
        <f>if($G$3=Calc!$B$4,Calc!Q101,if($G$3=Calc!$B$5,Calc!Q120,if($G$3=Calc!$B$6,Calc!Q139,"-")))</f>
        <v>12000</v>
      </c>
      <c r="P9" s="94">
        <f>if($G$3=Calc!$B$4,Calc!R101,if($G$3=Calc!$B$5,Calc!R120,if($G$3=Calc!$B$6,Calc!R139,"-")))</f>
        <v>14400</v>
      </c>
      <c r="Q9" s="94">
        <f>if($G$3=Calc!$B$4,Calc!S101,if($G$3=Calc!$B$5,Calc!S120,if($G$3=Calc!$B$6,Calc!S139,"-")))</f>
        <v>16800</v>
      </c>
      <c r="R9" s="94">
        <f>if($G$3=Calc!$B$4,Calc!T101,if($G$3=Calc!$B$5,Calc!T120,if($G$3=Calc!$B$6,Calc!T139,"-")))</f>
        <v>19200</v>
      </c>
      <c r="S9" s="94">
        <f>if($G$3=Calc!$B$4,Calc!U101,if($G$3=Calc!$B$5,Calc!U120,if($G$3=Calc!$B$6,Calc!U139,"-")))</f>
        <v>21600</v>
      </c>
      <c r="T9" s="94">
        <f>if($G$3=Calc!$B$4,Calc!V101,if($G$3=Calc!$B$5,Calc!V120,if($G$3=Calc!$B$6,Calc!V139,"-")))</f>
        <v>24000</v>
      </c>
      <c r="U9" s="91"/>
      <c r="V9" s="94">
        <f>if($G$3=Calc!$B$4,Calc!K161,if($G$3=Calc!$B$5,Calc!K181,if($G$3=Calc!$B$6,Calc!K201,"-")))</f>
        <v>129600</v>
      </c>
      <c r="W9" s="94">
        <f>if($G$3=Calc!$B$4,Calc!L161,if($G$3=Calc!$B$5,Calc!L181,if($G$3=Calc!$B$6,Calc!L201,"-")))</f>
        <v>285120</v>
      </c>
      <c r="X9" s="94">
        <f>if($G$3=Calc!$B$4,Calc!M161,if($G$3=Calc!$B$5,Calc!M181,if($G$3=Calc!$B$6,Calc!M201,"-")))</f>
        <v>530947.4698</v>
      </c>
      <c r="Y9" s="94">
        <f>if($G$3=Calc!$B$4,Calc!N161,if($G$3=Calc!$B$5,Calc!N181,if($G$3=Calc!$B$6,Calc!N201,"-")))</f>
        <v>843602.9569</v>
      </c>
      <c r="Z9" s="94">
        <f>if($G$3=Calc!$B$4,Calc!O161,if($G$3=Calc!$B$5,Calc!O181,if($G$3=Calc!$B$6,Calc!O201,"-")))</f>
        <v>1332245.888</v>
      </c>
      <c r="AA9" s="94">
        <f>if($G$3=Calc!$B$4,Calc!P161,if($G$3=Calc!$B$5,Calc!P181,if($G$3=Calc!$B$6,Calc!P201,"-")))</f>
        <v>2110225.499</v>
      </c>
      <c r="AB9" s="94">
        <f>if($G$3=Calc!$B$4,Calc!Q161,if($G$3=Calc!$B$5,Calc!Q181,if($G$3=Calc!$B$6,Calc!Q201,"-")))</f>
        <v>3337601.936</v>
      </c>
      <c r="AC9" s="94">
        <f>if($G$3=Calc!$B$4,Calc!R161,if($G$3=Calc!$B$5,Calc!R181,if($G$3=Calc!$B$6,Calc!R201,"-")))</f>
        <v>5282681.55</v>
      </c>
      <c r="AD9" s="94">
        <f>if($G$3=Calc!$B$4,Calc!S161,if($G$3=Calc!$B$5,Calc!S181,if($G$3=Calc!$B$6,Calc!S201,"-")))</f>
        <v>8358334.231</v>
      </c>
      <c r="AE9" s="94">
        <f>if($G$3=Calc!$B$4,Calc!T161,if($G$3=Calc!$B$5,Calc!T181,if($G$3=Calc!$B$6,Calc!T201,"-")))</f>
        <v>13226991.8</v>
      </c>
      <c r="AF9" s="90"/>
    </row>
    <row r="10" ht="15.75" customHeight="1">
      <c r="A10" s="78"/>
      <c r="B10" s="99" t="s">
        <v>179</v>
      </c>
      <c r="C10" s="106">
        <v>3.0</v>
      </c>
      <c r="F10" s="78"/>
      <c r="G10" s="103" t="s">
        <v>130</v>
      </c>
      <c r="H10" s="90"/>
      <c r="I10" s="90">
        <f>if($G$3=Calc!$B$4,Calc!K102,if($G$3=Calc!$B$5,Calc!K121,if($G$3=Calc!$B$6,Calc!K140,"-")))</f>
        <v>0</v>
      </c>
      <c r="J10" s="90">
        <f>if($G$3=Calc!$B$4,Calc!L102,if($G$3=Calc!$B$5,Calc!L121,if($G$3=Calc!$B$6,Calc!L140,"-")))</f>
        <v>0</v>
      </c>
      <c r="K10" s="90">
        <f>if($G$3=Calc!$B$4,Calc!M102,if($G$3=Calc!$B$5,Calc!M121,if($G$3=Calc!$B$6,Calc!M140,"-")))</f>
        <v>0</v>
      </c>
      <c r="L10" s="90">
        <f>if($G$3=Calc!$B$4,Calc!N102,if($G$3=Calc!$B$5,Calc!N121,if($G$3=Calc!$B$6,Calc!N140,"-")))</f>
        <v>7200</v>
      </c>
      <c r="M10" s="90">
        <f>if($G$3=Calc!$B$4,Calc!O102,if($G$3=Calc!$B$5,Calc!O121,if($G$3=Calc!$B$6,Calc!O140,"-")))</f>
        <v>11800</v>
      </c>
      <c r="N10" s="90">
        <f>if($G$3=Calc!$B$4,Calc!P102,if($G$3=Calc!$B$5,Calc!P121,if($G$3=Calc!$B$6,Calc!P140,"-")))</f>
        <v>16000</v>
      </c>
      <c r="O10" s="90">
        <f>if($G$3=Calc!$B$4,Calc!Q102,if($G$3=Calc!$B$5,Calc!Q121,if($G$3=Calc!$B$6,Calc!Q140,"-")))</f>
        <v>20160</v>
      </c>
      <c r="P10" s="90">
        <f>if($G$3=Calc!$B$4,Calc!R102,if($G$3=Calc!$B$5,Calc!R121,if($G$3=Calc!$B$6,Calc!R140,"-")))</f>
        <v>24316</v>
      </c>
      <c r="Q10" s="90">
        <f>if($G$3=Calc!$B$4,Calc!S102,if($G$3=Calc!$B$5,Calc!S121,if($G$3=Calc!$B$6,Calc!S140,"-")))</f>
        <v>28471.6</v>
      </c>
      <c r="R10" s="90">
        <f>if($G$3=Calc!$B$4,Calc!T102,if($G$3=Calc!$B$5,Calc!T121,if($G$3=Calc!$B$6,Calc!T140,"-")))</f>
        <v>32627.16</v>
      </c>
      <c r="S10" s="90">
        <f>if($G$3=Calc!$B$4,Calc!U102,if($G$3=Calc!$B$5,Calc!U121,if($G$3=Calc!$B$6,Calc!U140,"-")))</f>
        <v>36782.716</v>
      </c>
      <c r="T10" s="90">
        <f>if($G$3=Calc!$B$4,Calc!V102,if($G$3=Calc!$B$5,Calc!V121,if($G$3=Calc!$B$6,Calc!V140,"-")))</f>
        <v>40938.2716</v>
      </c>
      <c r="U10" s="91"/>
      <c r="V10" s="90">
        <f>if($G$3=Calc!$B$4,Calc!K162,if($G$3=Calc!$B$5,Calc!K182,if($G$3=Calc!$B$6,Calc!K202,"-")))</f>
        <v>249812.6611</v>
      </c>
      <c r="W10" s="90">
        <f>if($G$3=Calc!$B$4,Calc!L162,if($G$3=Calc!$B$5,Calc!L182,if($G$3=Calc!$B$6,Calc!L202,"-")))</f>
        <v>584086.8174</v>
      </c>
      <c r="X10" s="90">
        <f>if($G$3=Calc!$B$4,Calc!M162,if($G$3=Calc!$B$5,Calc!M182,if($G$3=Calc!$B$6,Calc!M202,"-")))</f>
        <v>1144911.107</v>
      </c>
      <c r="Y10" s="90">
        <f>if($G$3=Calc!$B$4,Calc!N162,if($G$3=Calc!$B$5,Calc!N182,if($G$3=Calc!$B$6,Calc!N202,"-")))</f>
        <v>2069303.054</v>
      </c>
      <c r="Z10" s="90">
        <f>if($G$3=Calc!$B$4,Calc!O162,if($G$3=Calc!$B$5,Calc!O182,if($G$3=Calc!$B$6,Calc!O202,"-")))</f>
        <v>3652333.498</v>
      </c>
      <c r="AA10" s="90">
        <f>if($G$3=Calc!$B$4,Calc!P162,if($G$3=Calc!$B$5,Calc!P182,if($G$3=Calc!$B$6,Calc!P202,"-")))</f>
        <v>6484928.62</v>
      </c>
      <c r="AB10" s="90">
        <f>if($G$3=Calc!$B$4,Calc!Q162,if($G$3=Calc!$B$5,Calc!Q182,if($G$3=Calc!$B$6,Calc!Q202,"-")))</f>
        <v>11427720.58</v>
      </c>
      <c r="AC10" s="90">
        <f>if($G$3=Calc!$B$4,Calc!R162,if($G$3=Calc!$B$5,Calc!R182,if($G$3=Calc!$B$6,Calc!R202,"-")))</f>
        <v>20129193.82</v>
      </c>
      <c r="AD10" s="90">
        <f>if($G$3=Calc!$B$4,Calc!S162,if($G$3=Calc!$B$5,Calc!S182,if($G$3=Calc!$B$6,Calc!S202,"-")))</f>
        <v>35336958.56</v>
      </c>
      <c r="AE10" s="90">
        <f>if($G$3=Calc!$B$4,Calc!T162,if($G$3=Calc!$B$5,Calc!T182,if($G$3=Calc!$B$6,Calc!T202,"-")))</f>
        <v>61940024.2</v>
      </c>
      <c r="AF10" s="90"/>
    </row>
    <row r="11" ht="15.75" customHeight="1">
      <c r="A11" s="78"/>
      <c r="B11" s="171" t="s">
        <v>72</v>
      </c>
      <c r="C11" s="173">
        <v>0.2</v>
      </c>
      <c r="D11" s="78"/>
      <c r="F11" s="78"/>
      <c r="G11" s="78"/>
      <c r="H11" s="91"/>
      <c r="I11" s="91" t="str">
        <f>if($G$3=Calc!$B$4,Calc!K103,if($G$3=Calc!$B$5,Calc!K122,if($G$3=Calc!$B$6,Calc!K141,"-")))</f>
        <v/>
      </c>
      <c r="J11" s="91" t="str">
        <f>if($G$3=Calc!$B$4,Calc!L103,if($G$3=Calc!$B$5,Calc!L122,if($G$3=Calc!$B$6,Calc!L141,"-")))</f>
        <v/>
      </c>
      <c r="K11" s="91" t="str">
        <f>if($G$3=Calc!$B$4,Calc!M103,if($G$3=Calc!$B$5,Calc!M122,if($G$3=Calc!$B$6,Calc!M141,"-")))</f>
        <v/>
      </c>
      <c r="L11" s="91" t="str">
        <f>if($G$3=Calc!$B$4,Calc!N103,if($G$3=Calc!$B$5,Calc!N122,if($G$3=Calc!$B$6,Calc!N141,"-")))</f>
        <v/>
      </c>
      <c r="M11" s="91" t="str">
        <f>if($G$3=Calc!$B$4,Calc!O103,if($G$3=Calc!$B$5,Calc!O122,if($G$3=Calc!$B$6,Calc!O141,"-")))</f>
        <v/>
      </c>
      <c r="N11" s="91" t="str">
        <f>if($G$3=Calc!$B$4,Calc!P103,if($G$3=Calc!$B$5,Calc!P122,if($G$3=Calc!$B$6,Calc!P141,"-")))</f>
        <v/>
      </c>
      <c r="O11" s="91" t="str">
        <f>if($G$3=Calc!$B$4,Calc!Q103,if($G$3=Calc!$B$5,Calc!Q122,if($G$3=Calc!$B$6,Calc!Q141,"-")))</f>
        <v/>
      </c>
      <c r="P11" s="91" t="str">
        <f>if($G$3=Calc!$B$4,Calc!R103,if($G$3=Calc!$B$5,Calc!R122,if($G$3=Calc!$B$6,Calc!R141,"-")))</f>
        <v/>
      </c>
      <c r="Q11" s="91" t="str">
        <f>if($G$3=Calc!$B$4,Calc!S103,if($G$3=Calc!$B$5,Calc!S122,if($G$3=Calc!$B$6,Calc!S141,"-")))</f>
        <v/>
      </c>
      <c r="R11" s="91" t="str">
        <f>if($G$3=Calc!$B$4,Calc!T103,if($G$3=Calc!$B$5,Calc!T122,if($G$3=Calc!$B$6,Calc!T141,"-")))</f>
        <v/>
      </c>
      <c r="S11" s="91" t="str">
        <f>if($G$3=Calc!$B$4,Calc!U103,if($G$3=Calc!$B$5,Calc!U122,if($G$3=Calc!$B$6,Calc!U141,"-")))</f>
        <v/>
      </c>
      <c r="T11" s="91" t="str">
        <f>if($G$3=Calc!$B$4,Calc!V103,if($G$3=Calc!$B$5,Calc!V122,if($G$3=Calc!$B$6,Calc!V141,"-")))</f>
        <v/>
      </c>
      <c r="U11" s="91"/>
      <c r="V11" s="91" t="str">
        <f>if($G$3=Calc!$B$4,Calc!K163,if($G$3=Calc!$B$5,Calc!K183,if($G$3=Calc!$B$6,Calc!K203,"-")))</f>
        <v/>
      </c>
      <c r="W11" s="91" t="str">
        <f>if($G$3=Calc!$B$4,Calc!L163,if($G$3=Calc!$B$5,Calc!L183,if($G$3=Calc!$B$6,Calc!L203,"-")))</f>
        <v/>
      </c>
      <c r="X11" s="91" t="str">
        <f>if($G$3=Calc!$B$4,Calc!M163,if($G$3=Calc!$B$5,Calc!M183,if($G$3=Calc!$B$6,Calc!M203,"-")))</f>
        <v/>
      </c>
      <c r="Y11" s="91" t="str">
        <f>if($G$3=Calc!$B$4,Calc!N163,if($G$3=Calc!$B$5,Calc!N183,if($G$3=Calc!$B$6,Calc!N203,"-")))</f>
        <v/>
      </c>
      <c r="Z11" s="91" t="str">
        <f>if($G$3=Calc!$B$4,Calc!O163,if($G$3=Calc!$B$5,Calc!O183,if($G$3=Calc!$B$6,Calc!O203,"-")))</f>
        <v/>
      </c>
      <c r="AA11" s="91" t="str">
        <f>if($G$3=Calc!$B$4,Calc!P163,if($G$3=Calc!$B$5,Calc!P183,if($G$3=Calc!$B$6,Calc!P203,"-")))</f>
        <v/>
      </c>
      <c r="AB11" s="91" t="str">
        <f>if($G$3=Calc!$B$4,Calc!Q163,if($G$3=Calc!$B$5,Calc!Q183,if($G$3=Calc!$B$6,Calc!Q203,"-")))</f>
        <v/>
      </c>
      <c r="AC11" s="91" t="str">
        <f>if($G$3=Calc!$B$4,Calc!R163,if($G$3=Calc!$B$5,Calc!R183,if($G$3=Calc!$B$6,Calc!R203,"-")))</f>
        <v/>
      </c>
      <c r="AD11" s="91" t="str">
        <f>if($G$3=Calc!$B$4,Calc!S163,if($G$3=Calc!$B$5,Calc!S183,if($G$3=Calc!$B$6,Calc!S203,"-")))</f>
        <v/>
      </c>
      <c r="AE11" s="91" t="str">
        <f>if($G$3=Calc!$B$4,Calc!T163,if($G$3=Calc!$B$5,Calc!T183,if($G$3=Calc!$B$6,Calc!T203,"-")))</f>
        <v/>
      </c>
      <c r="AF11" s="91"/>
    </row>
    <row r="12" ht="15.75" customHeight="1">
      <c r="A12" s="78"/>
      <c r="B12" s="85" t="s">
        <v>73</v>
      </c>
      <c r="C12" s="120">
        <v>120000.0</v>
      </c>
      <c r="D12" s="78"/>
      <c r="F12" s="78"/>
      <c r="G12" s="88" t="s">
        <v>133</v>
      </c>
      <c r="H12" s="90"/>
      <c r="I12" s="94">
        <f>if($G$3=Calc!$B$4,Calc!K104,if($G$3=Calc!$B$5,Calc!K123,if($G$3=Calc!$B$6,Calc!K142,"-")))</f>
        <v>22000</v>
      </c>
      <c r="J12" s="94">
        <f>if($G$3=Calc!$B$4,Calc!L104,if($G$3=Calc!$B$5,Calc!L123,if($G$3=Calc!$B$6,Calc!L142,"-")))</f>
        <v>22000</v>
      </c>
      <c r="K12" s="94">
        <f>if($G$3=Calc!$B$4,Calc!M104,if($G$3=Calc!$B$5,Calc!M123,if($G$3=Calc!$B$6,Calc!M142,"-")))</f>
        <v>22000</v>
      </c>
      <c r="L12" s="94">
        <f>if($G$3=Calc!$B$4,Calc!N104,if($G$3=Calc!$B$5,Calc!N123,if($G$3=Calc!$B$6,Calc!N142,"-")))</f>
        <v>22000</v>
      </c>
      <c r="M12" s="94">
        <f>if($G$3=Calc!$B$4,Calc!O104,if($G$3=Calc!$B$5,Calc!O123,if($G$3=Calc!$B$6,Calc!O142,"-")))</f>
        <v>22000</v>
      </c>
      <c r="N12" s="94">
        <f>if($G$3=Calc!$B$4,Calc!P104,if($G$3=Calc!$B$5,Calc!P123,if($G$3=Calc!$B$6,Calc!P142,"-")))</f>
        <v>22000</v>
      </c>
      <c r="O12" s="94">
        <f>if($G$3=Calc!$B$4,Calc!Q104,if($G$3=Calc!$B$5,Calc!Q123,if($G$3=Calc!$B$6,Calc!Q142,"-")))</f>
        <v>22000</v>
      </c>
      <c r="P12" s="94">
        <f>if($G$3=Calc!$B$4,Calc!R104,if($G$3=Calc!$B$5,Calc!R123,if($G$3=Calc!$B$6,Calc!R142,"-")))</f>
        <v>44000</v>
      </c>
      <c r="Q12" s="94">
        <f>if($G$3=Calc!$B$4,Calc!S104,if($G$3=Calc!$B$5,Calc!S123,if($G$3=Calc!$B$6,Calc!S142,"-")))</f>
        <v>44000</v>
      </c>
      <c r="R12" s="94">
        <f>if($G$3=Calc!$B$4,Calc!T104,if($G$3=Calc!$B$5,Calc!T123,if($G$3=Calc!$B$6,Calc!T142,"-")))</f>
        <v>44000</v>
      </c>
      <c r="S12" s="94">
        <f>if($G$3=Calc!$B$4,Calc!U104,if($G$3=Calc!$B$5,Calc!U123,if($G$3=Calc!$B$6,Calc!U142,"-")))</f>
        <v>44000</v>
      </c>
      <c r="T12" s="94">
        <f>if($G$3=Calc!$B$4,Calc!V104,if($G$3=Calc!$B$5,Calc!V123,if($G$3=Calc!$B$6,Calc!V142,"-")))</f>
        <v>44000</v>
      </c>
      <c r="U12" s="91"/>
      <c r="V12" s="94">
        <f>if($G$3=Calc!$B$4,Calc!K164,if($G$3=Calc!$B$5,Calc!K184,if($G$3=Calc!$B$6,Calc!K204,"-")))</f>
        <v>374000</v>
      </c>
      <c r="W12" s="94">
        <f>if($G$3=Calc!$B$4,Calc!L164,if($G$3=Calc!$B$5,Calc!L184,if($G$3=Calc!$B$6,Calc!L204,"-")))</f>
        <v>347682.7269</v>
      </c>
      <c r="X12" s="94">
        <f>if($G$3=Calc!$B$4,Calc!M164,if($G$3=Calc!$B$5,Calc!M184,if($G$3=Calc!$B$6,Calc!M204,"-")))</f>
        <v>649483.7278</v>
      </c>
      <c r="Y12" s="94">
        <f>if($G$3=Calc!$B$4,Calc!N164,if($G$3=Calc!$B$5,Calc!N184,if($G$3=Calc!$B$6,Calc!N204,"-")))</f>
        <v>1075199.333</v>
      </c>
      <c r="Z12" s="94">
        <f>if($G$3=Calc!$B$4,Calc!O164,if($G$3=Calc!$B$5,Calc!O184,if($G$3=Calc!$B$6,Calc!O204,"-")))</f>
        <v>1745714.03</v>
      </c>
      <c r="AA12" s="94">
        <f>if($G$3=Calc!$B$4,Calc!P164,if($G$3=Calc!$B$5,Calc!P184,if($G$3=Calc!$B$6,Calc!P204,"-")))</f>
        <v>2861468.998</v>
      </c>
      <c r="AB12" s="94">
        <f>if($G$3=Calc!$B$4,Calc!Q164,if($G$3=Calc!$B$5,Calc!Q184,if($G$3=Calc!$B$6,Calc!Q204,"-")))</f>
        <v>4668428.016</v>
      </c>
      <c r="AC12" s="94">
        <f>if($G$3=Calc!$B$4,Calc!R164,if($G$3=Calc!$B$5,Calc!R184,if($G$3=Calc!$B$6,Calc!R204,"-")))</f>
        <v>7634008.979</v>
      </c>
      <c r="AD12" s="94">
        <f>if($G$3=Calc!$B$4,Calc!S164,if($G$3=Calc!$B$5,Calc!S184,if($G$3=Calc!$B$6,Calc!S204,"-")))</f>
        <v>12469310.29</v>
      </c>
      <c r="AE12" s="94">
        <f>if($G$3=Calc!$B$4,Calc!T164,if($G$3=Calc!$B$5,Calc!T184,if($G$3=Calc!$B$6,Calc!T204,"-")))</f>
        <v>20378599.25</v>
      </c>
      <c r="AF12" s="90"/>
    </row>
    <row r="13" ht="15.75" customHeight="1">
      <c r="A13" s="78"/>
      <c r="B13" s="180" t="s">
        <v>173</v>
      </c>
      <c r="C13" s="181">
        <v>1.0</v>
      </c>
      <c r="F13" s="78"/>
      <c r="G13" s="103" t="s">
        <v>135</v>
      </c>
      <c r="H13" s="90"/>
      <c r="I13" s="90">
        <f>if($G$3=Calc!$B$4,Calc!K105,if($G$3=Calc!$B$5,Calc!K124,if($G$3=Calc!$B$6,Calc!K143,"-")))</f>
        <v>-22000</v>
      </c>
      <c r="J13" s="90">
        <f>if($G$3=Calc!$B$4,Calc!L105,if($G$3=Calc!$B$5,Calc!L124,if($G$3=Calc!$B$6,Calc!L143,"-")))</f>
        <v>-22000</v>
      </c>
      <c r="K13" s="90">
        <f>if($G$3=Calc!$B$4,Calc!M105,if($G$3=Calc!$B$5,Calc!M124,if($G$3=Calc!$B$6,Calc!M143,"-")))</f>
        <v>-22000</v>
      </c>
      <c r="L13" s="90">
        <f>if($G$3=Calc!$B$4,Calc!N105,if($G$3=Calc!$B$5,Calc!N124,if($G$3=Calc!$B$6,Calc!N143,"-")))</f>
        <v>-14800</v>
      </c>
      <c r="M13" s="90">
        <f>if($G$3=Calc!$B$4,Calc!O105,if($G$3=Calc!$B$5,Calc!O124,if($G$3=Calc!$B$6,Calc!O143,"-")))</f>
        <v>-10200</v>
      </c>
      <c r="N13" s="90">
        <f>if($G$3=Calc!$B$4,Calc!P105,if($G$3=Calc!$B$5,Calc!P124,if($G$3=Calc!$B$6,Calc!P143,"-")))</f>
        <v>-6000</v>
      </c>
      <c r="O13" s="90">
        <f>if($G$3=Calc!$B$4,Calc!Q105,if($G$3=Calc!$B$5,Calc!Q124,if($G$3=Calc!$B$6,Calc!Q143,"-")))</f>
        <v>-1840</v>
      </c>
      <c r="P13" s="90">
        <f>if($G$3=Calc!$B$4,Calc!R105,if($G$3=Calc!$B$5,Calc!R124,if($G$3=Calc!$B$6,Calc!R143,"-")))</f>
        <v>-19684</v>
      </c>
      <c r="Q13" s="90">
        <f>if($G$3=Calc!$B$4,Calc!S105,if($G$3=Calc!$B$5,Calc!S124,if($G$3=Calc!$B$6,Calc!S143,"-")))</f>
        <v>-15528.4</v>
      </c>
      <c r="R13" s="90">
        <f>if($G$3=Calc!$B$4,Calc!T105,if($G$3=Calc!$B$5,Calc!T124,if($G$3=Calc!$B$6,Calc!T143,"-")))</f>
        <v>-11372.84</v>
      </c>
      <c r="S13" s="90">
        <f>if($G$3=Calc!$B$4,Calc!U105,if($G$3=Calc!$B$5,Calc!U124,if($G$3=Calc!$B$6,Calc!U143,"-")))</f>
        <v>-7217.284</v>
      </c>
      <c r="T13" s="90">
        <f>if($G$3=Calc!$B$4,Calc!V105,if($G$3=Calc!$B$5,Calc!V124,if($G$3=Calc!$B$6,Calc!V143,"-")))</f>
        <v>-3061.7284</v>
      </c>
      <c r="U13" s="91"/>
      <c r="V13" s="90">
        <f>if($G$3=Calc!$B$4,Calc!K165,if($G$3=Calc!$B$5,Calc!K185,if($G$3=Calc!$B$6,Calc!K205,"-")))</f>
        <v>-124187.3389</v>
      </c>
      <c r="W13" s="90">
        <f>if($G$3=Calc!$B$4,Calc!L165,if($G$3=Calc!$B$5,Calc!L185,if($G$3=Calc!$B$6,Calc!L205,"-")))</f>
        <v>236404.0904</v>
      </c>
      <c r="X13" s="90">
        <f>if($G$3=Calc!$B$4,Calc!M165,if($G$3=Calc!$B$5,Calc!M185,if($G$3=Calc!$B$6,Calc!M205,"-")))</f>
        <v>495427.3791</v>
      </c>
      <c r="Y13" s="90">
        <f>if($G$3=Calc!$B$4,Calc!N165,if($G$3=Calc!$B$5,Calc!N185,if($G$3=Calc!$B$6,Calc!N205,"-")))</f>
        <v>994103.7217</v>
      </c>
      <c r="Z13" s="90">
        <f>if($G$3=Calc!$B$4,Calc!O165,if($G$3=Calc!$B$5,Calc!O185,if($G$3=Calc!$B$6,Calc!O205,"-")))</f>
        <v>1906619.468</v>
      </c>
      <c r="AA13" s="90">
        <f>if($G$3=Calc!$B$4,Calc!P165,if($G$3=Calc!$B$5,Calc!P185,if($G$3=Calc!$B$6,Calc!P205,"-")))</f>
        <v>3623459.622</v>
      </c>
      <c r="AB13" s="90">
        <f>if($G$3=Calc!$B$4,Calc!Q165,if($G$3=Calc!$B$5,Calc!Q185,if($G$3=Calc!$B$6,Calc!Q205,"-")))</f>
        <v>6759292.569</v>
      </c>
      <c r="AC13" s="90">
        <f>if($G$3=Calc!$B$4,Calc!R165,if($G$3=Calc!$B$5,Calc!R185,if($G$3=Calc!$B$6,Calc!R205,"-")))</f>
        <v>12495184.84</v>
      </c>
      <c r="AD13" s="90">
        <f>if($G$3=Calc!$B$4,Calc!S165,if($G$3=Calc!$B$5,Calc!S185,if($G$3=Calc!$B$6,Calc!S205,"-")))</f>
        <v>22867648.26</v>
      </c>
      <c r="AE13" s="90">
        <f>if($G$3=Calc!$B$4,Calc!T165,if($G$3=Calc!$B$5,Calc!T185,if($G$3=Calc!$B$6,Calc!T205,"-")))</f>
        <v>41561424.95</v>
      </c>
      <c r="AF13" s="90"/>
    </row>
    <row r="14" ht="15.75" customHeight="1">
      <c r="A14" s="78"/>
      <c r="B14" s="99" t="s">
        <v>66</v>
      </c>
      <c r="C14" s="102" t="s">
        <v>157</v>
      </c>
      <c r="D14" s="78"/>
      <c r="F14" s="78"/>
      <c r="G14" s="78"/>
      <c r="H14" s="91"/>
      <c r="I14" s="91" t="str">
        <f>if($G$3=Calc!$B$4,Calc!K106,if($G$3=Calc!$B$5,Calc!K125,if($G$3=Calc!$B$6,Calc!K144,"-")))</f>
        <v/>
      </c>
      <c r="J14" s="91" t="str">
        <f>if($G$3=Calc!$B$4,Calc!L106,if($G$3=Calc!$B$5,Calc!L125,if($G$3=Calc!$B$6,Calc!L144,"-")))</f>
        <v/>
      </c>
      <c r="K14" s="91" t="str">
        <f>if($G$3=Calc!$B$4,Calc!M106,if($G$3=Calc!$B$5,Calc!M125,if($G$3=Calc!$B$6,Calc!M144,"-")))</f>
        <v/>
      </c>
      <c r="L14" s="91" t="str">
        <f>if($G$3=Calc!$B$4,Calc!N106,if($G$3=Calc!$B$5,Calc!N125,if($G$3=Calc!$B$6,Calc!N144,"-")))</f>
        <v/>
      </c>
      <c r="M14" s="91" t="str">
        <f>if($G$3=Calc!$B$4,Calc!O106,if($G$3=Calc!$B$5,Calc!O125,if($G$3=Calc!$B$6,Calc!O144,"-")))</f>
        <v/>
      </c>
      <c r="N14" s="91" t="str">
        <f>if($G$3=Calc!$B$4,Calc!P106,if($G$3=Calc!$B$5,Calc!P125,if($G$3=Calc!$B$6,Calc!P144,"-")))</f>
        <v/>
      </c>
      <c r="O14" s="91" t="str">
        <f>if($G$3=Calc!$B$4,Calc!Q106,if($G$3=Calc!$B$5,Calc!Q125,if($G$3=Calc!$B$6,Calc!Q144,"-")))</f>
        <v/>
      </c>
      <c r="P14" s="91" t="str">
        <f>if($G$3=Calc!$B$4,Calc!R106,if($G$3=Calc!$B$5,Calc!R125,if($G$3=Calc!$B$6,Calc!R144,"-")))</f>
        <v/>
      </c>
      <c r="Q14" s="91" t="str">
        <f>if($G$3=Calc!$B$4,Calc!S106,if($G$3=Calc!$B$5,Calc!S125,if($G$3=Calc!$B$6,Calc!S144,"-")))</f>
        <v/>
      </c>
      <c r="R14" s="91" t="str">
        <f>if($G$3=Calc!$B$4,Calc!T106,if($G$3=Calc!$B$5,Calc!T125,if($G$3=Calc!$B$6,Calc!T144,"-")))</f>
        <v/>
      </c>
      <c r="S14" s="91" t="str">
        <f>if($G$3=Calc!$B$4,Calc!U106,if($G$3=Calc!$B$5,Calc!U125,if($G$3=Calc!$B$6,Calc!U144,"-")))</f>
        <v/>
      </c>
      <c r="T14" s="91" t="str">
        <f>if($G$3=Calc!$B$4,Calc!V106,if($G$3=Calc!$B$5,Calc!V125,if($G$3=Calc!$B$6,Calc!V144,"-")))</f>
        <v/>
      </c>
      <c r="U14" s="91"/>
      <c r="V14" s="91" t="str">
        <f>if($G$3=Calc!$B$4,Calc!K166,if($G$3=Calc!$B$5,Calc!K186,if($G$3=Calc!$B$6,Calc!K206,"-")))</f>
        <v/>
      </c>
      <c r="W14" s="91" t="str">
        <f>if($G$3=Calc!$B$4,Calc!L166,if($G$3=Calc!$B$5,Calc!L186,if($G$3=Calc!$B$6,Calc!L206,"-")))</f>
        <v/>
      </c>
      <c r="X14" s="91" t="str">
        <f>if($G$3=Calc!$B$4,Calc!M166,if($G$3=Calc!$B$5,Calc!M186,if($G$3=Calc!$B$6,Calc!M206,"-")))</f>
        <v/>
      </c>
      <c r="Y14" s="91" t="str">
        <f>if($G$3=Calc!$B$4,Calc!N166,if($G$3=Calc!$B$5,Calc!N186,if($G$3=Calc!$B$6,Calc!N206,"-")))</f>
        <v/>
      </c>
      <c r="Z14" s="91" t="str">
        <f>if($G$3=Calc!$B$4,Calc!O166,if($G$3=Calc!$B$5,Calc!O186,if($G$3=Calc!$B$6,Calc!O206,"-")))</f>
        <v/>
      </c>
      <c r="AA14" s="91" t="str">
        <f>if($G$3=Calc!$B$4,Calc!P166,if($G$3=Calc!$B$5,Calc!P186,if($G$3=Calc!$B$6,Calc!P206,"-")))</f>
        <v/>
      </c>
      <c r="AB14" s="91" t="str">
        <f>if($G$3=Calc!$B$4,Calc!Q166,if($G$3=Calc!$B$5,Calc!Q186,if($G$3=Calc!$B$6,Calc!Q206,"-")))</f>
        <v/>
      </c>
      <c r="AC14" s="91" t="str">
        <f>if($G$3=Calc!$B$4,Calc!R166,if($G$3=Calc!$B$5,Calc!R186,if($G$3=Calc!$B$6,Calc!R206,"-")))</f>
        <v/>
      </c>
      <c r="AD14" s="91" t="str">
        <f>if($G$3=Calc!$B$4,Calc!S166,if($G$3=Calc!$B$5,Calc!S186,if($G$3=Calc!$B$6,Calc!S206,"-")))</f>
        <v/>
      </c>
      <c r="AE14" s="91" t="str">
        <f>if($G$3=Calc!$B$4,Calc!T166,if($G$3=Calc!$B$5,Calc!T186,if($G$3=Calc!$B$6,Calc!T206,"-")))</f>
        <v/>
      </c>
      <c r="AF14" s="91"/>
    </row>
    <row r="15" ht="15.75" customHeight="1">
      <c r="A15" s="78"/>
      <c r="B15" s="85" t="s">
        <v>81</v>
      </c>
      <c r="C15" s="147">
        <v>1.0</v>
      </c>
      <c r="F15" s="78"/>
      <c r="G15" s="88" t="s">
        <v>138</v>
      </c>
      <c r="H15" s="90"/>
      <c r="I15" s="94">
        <f>if($G$3=Calc!$B$4,Calc!K107,if($G$3=Calc!$B$5,Calc!K126,if($G$3=Calc!$B$6,Calc!K145,"-")))</f>
        <v>0</v>
      </c>
      <c r="J15" s="94">
        <f>if($G$3=Calc!$B$4,Calc!L107,if($G$3=Calc!$B$5,Calc!L126,if($G$3=Calc!$B$6,Calc!L145,"-")))</f>
        <v>0</v>
      </c>
      <c r="K15" s="94">
        <f>if($G$3=Calc!$B$4,Calc!M107,if($G$3=Calc!$B$5,Calc!M126,if($G$3=Calc!$B$6,Calc!M145,"-")))</f>
        <v>0</v>
      </c>
      <c r="L15" s="94">
        <f>if($G$3=Calc!$B$4,Calc!N107,if($G$3=Calc!$B$5,Calc!N126,if($G$3=Calc!$B$6,Calc!N145,"-")))</f>
        <v>0</v>
      </c>
      <c r="M15" s="94">
        <f>if($G$3=Calc!$B$4,Calc!O107,if($G$3=Calc!$B$5,Calc!O126,if($G$3=Calc!$B$6,Calc!O145,"-")))</f>
        <v>0</v>
      </c>
      <c r="N15" s="94">
        <f>if($G$3=Calc!$B$4,Calc!P107,if($G$3=Calc!$B$5,Calc!P126,if($G$3=Calc!$B$6,Calc!P145,"-")))</f>
        <v>0</v>
      </c>
      <c r="O15" s="94">
        <f>if($G$3=Calc!$B$4,Calc!Q107,if($G$3=Calc!$B$5,Calc!Q126,if($G$3=Calc!$B$6,Calc!Q145,"-")))</f>
        <v>0</v>
      </c>
      <c r="P15" s="94">
        <f>if($G$3=Calc!$B$4,Calc!R107,if($G$3=Calc!$B$5,Calc!R126,if($G$3=Calc!$B$6,Calc!R145,"-")))</f>
        <v>0</v>
      </c>
      <c r="Q15" s="94">
        <f>if($G$3=Calc!$B$4,Calc!S107,if($G$3=Calc!$B$5,Calc!S126,if($G$3=Calc!$B$6,Calc!S145,"-")))</f>
        <v>0</v>
      </c>
      <c r="R15" s="94">
        <f>if($G$3=Calc!$B$4,Calc!T107,if($G$3=Calc!$B$5,Calc!T126,if($G$3=Calc!$B$6,Calc!T145,"-")))</f>
        <v>0</v>
      </c>
      <c r="S15" s="94">
        <f>if($G$3=Calc!$B$4,Calc!U107,if($G$3=Calc!$B$5,Calc!U126,if($G$3=Calc!$B$6,Calc!U145,"-")))</f>
        <v>0</v>
      </c>
      <c r="T15" s="94">
        <f>if($G$3=Calc!$B$4,Calc!V107,if($G$3=Calc!$B$5,Calc!V126,if($G$3=Calc!$B$6,Calc!V145,"-")))</f>
        <v>0</v>
      </c>
      <c r="U15" s="91"/>
      <c r="V15" s="94">
        <f>if($G$3=Calc!$B$4,Calc!K167,if($G$3=Calc!$B$5,Calc!K187,if($G$3=Calc!$B$6,Calc!K207,"-")))</f>
        <v>0</v>
      </c>
      <c r="W15" s="94">
        <f>if($G$3=Calc!$B$4,Calc!L167,if($G$3=Calc!$B$5,Calc!L187,if($G$3=Calc!$B$6,Calc!L207,"-")))</f>
        <v>16832.51273</v>
      </c>
      <c r="X15" s="94">
        <f>if($G$3=Calc!$B$4,Calc!M167,if($G$3=Calc!$B$5,Calc!M187,if($G$3=Calc!$B$6,Calc!M207,"-")))</f>
        <v>74314.10687</v>
      </c>
      <c r="Y15" s="94">
        <f>if($G$3=Calc!$B$4,Calc!N167,if($G$3=Calc!$B$5,Calc!N187,if($G$3=Calc!$B$6,Calc!N207,"-")))</f>
        <v>149115.5583</v>
      </c>
      <c r="Z15" s="94">
        <f>if($G$3=Calc!$B$4,Calc!O167,if($G$3=Calc!$B$5,Calc!O187,if($G$3=Calc!$B$6,Calc!O207,"-")))</f>
        <v>285992.9202</v>
      </c>
      <c r="AA15" s="94">
        <f>if($G$3=Calc!$B$4,Calc!P167,if($G$3=Calc!$B$5,Calc!P187,if($G$3=Calc!$B$6,Calc!P207,"-")))</f>
        <v>543518.9433</v>
      </c>
      <c r="AB15" s="94">
        <f>if($G$3=Calc!$B$4,Calc!Q167,if($G$3=Calc!$B$5,Calc!Q187,if($G$3=Calc!$B$6,Calc!Q207,"-")))</f>
        <v>1013893.885</v>
      </c>
      <c r="AC15" s="94">
        <f>if($G$3=Calc!$B$4,Calc!R167,if($G$3=Calc!$B$5,Calc!R187,if($G$3=Calc!$B$6,Calc!R207,"-")))</f>
        <v>1874277.726</v>
      </c>
      <c r="AD15" s="94">
        <f>if($G$3=Calc!$B$4,Calc!S167,if($G$3=Calc!$B$5,Calc!S187,if($G$3=Calc!$B$6,Calc!S207,"-")))</f>
        <v>3430147.24</v>
      </c>
      <c r="AE15" s="94">
        <f>if($G$3=Calc!$B$4,Calc!T167,if($G$3=Calc!$B$5,Calc!T187,if($G$3=Calc!$B$6,Calc!T207,"-")))</f>
        <v>6234213.743</v>
      </c>
      <c r="AF15" s="90"/>
    </row>
    <row r="16" ht="15.75" customHeight="1">
      <c r="A16" s="78"/>
      <c r="D16" s="89"/>
      <c r="E16" s="89"/>
      <c r="F16" s="89"/>
      <c r="G16" s="103" t="s">
        <v>139</v>
      </c>
      <c r="H16" s="90"/>
      <c r="I16" s="90">
        <f>if($G$3=Calc!$B$4,Calc!K108,if($G$3=Calc!$B$5,Calc!K127,if($G$3=Calc!$B$6,Calc!K146,"-")))</f>
        <v>-22000</v>
      </c>
      <c r="J16" s="90">
        <f>if($G$3=Calc!$B$4,Calc!L108,if($G$3=Calc!$B$5,Calc!L127,if($G$3=Calc!$B$6,Calc!L146,"-")))</f>
        <v>-22000</v>
      </c>
      <c r="K16" s="90">
        <f>if($G$3=Calc!$B$4,Calc!M108,if($G$3=Calc!$B$5,Calc!M127,if($G$3=Calc!$B$6,Calc!M146,"-")))</f>
        <v>-22000</v>
      </c>
      <c r="L16" s="90">
        <f>if($G$3=Calc!$B$4,Calc!N108,if($G$3=Calc!$B$5,Calc!N127,if($G$3=Calc!$B$6,Calc!N146,"-")))</f>
        <v>-14800</v>
      </c>
      <c r="M16" s="90">
        <f>if($G$3=Calc!$B$4,Calc!O108,if($G$3=Calc!$B$5,Calc!O127,if($G$3=Calc!$B$6,Calc!O146,"-")))</f>
        <v>-10200</v>
      </c>
      <c r="N16" s="90">
        <f>if($G$3=Calc!$B$4,Calc!P108,if($G$3=Calc!$B$5,Calc!P127,if($G$3=Calc!$B$6,Calc!P146,"-")))</f>
        <v>-6000</v>
      </c>
      <c r="O16" s="90">
        <f>if($G$3=Calc!$B$4,Calc!Q108,if($G$3=Calc!$B$5,Calc!Q127,if($G$3=Calc!$B$6,Calc!Q146,"-")))</f>
        <v>-1840</v>
      </c>
      <c r="P16" s="90">
        <f>if($G$3=Calc!$B$4,Calc!R108,if($G$3=Calc!$B$5,Calc!R127,if($G$3=Calc!$B$6,Calc!R146,"-")))</f>
        <v>-19684</v>
      </c>
      <c r="Q16" s="90">
        <f>if($G$3=Calc!$B$4,Calc!S108,if($G$3=Calc!$B$5,Calc!S127,if($G$3=Calc!$B$6,Calc!S146,"-")))</f>
        <v>-15528.4</v>
      </c>
      <c r="R16" s="90">
        <f>if($G$3=Calc!$B$4,Calc!T108,if($G$3=Calc!$B$5,Calc!T127,if($G$3=Calc!$B$6,Calc!T146,"-")))</f>
        <v>-11372.84</v>
      </c>
      <c r="S16" s="90">
        <f>if($G$3=Calc!$B$4,Calc!U108,if($G$3=Calc!$B$5,Calc!U127,if($G$3=Calc!$B$6,Calc!U146,"-")))</f>
        <v>-7217.284</v>
      </c>
      <c r="T16" s="90">
        <f>if($G$3=Calc!$B$4,Calc!V108,if($G$3=Calc!$B$5,Calc!V127,if($G$3=Calc!$B$6,Calc!V146,"-")))</f>
        <v>-3061.7284</v>
      </c>
      <c r="U16" s="91"/>
      <c r="V16" s="90">
        <f>if($G$3=Calc!$B$4,Calc!K168,if($G$3=Calc!$B$5,Calc!K188,if($G$3=Calc!$B$6,Calc!K208,"-")))</f>
        <v>-124187.3389</v>
      </c>
      <c r="W16" s="90">
        <f>if($G$3=Calc!$B$4,Calc!L168,if($G$3=Calc!$B$5,Calc!L188,if($G$3=Calc!$B$6,Calc!L208,"-")))</f>
        <v>219571.5777</v>
      </c>
      <c r="X16" s="90">
        <f>if($G$3=Calc!$B$4,Calc!M168,if($G$3=Calc!$B$5,Calc!M188,if($G$3=Calc!$B$6,Calc!M208,"-")))</f>
        <v>421113.2723</v>
      </c>
      <c r="Y16" s="90">
        <f>if($G$3=Calc!$B$4,Calc!N168,if($G$3=Calc!$B$5,Calc!N188,if($G$3=Calc!$B$6,Calc!N208,"-")))</f>
        <v>844988.1634</v>
      </c>
      <c r="Z16" s="90">
        <f>if($G$3=Calc!$B$4,Calc!O168,if($G$3=Calc!$B$5,Calc!O188,if($G$3=Calc!$B$6,Calc!O208,"-")))</f>
        <v>1620626.548</v>
      </c>
      <c r="AA16" s="90">
        <f>if($G$3=Calc!$B$4,Calc!P168,if($G$3=Calc!$B$5,Calc!P188,if($G$3=Calc!$B$6,Calc!P208,"-")))</f>
        <v>3079940.679</v>
      </c>
      <c r="AB16" s="90">
        <f>if($G$3=Calc!$B$4,Calc!Q168,if($G$3=Calc!$B$5,Calc!Q188,if($G$3=Calc!$B$6,Calc!Q208,"-")))</f>
        <v>5745398.683</v>
      </c>
      <c r="AC16" s="90">
        <f>if($G$3=Calc!$B$4,Calc!R168,if($G$3=Calc!$B$5,Calc!R188,if($G$3=Calc!$B$6,Calc!R208,"-")))</f>
        <v>10620907.11</v>
      </c>
      <c r="AD16" s="90">
        <f>if($G$3=Calc!$B$4,Calc!S168,if($G$3=Calc!$B$5,Calc!S188,if($G$3=Calc!$B$6,Calc!S208,"-")))</f>
        <v>19437501.02</v>
      </c>
      <c r="AE16" s="90">
        <f>if($G$3=Calc!$B$4,Calc!T168,if($G$3=Calc!$B$5,Calc!T188,if($G$3=Calc!$B$6,Calc!T208,"-")))</f>
        <v>35327211.21</v>
      </c>
      <c r="AF16" s="90"/>
    </row>
    <row r="17" ht="15.75" customHeight="1">
      <c r="A17" s="78"/>
      <c r="F17" s="8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ht="15.75" customHeight="1">
      <c r="A18" s="78"/>
      <c r="B18" s="107" t="s">
        <v>84</v>
      </c>
      <c r="C18" s="78"/>
      <c r="D18" s="89"/>
      <c r="E18" s="89"/>
      <c r="F18" s="89"/>
      <c r="G18" s="108" t="s">
        <v>168</v>
      </c>
      <c r="H18" s="109"/>
      <c r="I18" s="109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1"/>
      <c r="W18" s="111"/>
      <c r="X18" s="111"/>
      <c r="Y18" s="111"/>
      <c r="Z18" s="111"/>
      <c r="AA18" s="110"/>
      <c r="AB18" s="110"/>
      <c r="AC18" s="110"/>
      <c r="AD18" s="110"/>
      <c r="AE18" s="110"/>
      <c r="AF18" s="110"/>
    </row>
    <row r="19" ht="15.75" customHeight="1">
      <c r="A19" s="78"/>
      <c r="B19" s="79" t="s">
        <v>85</v>
      </c>
      <c r="C19" s="112" t="s">
        <v>159</v>
      </c>
      <c r="D19" s="89"/>
      <c r="E19" s="89"/>
      <c r="F19" s="89"/>
      <c r="G19" s="113" t="s">
        <v>160</v>
      </c>
      <c r="H19" s="110"/>
      <c r="I19" s="110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1"/>
      <c r="W19" s="111"/>
      <c r="X19" s="111"/>
      <c r="Y19" s="111"/>
      <c r="Z19" s="111"/>
      <c r="AA19" s="109"/>
      <c r="AB19" s="109"/>
      <c r="AC19" s="109"/>
      <c r="AD19" s="109"/>
      <c r="AE19" s="109"/>
      <c r="AF19" s="109"/>
    </row>
    <row r="20" ht="15.75" customHeight="1">
      <c r="A20" s="78"/>
      <c r="B20" s="99" t="s">
        <v>86</v>
      </c>
      <c r="C20" s="102">
        <v>30.0</v>
      </c>
      <c r="D20" s="89"/>
      <c r="E20" s="89"/>
      <c r="F20" s="89"/>
      <c r="G20" s="113" t="s">
        <v>57</v>
      </c>
      <c r="H20" s="114" t="str">
        <f>Calc!J558</f>
        <v/>
      </c>
      <c r="I20" s="111" t="str">
        <f>Calc!K653</f>
        <v/>
      </c>
      <c r="J20" s="114" t="str">
        <f>Calc!L653</f>
        <v/>
      </c>
      <c r="K20" s="114" t="str">
        <f>Calc!M653</f>
        <v/>
      </c>
      <c r="L20" s="114" t="str">
        <f>Calc!N653</f>
        <v/>
      </c>
      <c r="M20" s="114" t="str">
        <f>Calc!O653</f>
        <v/>
      </c>
      <c r="N20" s="114">
        <f>Calc!P653</f>
        <v>100000</v>
      </c>
      <c r="O20" s="114" t="str">
        <f>Calc!Q653</f>
        <v/>
      </c>
      <c r="P20" s="114" t="str">
        <f>Calc!R653</f>
        <v/>
      </c>
      <c r="Q20" s="114" t="str">
        <f>Calc!S653</f>
        <v/>
      </c>
      <c r="R20" s="114" t="str">
        <f>Calc!T653</f>
        <v/>
      </c>
      <c r="S20" s="114" t="str">
        <f>Calc!U653</f>
        <v/>
      </c>
      <c r="T20" s="114" t="str">
        <f>Calc!V653</f>
        <v/>
      </c>
      <c r="U20" s="109"/>
      <c r="V20" s="115">
        <f>Calc!K696</f>
        <v>100000</v>
      </c>
      <c r="W20" s="115">
        <f>Calc!L696</f>
        <v>0</v>
      </c>
      <c r="X20" s="115">
        <f>Calc!M696</f>
        <v>0</v>
      </c>
      <c r="Y20" s="115">
        <f>Calc!N696</f>
        <v>0</v>
      </c>
      <c r="Z20" s="115">
        <f>Calc!O696</f>
        <v>0</v>
      </c>
      <c r="AA20" s="115">
        <f>Calc!P696</f>
        <v>0</v>
      </c>
      <c r="AB20" s="115">
        <f>Calc!Q696</f>
        <v>0</v>
      </c>
      <c r="AC20" s="115">
        <f>Calc!R696</f>
        <v>0</v>
      </c>
      <c r="AD20" s="115">
        <f>Calc!S696</f>
        <v>0</v>
      </c>
      <c r="AE20" s="115">
        <f>Calc!T696</f>
        <v>0</v>
      </c>
      <c r="AF20" s="115"/>
    </row>
    <row r="21" ht="15.75" customHeight="1">
      <c r="A21" s="78"/>
      <c r="B21" s="99" t="s">
        <v>87</v>
      </c>
      <c r="C21" s="100">
        <v>3000000.0</v>
      </c>
      <c r="D21" s="150"/>
      <c r="E21" s="89"/>
      <c r="F21" s="89"/>
      <c r="G21" s="113" t="s">
        <v>162</v>
      </c>
      <c r="H21" s="114" t="str">
        <f>Calc!J559</f>
        <v/>
      </c>
      <c r="I21" s="114" t="str">
        <f>Calc!K654</f>
        <v/>
      </c>
      <c r="J21" s="114" t="str">
        <f>Calc!L654</f>
        <v/>
      </c>
      <c r="K21" s="114" t="str">
        <f>Calc!M654</f>
        <v/>
      </c>
      <c r="L21" s="114" t="str">
        <f>Calc!N654</f>
        <v/>
      </c>
      <c r="M21" s="114" t="str">
        <f>Calc!O654</f>
        <v/>
      </c>
      <c r="N21" s="114" t="str">
        <f>Calc!P654</f>
        <v/>
      </c>
      <c r="O21" s="114" t="str">
        <f>Calc!Q654</f>
        <v/>
      </c>
      <c r="P21" s="114" t="str">
        <f>Calc!R654</f>
        <v/>
      </c>
      <c r="Q21" s="114" t="str">
        <f>Calc!S654</f>
        <v/>
      </c>
      <c r="R21" s="114" t="str">
        <f>Calc!T654</f>
        <v/>
      </c>
      <c r="S21" s="114" t="str">
        <f>Calc!U654</f>
        <v/>
      </c>
      <c r="T21" s="114" t="str">
        <f>Calc!V654</f>
        <v/>
      </c>
      <c r="U21" s="109"/>
      <c r="V21" s="115">
        <f>Calc!K697</f>
        <v>0</v>
      </c>
      <c r="W21" s="115">
        <f>Calc!L697</f>
        <v>0</v>
      </c>
      <c r="X21" s="115">
        <f>Calc!M697</f>
        <v>3000000</v>
      </c>
      <c r="Y21" s="115">
        <f>Calc!N697</f>
        <v>0</v>
      </c>
      <c r="Z21" s="115">
        <f>Calc!O697</f>
        <v>0</v>
      </c>
      <c r="AA21" s="115">
        <f>Calc!P697</f>
        <v>0</v>
      </c>
      <c r="AB21" s="115">
        <f>Calc!Q697</f>
        <v>0</v>
      </c>
      <c r="AC21" s="115">
        <f>Calc!R697</f>
        <v>0</v>
      </c>
      <c r="AD21" s="115">
        <f>Calc!S697</f>
        <v>0</v>
      </c>
      <c r="AE21" s="115">
        <f>Calc!T697</f>
        <v>0</v>
      </c>
      <c r="AF21" s="115"/>
    </row>
    <row r="22" ht="15.75" customHeight="1">
      <c r="A22" s="78"/>
      <c r="B22" s="99" t="s">
        <v>63</v>
      </c>
      <c r="C22" s="100">
        <v>1.0E7</v>
      </c>
      <c r="D22" s="78"/>
      <c r="E22" s="78"/>
      <c r="F22" s="78"/>
      <c r="G22" s="116" t="s">
        <v>163</v>
      </c>
      <c r="H22" s="114" t="str">
        <f>Calc!J560</f>
        <v/>
      </c>
      <c r="I22" s="114" t="str">
        <f>Calc!K655</f>
        <v/>
      </c>
      <c r="J22" s="114" t="str">
        <f>Calc!L655</f>
        <v/>
      </c>
      <c r="K22" s="114" t="str">
        <f>Calc!M655</f>
        <v/>
      </c>
      <c r="L22" s="114" t="str">
        <f>Calc!N655</f>
        <v/>
      </c>
      <c r="M22" s="114" t="str">
        <f>Calc!O655</f>
        <v/>
      </c>
      <c r="N22" s="114" t="str">
        <f>Calc!P655</f>
        <v/>
      </c>
      <c r="O22" s="114" t="str">
        <f>Calc!Q655</f>
        <v/>
      </c>
      <c r="P22" s="114" t="str">
        <f>Calc!R655</f>
        <v/>
      </c>
      <c r="Q22" s="114" t="str">
        <f>Calc!S655</f>
        <v/>
      </c>
      <c r="R22" s="114" t="str">
        <f>Calc!T655</f>
        <v/>
      </c>
      <c r="S22" s="114" t="str">
        <f>Calc!U655</f>
        <v/>
      </c>
      <c r="T22" s="114" t="str">
        <f>Calc!V655</f>
        <v/>
      </c>
      <c r="U22" s="109"/>
      <c r="V22" s="115">
        <f>Calc!K698</f>
        <v>0</v>
      </c>
      <c r="W22" s="115">
        <f>Calc!L698</f>
        <v>0</v>
      </c>
      <c r="X22" s="115">
        <f>Calc!M698</f>
        <v>0</v>
      </c>
      <c r="Y22" s="115">
        <f>Calc!N698</f>
        <v>0</v>
      </c>
      <c r="Z22" s="115">
        <f>Calc!O698</f>
        <v>10000000</v>
      </c>
      <c r="AA22" s="115">
        <f>Calc!P698</f>
        <v>0</v>
      </c>
      <c r="AB22" s="115">
        <f>Calc!Q698</f>
        <v>0</v>
      </c>
      <c r="AC22" s="115">
        <f>Calc!R698</f>
        <v>0</v>
      </c>
      <c r="AD22" s="115">
        <f>Calc!S698</f>
        <v>0</v>
      </c>
      <c r="AE22" s="115">
        <f>Calc!T698</f>
        <v>0</v>
      </c>
      <c r="AF22" s="115"/>
    </row>
    <row r="23" ht="15.75" customHeight="1">
      <c r="A23" s="78"/>
      <c r="B23" s="117" t="s">
        <v>66</v>
      </c>
      <c r="C23" s="102" t="s">
        <v>164</v>
      </c>
      <c r="D23" s="78"/>
      <c r="E23" s="88"/>
    </row>
    <row r="24" ht="15.75" customHeight="1">
      <c r="A24" s="78"/>
      <c r="B24" s="99" t="s">
        <v>88</v>
      </c>
      <c r="C24" s="118">
        <v>0.1</v>
      </c>
      <c r="D24" s="78"/>
      <c r="E24" s="78"/>
      <c r="F24" s="78"/>
      <c r="G24" s="108" t="s">
        <v>165</v>
      </c>
      <c r="AF24" s="115"/>
    </row>
    <row r="25" ht="15.75" customHeight="1">
      <c r="A25" s="78"/>
      <c r="B25" s="99" t="s">
        <v>81</v>
      </c>
      <c r="C25" s="106">
        <v>1.0</v>
      </c>
      <c r="D25" s="78"/>
      <c r="E25" s="78"/>
      <c r="F25" s="78"/>
      <c r="G25" s="113" t="s">
        <v>174</v>
      </c>
      <c r="I25" s="114">
        <f>Calc!K693</f>
        <v>0</v>
      </c>
      <c r="J25" s="114">
        <f>Calc!L693</f>
        <v>0</v>
      </c>
      <c r="K25" s="114">
        <f>Calc!M693</f>
        <v>0</v>
      </c>
      <c r="L25" s="114">
        <f>Calc!N693</f>
        <v>0</v>
      </c>
      <c r="M25" s="114">
        <f>Calc!O693</f>
        <v>0</v>
      </c>
      <c r="N25" s="114">
        <f>Calc!P693</f>
        <v>0</v>
      </c>
      <c r="O25" s="114">
        <f>Calc!Q693</f>
        <v>0</v>
      </c>
      <c r="P25" s="114">
        <f>Calc!R693</f>
        <v>0</v>
      </c>
      <c r="Q25" s="114">
        <f>Calc!S693</f>
        <v>0</v>
      </c>
      <c r="R25" s="114">
        <f>Calc!T693</f>
        <v>0</v>
      </c>
      <c r="S25" s="114">
        <f>Calc!U693</f>
        <v>0</v>
      </c>
      <c r="T25" s="114">
        <f>Calc!V693</f>
        <v>0</v>
      </c>
      <c r="V25" s="114">
        <f>Calc!K721</f>
        <v>0</v>
      </c>
      <c r="W25" s="114">
        <f>Calc!L721</f>
        <v>23280.81808</v>
      </c>
      <c r="X25" s="114">
        <f>Calc!M721</f>
        <v>24074.41023</v>
      </c>
      <c r="Y25" s="114">
        <f>Calc!N721</f>
        <v>0</v>
      </c>
      <c r="Z25" s="114">
        <f>Calc!O721</f>
        <v>0</v>
      </c>
      <c r="AA25" s="114">
        <f>Calc!P721</f>
        <v>0</v>
      </c>
      <c r="AB25" s="114">
        <f>Calc!Q721</f>
        <v>0</v>
      </c>
      <c r="AC25" s="114">
        <f>Calc!R721</f>
        <v>0</v>
      </c>
      <c r="AD25" s="114">
        <f>Calc!S721</f>
        <v>0</v>
      </c>
      <c r="AE25" s="114">
        <f>Calc!T721</f>
        <v>0</v>
      </c>
      <c r="AF25" s="115"/>
    </row>
    <row r="26" ht="15.75" customHeight="1">
      <c r="A26" s="78"/>
      <c r="B26" s="85" t="s">
        <v>74</v>
      </c>
      <c r="C26" s="86">
        <v>0.06</v>
      </c>
      <c r="D26" s="78"/>
      <c r="E26" s="78"/>
      <c r="F26" s="78"/>
      <c r="G26" s="113" t="s">
        <v>57</v>
      </c>
      <c r="I26" s="114">
        <f>sum(Calc!K687,Calc!K690)</f>
        <v>0</v>
      </c>
      <c r="J26" s="114">
        <f>sum(Calc!L687,Calc!L690)</f>
        <v>0</v>
      </c>
      <c r="K26" s="114">
        <f>sum(Calc!M687,Calc!M690)</f>
        <v>0</v>
      </c>
      <c r="L26" s="114">
        <f>sum(Calc!N687,Calc!N690)</f>
        <v>0</v>
      </c>
      <c r="M26" s="114">
        <f>sum(Calc!O687,Calc!O690)</f>
        <v>0</v>
      </c>
      <c r="N26" s="114">
        <f>sum(Calc!P687,Calc!P690)</f>
        <v>0</v>
      </c>
      <c r="O26" s="114">
        <f>sum(Calc!Q687,Calc!Q690)</f>
        <v>0</v>
      </c>
      <c r="P26" s="114">
        <f>sum(Calc!R687,Calc!R690)</f>
        <v>0</v>
      </c>
      <c r="Q26" s="114">
        <f>sum(Calc!S687,Calc!S690)</f>
        <v>0</v>
      </c>
      <c r="R26" s="114">
        <f>sum(Calc!T687,Calc!T690)</f>
        <v>0</v>
      </c>
      <c r="S26" s="114">
        <f>sum(Calc!U687,Calc!U690)</f>
        <v>0</v>
      </c>
      <c r="T26" s="114">
        <f>sum(Calc!V687,Calc!V690)</f>
        <v>0</v>
      </c>
      <c r="V26" s="114">
        <f>sum(Calc!K715,Calc!K718)</f>
        <v>0</v>
      </c>
      <c r="W26" s="114">
        <f>sum(Calc!L715,Calc!L718)</f>
        <v>0</v>
      </c>
      <c r="X26" s="114">
        <f>sum(Calc!M715,Calc!M718)</f>
        <v>0</v>
      </c>
      <c r="Y26" s="114">
        <f>sum(Calc!N715,Calc!N718)</f>
        <v>0</v>
      </c>
      <c r="Z26" s="114">
        <f>sum(Calc!O715,Calc!O718)</f>
        <v>277193.0223</v>
      </c>
      <c r="AA26" s="114">
        <f>sum(Calc!P715,Calc!P718)</f>
        <v>0</v>
      </c>
      <c r="AB26" s="114">
        <f>sum(Calc!Q715,Calc!Q718)</f>
        <v>0</v>
      </c>
      <c r="AC26" s="114">
        <f>sum(Calc!R715,Calc!R718)</f>
        <v>0</v>
      </c>
      <c r="AD26" s="114">
        <f>sum(Calc!S715,Calc!S718)</f>
        <v>0</v>
      </c>
      <c r="AE26" s="114">
        <f>sum(Calc!T715,Calc!T718)</f>
        <v>0</v>
      </c>
      <c r="AF26" s="115"/>
    </row>
    <row r="27" ht="15.75" customHeight="1">
      <c r="A27" s="78"/>
      <c r="B27" s="88"/>
      <c r="C27" s="89"/>
      <c r="D27" s="78"/>
      <c r="E27" s="78"/>
      <c r="F27" s="78"/>
      <c r="G27" s="113" t="s">
        <v>162</v>
      </c>
      <c r="H27" s="89"/>
      <c r="I27" s="114">
        <f>sum(Calc!K688,Calc!K691)</f>
        <v>0</v>
      </c>
      <c r="J27" s="114">
        <f>sum(Calc!L688,Calc!L691)</f>
        <v>0</v>
      </c>
      <c r="K27" s="114">
        <f>sum(Calc!M688,Calc!M691)</f>
        <v>0</v>
      </c>
      <c r="L27" s="114">
        <f>sum(Calc!N688,Calc!N691)</f>
        <v>0</v>
      </c>
      <c r="M27" s="114">
        <f>sum(Calc!O688,Calc!O691)</f>
        <v>0</v>
      </c>
      <c r="N27" s="114">
        <f>sum(Calc!P688,Calc!P691)</f>
        <v>0</v>
      </c>
      <c r="O27" s="114">
        <f>sum(Calc!Q688,Calc!Q691)</f>
        <v>0</v>
      </c>
      <c r="P27" s="114">
        <f>sum(Calc!R688,Calc!R691)</f>
        <v>0</v>
      </c>
      <c r="Q27" s="114">
        <f>sum(Calc!S688,Calc!S691)</f>
        <v>0</v>
      </c>
      <c r="R27" s="114">
        <f>sum(Calc!T688,Calc!T691)</f>
        <v>0</v>
      </c>
      <c r="S27" s="114">
        <f>sum(Calc!U688,Calc!U691)</f>
        <v>0</v>
      </c>
      <c r="T27" s="114">
        <f>sum(Calc!V688,Calc!V691)</f>
        <v>0</v>
      </c>
      <c r="U27" s="78"/>
      <c r="V27" s="114">
        <f>sum(Calc!K716,Calc!K719)</f>
        <v>0</v>
      </c>
      <c r="W27" s="114">
        <f>sum(Calc!L716,Calc!L719)</f>
        <v>0</v>
      </c>
      <c r="X27" s="114">
        <f>sum(Calc!M716,Calc!M719)</f>
        <v>0</v>
      </c>
      <c r="Y27" s="114">
        <f>sum(Calc!N716,Calc!N719)</f>
        <v>0</v>
      </c>
      <c r="Z27" s="114">
        <f>sum(Calc!O716,Calc!O719)</f>
        <v>5404173.137</v>
      </c>
      <c r="AA27" s="114">
        <f>sum(Calc!P716,Calc!P719)</f>
        <v>0</v>
      </c>
      <c r="AB27" s="114">
        <f>sum(Calc!Q716,Calc!Q719)</f>
        <v>0</v>
      </c>
      <c r="AC27" s="114">
        <f>sum(Calc!R716,Calc!R719)</f>
        <v>0</v>
      </c>
      <c r="AD27" s="114">
        <f>sum(Calc!S716,Calc!S719)</f>
        <v>0</v>
      </c>
      <c r="AE27" s="114">
        <f>sum(Calc!T716,Calc!T719)</f>
        <v>0</v>
      </c>
      <c r="AF27" s="78"/>
    </row>
    <row r="28" ht="15.75" customHeight="1">
      <c r="A28" s="78"/>
      <c r="B28" s="119" t="s">
        <v>89</v>
      </c>
      <c r="C28" s="78"/>
      <c r="D28" s="78"/>
      <c r="E28" s="78"/>
      <c r="F28" s="78"/>
      <c r="G28" s="116" t="s">
        <v>166</v>
      </c>
      <c r="H28" s="89"/>
      <c r="I28" s="114">
        <f>Calc!K689</f>
        <v>0</v>
      </c>
      <c r="J28" s="114">
        <f>Calc!L689</f>
        <v>0</v>
      </c>
      <c r="K28" s="114">
        <f>Calc!M689</f>
        <v>0</v>
      </c>
      <c r="L28" s="114">
        <f>Calc!N689</f>
        <v>0</v>
      </c>
      <c r="M28" s="114">
        <f>Calc!O689</f>
        <v>0</v>
      </c>
      <c r="N28" s="114">
        <f>Calc!P689</f>
        <v>0</v>
      </c>
      <c r="O28" s="114">
        <f>Calc!Q689</f>
        <v>0</v>
      </c>
      <c r="P28" s="114">
        <f>Calc!R689</f>
        <v>0</v>
      </c>
      <c r="Q28" s="114">
        <f>Calc!S689</f>
        <v>0</v>
      </c>
      <c r="R28" s="114">
        <f>Calc!T689</f>
        <v>0</v>
      </c>
      <c r="S28" s="114">
        <f>Calc!U689</f>
        <v>0</v>
      </c>
      <c r="T28" s="114">
        <f>Calc!V689</f>
        <v>0</v>
      </c>
      <c r="U28" s="89"/>
      <c r="V28" s="114">
        <f>Calc!K717</f>
        <v>0</v>
      </c>
      <c r="W28" s="114">
        <f>Calc!L717</f>
        <v>0</v>
      </c>
      <c r="X28" s="114">
        <f>Calc!M717</f>
        <v>0</v>
      </c>
      <c r="Y28" s="114">
        <f>Calc!N717</f>
        <v>0</v>
      </c>
      <c r="Z28" s="114">
        <f>Calc!O717</f>
        <v>1195578.911</v>
      </c>
      <c r="AA28" s="114">
        <f>Calc!P717</f>
        <v>0</v>
      </c>
      <c r="AB28" s="114">
        <f>Calc!Q717</f>
        <v>0</v>
      </c>
      <c r="AC28" s="114">
        <f>Calc!R717</f>
        <v>0</v>
      </c>
      <c r="AD28" s="114">
        <f>Calc!S717</f>
        <v>0</v>
      </c>
      <c r="AE28" s="114">
        <f>Calc!T717</f>
        <v>0</v>
      </c>
      <c r="AF28" s="89"/>
    </row>
    <row r="29" ht="15.75" customHeight="1">
      <c r="A29" s="78"/>
      <c r="B29" s="79" t="s">
        <v>86</v>
      </c>
      <c r="C29" s="95">
        <v>60.0</v>
      </c>
      <c r="D29" s="78"/>
      <c r="E29" s="78"/>
      <c r="F29" s="78"/>
      <c r="G29" s="116" t="s">
        <v>167</v>
      </c>
      <c r="H29" s="89"/>
      <c r="I29" s="114">
        <f>Calc!K692</f>
        <v>0</v>
      </c>
      <c r="J29" s="114">
        <f>Calc!L692</f>
        <v>0</v>
      </c>
      <c r="K29" s="114">
        <f>Calc!M692</f>
        <v>0</v>
      </c>
      <c r="L29" s="114">
        <f>Calc!N692</f>
        <v>0</v>
      </c>
      <c r="M29" s="114">
        <f>Calc!O692</f>
        <v>0</v>
      </c>
      <c r="N29" s="114">
        <f>Calc!P692</f>
        <v>0</v>
      </c>
      <c r="O29" s="114">
        <f>Calc!Q692</f>
        <v>0</v>
      </c>
      <c r="P29" s="114">
        <f>Calc!R692</f>
        <v>0</v>
      </c>
      <c r="Q29" s="114">
        <f>Calc!S692</f>
        <v>0</v>
      </c>
      <c r="R29" s="114">
        <f>Calc!T692</f>
        <v>0</v>
      </c>
      <c r="S29" s="114">
        <f>Calc!U692</f>
        <v>0</v>
      </c>
      <c r="T29" s="114">
        <f>Calc!V692</f>
        <v>0</v>
      </c>
      <c r="U29" s="89"/>
      <c r="V29" s="114">
        <f>Calc!K720</f>
        <v>0</v>
      </c>
      <c r="W29" s="114">
        <f>Calc!L720</f>
        <v>0</v>
      </c>
      <c r="X29" s="114">
        <f>Calc!M720</f>
        <v>0</v>
      </c>
      <c r="Y29" s="114">
        <f>Calc!N720</f>
        <v>0</v>
      </c>
      <c r="Z29" s="114">
        <f>Calc!O720</f>
        <v>3123054.93</v>
      </c>
      <c r="AA29" s="114">
        <f>Calc!P720</f>
        <v>0</v>
      </c>
      <c r="AB29" s="114">
        <f>Calc!Q720</f>
        <v>0</v>
      </c>
      <c r="AC29" s="114">
        <f>Calc!R720</f>
        <v>0</v>
      </c>
      <c r="AD29" s="114">
        <f>Calc!S720</f>
        <v>0</v>
      </c>
      <c r="AE29" s="114">
        <f>Calc!T720</f>
        <v>0</v>
      </c>
      <c r="AF29" s="89"/>
    </row>
    <row r="30" ht="15.75" customHeight="1">
      <c r="A30" s="78"/>
      <c r="B30" s="85" t="s">
        <v>90</v>
      </c>
      <c r="C30" s="120">
        <v>1.0E7</v>
      </c>
      <c r="D30" s="78"/>
      <c r="E30" s="78"/>
      <c r="F30" s="78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</row>
    <row r="31" ht="15.75" customHeight="1">
      <c r="A31" s="78"/>
      <c r="D31" s="78"/>
      <c r="E31" s="78"/>
      <c r="F31" s="78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</row>
    <row r="32" ht="15.75" customHeight="1">
      <c r="A32" s="78"/>
      <c r="C32" s="78"/>
      <c r="D32" s="78"/>
      <c r="E32" s="78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</row>
    <row r="33" ht="15.75" customHeight="1">
      <c r="A33" s="78"/>
      <c r="D33" s="78"/>
      <c r="E33" s="78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</row>
    <row r="34" ht="15.75" customHeight="1">
      <c r="A34" s="78"/>
      <c r="D34" s="78"/>
      <c r="E34" s="78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</row>
    <row r="35" ht="15.75" customHeight="1">
      <c r="A35" s="78"/>
      <c r="D35" s="78"/>
      <c r="E35" s="78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122" t="str">
        <f>Calc!I703</f>
        <v>Investors (2)</v>
      </c>
      <c r="V35" s="151">
        <f>Calc!J703</f>
        <v>0</v>
      </c>
      <c r="W35" s="152">
        <f>Calc!K703</f>
        <v>0</v>
      </c>
      <c r="X35" s="152">
        <f>Calc!L703</f>
        <v>0</v>
      </c>
      <c r="Y35" s="152">
        <f>Calc!M703</f>
        <v>0.3705663597</v>
      </c>
      <c r="Z35" s="152">
        <f>Calc!N703</f>
        <v>0.3705663597</v>
      </c>
      <c r="AA35" s="152">
        <f>Calc!O703</f>
        <v>0.3705663597</v>
      </c>
      <c r="AB35" s="152">
        <f>Calc!P703</f>
        <v>0.3705663597</v>
      </c>
      <c r="AC35" s="152">
        <f>Calc!Q703</f>
        <v>0.3705663597</v>
      </c>
      <c r="AD35" s="152">
        <f>Calc!R703</f>
        <v>0.3705663597</v>
      </c>
      <c r="AE35" s="152">
        <f>Calc!S703</f>
        <v>0.3705663597</v>
      </c>
      <c r="AF35" s="89"/>
    </row>
    <row r="3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125" t="str">
        <f>Calc!I702</f>
        <v>Founder Earnings Rights</v>
      </c>
      <c r="V36" s="153">
        <f>Calc!J702</f>
        <v>0</v>
      </c>
      <c r="W36" s="154">
        <f>Calc!K702</f>
        <v>0</v>
      </c>
      <c r="X36" s="154">
        <f>Calc!L702</f>
        <v>0</v>
      </c>
      <c r="Y36" s="154">
        <f>Calc!M702</f>
        <v>0.03095101501</v>
      </c>
      <c r="Z36" s="154">
        <f>Calc!N702</f>
        <v>0.03095101501</v>
      </c>
      <c r="AA36" s="154">
        <f>Calc!O702</f>
        <v>0.03095101501</v>
      </c>
      <c r="AB36" s="154">
        <f>Calc!P702</f>
        <v>0.03095101501</v>
      </c>
      <c r="AC36" s="154">
        <f>Calc!Q702</f>
        <v>0.03095101501</v>
      </c>
      <c r="AD36" s="154">
        <f>Calc!R702</f>
        <v>0.03095101501</v>
      </c>
      <c r="AE36" s="154">
        <f>Calc!S702</f>
        <v>0.03095101501</v>
      </c>
      <c r="AF36" s="89"/>
    </row>
    <row r="37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128" t="str">
        <f>Calc!I701</f>
        <v>Founders</v>
      </c>
      <c r="V37" s="155">
        <f>Calc!J701</f>
        <v>1</v>
      </c>
      <c r="W37" s="156">
        <f>Calc!K701</f>
        <v>1</v>
      </c>
      <c r="X37" s="156">
        <f>Calc!L701</f>
        <v>1</v>
      </c>
      <c r="Y37" s="156">
        <f>Calc!M701</f>
        <v>0.5984826253</v>
      </c>
      <c r="Z37" s="156">
        <f>Calc!N701</f>
        <v>0.5984826253</v>
      </c>
      <c r="AA37" s="156">
        <f>Calc!O701</f>
        <v>0.5984826253</v>
      </c>
      <c r="AB37" s="156">
        <f>Calc!P701</f>
        <v>0.5984826253</v>
      </c>
      <c r="AC37" s="156">
        <f>Calc!Q701</f>
        <v>0.5984826253</v>
      </c>
      <c r="AD37" s="156">
        <f>Calc!R701</f>
        <v>0.5984826253</v>
      </c>
      <c r="AE37" s="156">
        <f>Calc!S701</f>
        <v>0.5984826253</v>
      </c>
      <c r="AF37" s="89"/>
    </row>
    <row r="38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</row>
    <row r="39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</row>
    <row r="40" ht="15.75" customHeight="1">
      <c r="A40" s="89"/>
      <c r="B40" s="89"/>
      <c r="C40" s="89"/>
      <c r="D40" s="89"/>
      <c r="E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</row>
    <row r="41" ht="15.75" customHeight="1">
      <c r="D41" s="89"/>
      <c r="E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U41" s="89"/>
      <c r="AF41" s="89"/>
    </row>
    <row r="42" ht="15.75" customHeight="1">
      <c r="D42" s="89"/>
      <c r="E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U42" s="131" t="str">
        <f>Calc!I709</f>
        <v>New Option Pool</v>
      </c>
      <c r="V42" s="157">
        <f>Calc!J709</f>
        <v>0</v>
      </c>
      <c r="W42" s="158">
        <f>Calc!K709</f>
        <v>0</v>
      </c>
      <c r="X42" s="158">
        <f>Calc!L709</f>
        <v>0</v>
      </c>
      <c r="Y42" s="158">
        <f>Calc!M709</f>
        <v>0.100477846</v>
      </c>
      <c r="Z42" s="158">
        <f>Calc!N709</f>
        <v>0.100477846</v>
      </c>
      <c r="AA42" s="158">
        <f>Calc!O709</f>
        <v>0.100477846</v>
      </c>
      <c r="AB42" s="158">
        <f>Calc!P709</f>
        <v>0.100477846</v>
      </c>
      <c r="AC42" s="158">
        <f>Calc!Q709</f>
        <v>0.100477846</v>
      </c>
      <c r="AD42" s="158">
        <f>Calc!R709</f>
        <v>0.100477846</v>
      </c>
      <c r="AE42" s="158">
        <f>Calc!S709</f>
        <v>0.100477846</v>
      </c>
      <c r="AF42" s="89"/>
    </row>
    <row r="43" ht="15.75" customHeight="1">
      <c r="D43" s="89"/>
      <c r="E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U43" s="122" t="str">
        <f>Calc!I708</f>
        <v>Investors (2)</v>
      </c>
      <c r="V43" s="151">
        <f>Calc!J708</f>
        <v>0</v>
      </c>
      <c r="W43" s="152">
        <f>Calc!K708</f>
        <v>0</v>
      </c>
      <c r="X43" s="152">
        <f>Calc!L708</f>
        <v>0</v>
      </c>
      <c r="Y43" s="152">
        <f>Calc!M708</f>
        <v>0.3014908231</v>
      </c>
      <c r="Z43" s="152">
        <f>Calc!N708</f>
        <v>0.3014908231</v>
      </c>
      <c r="AA43" s="152">
        <f>Calc!O708</f>
        <v>0.3014908231</v>
      </c>
      <c r="AB43" s="152">
        <f>Calc!P708</f>
        <v>0.3014908231</v>
      </c>
      <c r="AC43" s="152">
        <f>Calc!Q708</f>
        <v>0.3014908231</v>
      </c>
      <c r="AD43" s="152">
        <f>Calc!R708</f>
        <v>0.3014908231</v>
      </c>
      <c r="AE43" s="152">
        <f>Calc!S708</f>
        <v>0.3014908231</v>
      </c>
      <c r="AF43" s="89"/>
    </row>
    <row r="44" ht="15.75" customHeight="1">
      <c r="A44" s="89"/>
      <c r="B44" s="89"/>
      <c r="C44" s="89"/>
      <c r="D44" s="89"/>
      <c r="E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U44" s="125" t="str">
        <f>Calc!I707</f>
        <v>Founder Earnings Rights</v>
      </c>
      <c r="V44" s="153">
        <f>Calc!J707</f>
        <v>0</v>
      </c>
      <c r="W44" s="154">
        <f>Calc!K707</f>
        <v>0</v>
      </c>
      <c r="X44" s="154">
        <f>Calc!L707</f>
        <v>0</v>
      </c>
      <c r="Y44" s="154">
        <f>Calc!M707</f>
        <v>0.02518158151</v>
      </c>
      <c r="Z44" s="154">
        <f>Calc!N707</f>
        <v>0.02518158151</v>
      </c>
      <c r="AA44" s="154">
        <f>Calc!O707</f>
        <v>0.02518158151</v>
      </c>
      <c r="AB44" s="154">
        <f>Calc!P707</f>
        <v>0.02518158151</v>
      </c>
      <c r="AC44" s="154">
        <f>Calc!Q707</f>
        <v>0.02518158151</v>
      </c>
      <c r="AD44" s="154">
        <f>Calc!R707</f>
        <v>0.02518158151</v>
      </c>
      <c r="AE44" s="154">
        <f>Calc!S707</f>
        <v>0.02518158151</v>
      </c>
      <c r="AF44" s="89"/>
    </row>
    <row r="45" ht="15.75" customHeight="1">
      <c r="A45" s="89"/>
      <c r="B45" s="89"/>
      <c r="C45" s="89"/>
      <c r="D45" s="89"/>
      <c r="E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U45" s="134" t="str">
        <f>Calc!I706</f>
        <v>Employee Options</v>
      </c>
      <c r="V45" s="159">
        <f>Calc!J706</f>
        <v>0.15</v>
      </c>
      <c r="W45" s="160">
        <f>Calc!K706</f>
        <v>0.15</v>
      </c>
      <c r="X45" s="160">
        <f>Calc!L706</f>
        <v>0.15</v>
      </c>
      <c r="Y45" s="160">
        <f>Calc!M706</f>
        <v>0.0859274624</v>
      </c>
      <c r="Z45" s="160">
        <f>Calc!N706</f>
        <v>0.0859274624</v>
      </c>
      <c r="AA45" s="160">
        <f>Calc!O706</f>
        <v>0.0859274624</v>
      </c>
      <c r="AB45" s="160">
        <f>Calc!P706</f>
        <v>0.0859274624</v>
      </c>
      <c r="AC45" s="160">
        <f>Calc!Q706</f>
        <v>0.0859274624</v>
      </c>
      <c r="AD45" s="160">
        <f>Calc!R706</f>
        <v>0.0859274624</v>
      </c>
      <c r="AE45" s="160">
        <f>Calc!S706</f>
        <v>0.0859274624</v>
      </c>
      <c r="AF45" s="89"/>
    </row>
    <row r="46" ht="18.0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U46" s="128" t="str">
        <f>Calc!I705</f>
        <v>Founders</v>
      </c>
      <c r="V46" s="155">
        <f>Calc!J705</f>
        <v>0.85</v>
      </c>
      <c r="W46" s="156">
        <f>Calc!K705</f>
        <v>0.85</v>
      </c>
      <c r="X46" s="156">
        <f>Calc!L705</f>
        <v>0.85</v>
      </c>
      <c r="Y46" s="156">
        <f>Calc!M705</f>
        <v>0.486922287</v>
      </c>
      <c r="Z46" s="156">
        <f>Calc!N705</f>
        <v>0.486922287</v>
      </c>
      <c r="AA46" s="156">
        <f>Calc!O705</f>
        <v>0.486922287</v>
      </c>
      <c r="AB46" s="156">
        <f>Calc!P705</f>
        <v>0.486922287</v>
      </c>
      <c r="AC46" s="156">
        <f>Calc!Q705</f>
        <v>0.486922287</v>
      </c>
      <c r="AD46" s="156">
        <f>Calc!R705</f>
        <v>0.486922287</v>
      </c>
      <c r="AE46" s="156">
        <f>Calc!S705</f>
        <v>0.486922287</v>
      </c>
      <c r="AF46" s="89"/>
    </row>
    <row r="47" ht="18.0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</row>
    <row r="48" ht="18.0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</row>
    <row r="49" ht="18.0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</row>
    <row r="50" ht="18.0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</row>
    <row r="51" ht="18.0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</row>
    <row r="52" ht="18.0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</row>
    <row r="53" ht="18.0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</row>
    <row r="54" ht="18.0" customHeight="1">
      <c r="A54" s="89"/>
      <c r="B54" s="89"/>
      <c r="C54" s="89"/>
      <c r="D54" s="89"/>
      <c r="E54" s="137">
        <f>Calc!V730</f>
        <v>5681366.159</v>
      </c>
      <c r="F54" s="143" t="str">
        <f>Calc!I730</f>
        <v>Investors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</row>
    <row r="55" ht="18.0" customHeight="1">
      <c r="A55" s="89"/>
      <c r="B55" s="89"/>
      <c r="C55" s="89"/>
      <c r="D55" s="89"/>
      <c r="E55" s="139">
        <f>Calc!V729</f>
        <v>1195578.911</v>
      </c>
      <c r="F55" s="182" t="str">
        <f>Calc!I729</f>
        <v>Employee Options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</row>
    <row r="56" ht="18.0" customHeight="1">
      <c r="A56" s="89"/>
      <c r="B56" s="89"/>
      <c r="C56" s="89"/>
      <c r="D56" s="89"/>
      <c r="E56" s="141">
        <f>Calc!V728</f>
        <v>3123054.93</v>
      </c>
      <c r="F56" s="146" t="str">
        <f>Calc!I728</f>
        <v>Founders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</row>
    <row r="57" ht="18.0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</row>
    <row r="58" ht="18.0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</row>
    <row r="59" ht="18.0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</row>
    <row r="60" ht="18.0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</row>
    <row r="61" ht="18.0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</row>
    <row r="62" ht="18.0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</row>
    <row r="63" ht="18.0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</row>
    <row r="64" ht="18.0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</row>
    <row r="65" ht="18.0" customHeight="1">
      <c r="A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AF65" s="89"/>
    </row>
    <row r="66" ht="18.0" customHeight="1">
      <c r="A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AF66" s="89"/>
    </row>
    <row r="67" ht="18.0" customHeight="1">
      <c r="A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</row>
    <row r="68" ht="18.0" customHeight="1">
      <c r="A68" s="89"/>
      <c r="D68" s="89"/>
      <c r="E68" s="137">
        <f t="shared" ref="E68:E69" si="1">sum(V68:AE68)</f>
        <v>4454713.202</v>
      </c>
      <c r="F68" s="143" t="str">
        <f t="shared" ref="F68:F69" si="2">U68</f>
        <v>Investors</v>
      </c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144" t="str">
        <f>Calc!I724</f>
        <v>Investors</v>
      </c>
      <c r="V68" s="144" t="str">
        <f>Calc!J724</f>
        <v/>
      </c>
      <c r="W68" s="161">
        <f>Calc!K724</f>
        <v>0</v>
      </c>
      <c r="X68" s="161">
        <f>Calc!L724</f>
        <v>0</v>
      </c>
      <c r="Y68" s="161">
        <f>Calc!M724</f>
        <v>13993.08723</v>
      </c>
      <c r="Z68" s="161">
        <f>Calc!N724</f>
        <v>40513.1946</v>
      </c>
      <c r="AA68" s="161">
        <f>Calc!O724</f>
        <v>82781.98621</v>
      </c>
      <c r="AB68" s="161">
        <f>Calc!P724</f>
        <v>324495.9954</v>
      </c>
      <c r="AC68" s="161">
        <f>Calc!Q724</f>
        <v>623710.1577</v>
      </c>
      <c r="AD68" s="161">
        <f>Calc!R724</f>
        <v>1176838.201</v>
      </c>
      <c r="AE68" s="161">
        <f>Calc!S724</f>
        <v>2192380.579</v>
      </c>
      <c r="AF68" s="89"/>
    </row>
    <row r="69" ht="18.0" customHeight="1">
      <c r="A69" s="89"/>
      <c r="D69" s="89"/>
      <c r="E69" s="141">
        <f t="shared" si="1"/>
        <v>6665808.532</v>
      </c>
      <c r="F69" s="146" t="str">
        <f t="shared" si="2"/>
        <v>Founders</v>
      </c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128" t="str">
        <f>Calc!I723</f>
        <v>Founders</v>
      </c>
      <c r="V69" s="128" t="str">
        <f>Calc!J723</f>
        <v/>
      </c>
      <c r="W69" s="162">
        <f>Calc!K723</f>
        <v>0</v>
      </c>
      <c r="X69" s="162">
        <f>Calc!L723</f>
        <v>12422.52225</v>
      </c>
      <c r="Y69" s="162">
        <f>Calc!M723</f>
        <v>34260.66142</v>
      </c>
      <c r="Z69" s="162">
        <f>Calc!N723</f>
        <v>60387.03328</v>
      </c>
      <c r="AA69" s="162">
        <f>Calc!O723</f>
        <v>123390.8756</v>
      </c>
      <c r="AB69" s="162">
        <f>Calc!P723</f>
        <v>483678.2353</v>
      </c>
      <c r="AC69" s="162">
        <f>Calc!Q723</f>
        <v>929672.5775</v>
      </c>
      <c r="AD69" s="162">
        <f>Calc!R723</f>
        <v>1754138.826</v>
      </c>
      <c r="AE69" s="162">
        <f>Calc!S723</f>
        <v>3267857.8</v>
      </c>
      <c r="AF69" s="89"/>
    </row>
    <row r="70" ht="18.0" customHeight="1">
      <c r="A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</row>
    <row r="71" ht="18.0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AF71" s="89"/>
    </row>
    <row r="72" ht="18.0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AF72" s="89"/>
    </row>
    <row r="73" ht="18.0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</row>
    <row r="74" ht="18.0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</row>
    <row r="75" ht="18.0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</row>
    <row r="76" ht="18.0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</row>
    <row r="77" ht="18.0" customHeight="1">
      <c r="A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AF77" s="89"/>
    </row>
    <row r="78" ht="18.0" customHeight="1">
      <c r="A78" s="89"/>
      <c r="D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AF78" s="89"/>
    </row>
    <row r="79" ht="18.0" customHeight="1">
      <c r="A79" s="89"/>
      <c r="D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AF79" s="89"/>
    </row>
    <row r="80" ht="18.0" customHeight="1">
      <c r="A80" s="89"/>
      <c r="B80" s="89"/>
      <c r="C80" s="89"/>
      <c r="D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AF80" s="89"/>
    </row>
    <row r="81" ht="18.0" customHeight="1">
      <c r="A81" s="89"/>
      <c r="B81" s="89"/>
      <c r="C81" s="89"/>
      <c r="D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AF81" s="89"/>
    </row>
    <row r="82" ht="18.0" customHeight="1">
      <c r="A82" s="89"/>
      <c r="B82" s="89"/>
      <c r="C82" s="89"/>
      <c r="D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AF82" s="89"/>
    </row>
    <row r="83" ht="18.0" customHeight="1">
      <c r="A83" s="89"/>
      <c r="B83" s="89"/>
      <c r="C83" s="89"/>
      <c r="D83" s="89"/>
      <c r="E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AF83" s="89"/>
    </row>
    <row r="84" ht="18.0" customHeight="1">
      <c r="A84" s="89"/>
      <c r="B84" s="89"/>
      <c r="C84" s="89"/>
      <c r="D84" s="89"/>
      <c r="E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</row>
    <row r="85" ht="18.0" customHeight="1">
      <c r="A85" s="89"/>
      <c r="B85" s="89"/>
      <c r="C85" s="89"/>
      <c r="D85" s="89"/>
      <c r="E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</row>
    <row r="86" ht="18.0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</row>
    <row r="87" ht="18.0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</row>
    <row r="88" ht="18.0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</row>
    <row r="89" ht="18.0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</row>
    <row r="90" ht="18.0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</row>
    <row r="91" ht="18.0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ht="18.0" customHeight="1">
      <c r="A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</row>
    <row r="93" ht="18.0" customHeight="1">
      <c r="A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</row>
    <row r="94" ht="18.0" customHeight="1">
      <c r="A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</row>
    <row r="95" ht="18.0" customHeight="1">
      <c r="A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</row>
    <row r="96" ht="18.0" customHeight="1">
      <c r="A96" s="89"/>
      <c r="B96" s="89"/>
      <c r="C96" s="89"/>
      <c r="D96" s="89"/>
      <c r="E96" s="89"/>
      <c r="F96" s="89"/>
      <c r="H96" s="89"/>
      <c r="AF96" s="89"/>
    </row>
    <row r="97" ht="18.0" customHeight="1">
      <c r="A97" s="89"/>
      <c r="B97" s="89"/>
      <c r="C97" s="89"/>
      <c r="D97" s="89"/>
      <c r="E97" s="89"/>
      <c r="F97" s="89"/>
      <c r="H97" s="89"/>
      <c r="AF97" s="89"/>
    </row>
    <row r="98" ht="18.0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AF98" s="89"/>
    </row>
    <row r="99" ht="18.0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</row>
    <row r="100" ht="18.0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</row>
    <row r="101" ht="18.0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</row>
    <row r="102" ht="18.0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</row>
    <row r="103" ht="18.0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</row>
    <row r="104" ht="18.0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D104" s="89"/>
      <c r="AE104" s="89"/>
      <c r="AF104" s="89"/>
    </row>
    <row r="105" ht="18.0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D105" s="89"/>
      <c r="AE105" s="89"/>
      <c r="AF105" s="89"/>
    </row>
    <row r="106" ht="18.0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D106" s="89"/>
      <c r="AE106" s="89"/>
      <c r="AF106" s="89"/>
    </row>
    <row r="107" ht="18.0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</row>
    <row r="108" ht="18.0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</row>
    <row r="109" ht="18.0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</row>
    <row r="110" ht="18.0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</row>
    <row r="111" ht="18.0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</row>
    <row r="112" ht="18.0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</row>
    <row r="113" ht="18.0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</row>
    <row r="114" ht="18.0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</row>
    <row r="115" ht="18.0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</row>
    <row r="116" ht="18.0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</row>
    <row r="117" ht="18.0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</row>
    <row r="118" ht="18.0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</row>
    <row r="119" ht="18.0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</row>
    <row r="120" ht="18.0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</row>
    <row r="121" ht="18.0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</row>
    <row r="122" ht="18.0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</row>
    <row r="123" ht="18.0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</row>
    <row r="124" ht="18.0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</row>
    <row r="125" ht="18.0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</row>
    <row r="126" ht="18.0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</row>
    <row r="127" ht="18.0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</row>
    <row r="128" ht="18.0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</row>
    <row r="129" ht="18.0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</row>
    <row r="130" ht="18.0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</row>
    <row r="131" ht="18.0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</row>
    <row r="132" ht="18.0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</row>
    <row r="133" ht="18.0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</row>
    <row r="134" ht="18.0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</row>
    <row r="135" ht="18.0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</row>
    <row r="136" ht="18.0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</row>
    <row r="137" ht="18.0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</row>
    <row r="138" ht="18.0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</row>
    <row r="139" ht="18.0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</row>
    <row r="140" ht="18.0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</row>
    <row r="141" ht="18.0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</row>
    <row r="142" ht="18.0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</row>
    <row r="143" ht="18.0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</row>
    <row r="144" ht="18.0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</row>
    <row r="145" ht="18.0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</row>
    <row r="146" ht="18.0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</row>
    <row r="147" ht="18.0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</row>
    <row r="148" ht="18.0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</row>
    <row r="149" ht="18.0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</row>
    <row r="150" ht="18.0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</row>
    <row r="151" ht="18.0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</row>
    <row r="152" ht="18.0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</row>
    <row r="153" ht="18.0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</row>
    <row r="154" ht="18.0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</row>
    <row r="155" ht="18.0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</row>
    <row r="156" ht="18.0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</row>
    <row r="157" ht="18.0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</row>
    <row r="158" ht="18.0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</row>
    <row r="159" ht="18.0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</row>
    <row r="160" ht="18.0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</row>
    <row r="161" ht="18.0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</row>
    <row r="162" ht="18.0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</row>
    <row r="163" ht="18.0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</row>
    <row r="164" ht="18.0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</row>
    <row r="165" ht="18.0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</row>
    <row r="166" ht="18.0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</row>
    <row r="167" ht="18.0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</row>
    <row r="168" ht="18.0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</row>
    <row r="169" ht="18.0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</row>
    <row r="170" ht="18.0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</row>
    <row r="171" ht="18.0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</row>
    <row r="172" ht="18.0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</row>
    <row r="173" ht="18.0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</row>
    <row r="174" ht="18.0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</row>
    <row r="175" ht="18.0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</row>
    <row r="176" ht="18.0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</row>
    <row r="177" ht="18.0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</row>
    <row r="178" ht="18.0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</row>
    <row r="179" ht="18.0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</row>
    <row r="180" ht="18.0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</row>
    <row r="181" ht="18.0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</row>
    <row r="182" ht="18.0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</row>
    <row r="183" ht="18.0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</row>
    <row r="184" ht="18.0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</row>
    <row r="185" ht="18.0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</row>
    <row r="186" ht="18.0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</row>
    <row r="187" ht="18.0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</row>
    <row r="188" ht="18.0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</row>
    <row r="189" ht="18.0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</row>
    <row r="190" ht="18.0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</row>
    <row r="191" ht="18.0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</row>
    <row r="192" ht="18.0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</row>
    <row r="193" ht="18.0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</row>
    <row r="194" ht="18.0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</row>
    <row r="195" ht="18.0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</row>
    <row r="196" ht="18.0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</row>
    <row r="197" ht="18.0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</row>
    <row r="198" ht="18.0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</row>
    <row r="199" ht="18.0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</row>
    <row r="200" ht="18.0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</row>
    <row r="201" ht="18.0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</row>
    <row r="202" ht="18.0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</row>
    <row r="203" ht="18.0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</row>
    <row r="204" ht="18.0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</row>
    <row r="205" ht="18.0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</row>
    <row r="206" ht="18.0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</row>
    <row r="207" ht="18.0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</row>
    <row r="208" ht="18.0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</row>
    <row r="209" ht="18.0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</row>
    <row r="210" ht="18.0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</row>
    <row r="211" ht="18.0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</row>
    <row r="212" ht="18.0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</row>
    <row r="213" ht="18.0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</row>
    <row r="214" ht="18.0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</row>
    <row r="215" ht="18.0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</row>
    <row r="216" ht="18.0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</row>
    <row r="217" ht="18.0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</row>
    <row r="218" ht="18.0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</row>
    <row r="219" ht="18.0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</row>
    <row r="220" ht="18.0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</row>
    <row r="221" ht="18.0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</row>
    <row r="222" ht="18.0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</row>
    <row r="223" ht="18.0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</row>
    <row r="224" ht="18.0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</row>
    <row r="225" ht="18.0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</row>
    <row r="226" ht="18.0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</row>
    <row r="227" ht="18.0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</row>
    <row r="228" ht="18.0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</row>
    <row r="229" ht="18.0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</row>
    <row r="230" ht="18.0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</row>
    <row r="231" ht="18.0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</row>
    <row r="232" ht="18.0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</row>
    <row r="233" ht="18.0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</row>
    <row r="234" ht="18.0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</row>
    <row r="235" ht="18.0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</row>
    <row r="236" ht="18.0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</row>
    <row r="237" ht="18.0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</row>
    <row r="238" ht="18.0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</row>
    <row r="239" ht="18.0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</row>
    <row r="240" ht="18.0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</row>
    <row r="241" ht="18.0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</row>
    <row r="242" ht="18.0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</row>
    <row r="243" ht="18.0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</row>
    <row r="244" ht="18.0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</row>
    <row r="245" ht="18.0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</row>
    <row r="246" ht="18.0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</row>
    <row r="247" ht="18.0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</row>
    <row r="248" ht="18.0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</row>
    <row r="249" ht="18.0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</row>
    <row r="250" ht="18.0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</row>
    <row r="251" ht="18.0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</row>
    <row r="252" ht="18.0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</row>
    <row r="253" ht="18.0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</row>
    <row r="254" ht="18.0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</row>
    <row r="255" ht="18.0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</row>
    <row r="256" ht="18.0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</row>
    <row r="257" ht="18.0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</row>
    <row r="258" ht="18.0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</row>
    <row r="259" ht="18.0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</row>
    <row r="260" ht="18.0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</row>
    <row r="261" ht="18.0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</row>
    <row r="262" ht="18.0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</row>
    <row r="263" ht="18.0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</row>
    <row r="264" ht="18.0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</row>
    <row r="265" ht="18.0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</row>
    <row r="266" ht="18.0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</row>
    <row r="267" ht="18.0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</row>
    <row r="268" ht="18.0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</row>
    <row r="269" ht="18.0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</row>
    <row r="270" ht="18.0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</row>
    <row r="271" ht="18.0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</row>
    <row r="272" ht="18.0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</row>
    <row r="273" ht="18.0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</row>
    <row r="274" ht="18.0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</row>
    <row r="275" ht="18.0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</row>
    <row r="276" ht="18.0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</row>
    <row r="277" ht="18.0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</row>
    <row r="278" ht="18.0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</row>
    <row r="279" ht="18.0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</row>
    <row r="280" ht="18.0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</row>
    <row r="281" ht="18.0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</row>
    <row r="282" ht="18.0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</row>
    <row r="283" ht="18.0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</row>
    <row r="284" ht="18.0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</row>
    <row r="285" ht="18.0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</row>
    <row r="286" ht="18.0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</row>
    <row r="287" ht="18.0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</row>
    <row r="288" ht="18.0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</row>
    <row r="289" ht="18.0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</row>
    <row r="290" ht="18.0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</row>
    <row r="291" ht="18.0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</row>
    <row r="292" ht="18.0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</row>
    <row r="293" ht="18.0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</row>
    <row r="294" ht="18.0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</row>
    <row r="295" ht="18.0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</row>
    <row r="296" ht="18.0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</row>
    <row r="297" ht="18.0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</row>
    <row r="298" ht="18.0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</row>
    <row r="299" ht="18.0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</row>
    <row r="300" ht="18.0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</row>
    <row r="301" ht="18.0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</row>
    <row r="302" ht="18.0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</row>
    <row r="303" ht="18.0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</row>
    <row r="304" ht="18.0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</row>
    <row r="305" ht="18.0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</row>
    <row r="306" ht="18.0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</row>
    <row r="307" ht="18.0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</row>
    <row r="308" ht="18.0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</row>
    <row r="309" ht="18.0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</row>
    <row r="310" ht="18.0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</row>
    <row r="311" ht="18.0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</row>
    <row r="312" ht="18.0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</row>
    <row r="313" ht="18.0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</row>
    <row r="314" ht="18.0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</row>
    <row r="315" ht="18.0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</row>
    <row r="316" ht="18.0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</row>
    <row r="317" ht="18.0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</row>
    <row r="318" ht="18.0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</row>
    <row r="319" ht="18.0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</row>
    <row r="320" ht="18.0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</row>
    <row r="321" ht="18.0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</row>
    <row r="322" ht="18.0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</row>
    <row r="323" ht="18.0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</row>
    <row r="324" ht="18.0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</row>
    <row r="325" ht="18.0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</row>
    <row r="326" ht="18.0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</row>
    <row r="327" ht="18.0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</row>
    <row r="328" ht="18.0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</row>
    <row r="329" ht="18.0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</row>
    <row r="330" ht="18.0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</row>
    <row r="331" ht="18.0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</row>
    <row r="332" ht="18.0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</row>
    <row r="333" ht="18.0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</row>
    <row r="334" ht="18.0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</row>
    <row r="335" ht="18.0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</row>
    <row r="336" ht="18.0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</row>
    <row r="337" ht="18.0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</row>
    <row r="338" ht="18.0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</row>
    <row r="339" ht="18.0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</row>
    <row r="340" ht="18.0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</row>
    <row r="341" ht="18.0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</row>
    <row r="342" ht="18.0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</row>
    <row r="343" ht="18.0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</row>
    <row r="344" ht="18.0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</row>
    <row r="345" ht="18.0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</row>
    <row r="346" ht="18.0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</row>
    <row r="347" ht="18.0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</row>
    <row r="348" ht="18.0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</row>
    <row r="349" ht="18.0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</row>
    <row r="350" ht="18.0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</row>
    <row r="351" ht="18.0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</row>
    <row r="352" ht="18.0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</row>
    <row r="353" ht="18.0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</row>
    <row r="354" ht="18.0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</row>
    <row r="355" ht="18.0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</row>
    <row r="356" ht="18.0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</row>
    <row r="357" ht="18.0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</row>
    <row r="358" ht="18.0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ht="18.0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ht="18.0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ht="18.0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ht="18.0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ht="18.0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ht="18.0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ht="18.0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ht="18.0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ht="18.0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ht="18.0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ht="18.0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ht="18.0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ht="18.0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ht="18.0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ht="18.0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ht="18.0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ht="18.0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ht="18.0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ht="18.0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ht="18.0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ht="18.0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ht="18.0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ht="18.0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ht="18.0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ht="18.0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ht="18.0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ht="18.0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ht="18.0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ht="18.0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ht="18.0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ht="18.0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ht="18.0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ht="18.0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ht="18.0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ht="18.0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ht="18.0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ht="18.0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ht="18.0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ht="18.0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ht="18.0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ht="18.0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ht="18.0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ht="18.0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ht="18.0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ht="18.0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ht="18.0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ht="18.0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ht="18.0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ht="18.0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ht="18.0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ht="18.0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ht="18.0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ht="18.0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ht="18.0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ht="18.0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ht="18.0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ht="18.0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ht="18.0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ht="18.0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ht="18.0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ht="18.0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ht="18.0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ht="18.0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ht="18.0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ht="18.0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ht="18.0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ht="18.0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ht="18.0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ht="18.0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ht="18.0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ht="18.0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ht="18.0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ht="18.0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ht="18.0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ht="18.0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ht="18.0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ht="18.0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ht="18.0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ht="18.0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ht="18.0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ht="18.0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ht="18.0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ht="18.0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ht="18.0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ht="18.0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ht="18.0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ht="18.0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ht="18.0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ht="18.0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ht="18.0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ht="18.0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ht="18.0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ht="18.0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ht="18.0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ht="18.0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ht="18.0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ht="18.0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ht="18.0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ht="18.0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ht="18.0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ht="18.0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ht="18.0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ht="18.0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ht="18.0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ht="18.0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ht="18.0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ht="18.0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ht="18.0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ht="18.0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ht="18.0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ht="18.0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ht="18.0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ht="18.0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ht="18.0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ht="18.0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ht="18.0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  <row r="475" ht="18.0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</row>
    <row r="476" ht="18.0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</row>
    <row r="477" ht="18.0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</row>
    <row r="478" ht="18.0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</row>
    <row r="479" ht="18.0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</row>
    <row r="480" ht="18.0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</row>
    <row r="481" ht="18.0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</row>
    <row r="482" ht="18.0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</row>
    <row r="483" ht="18.0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</row>
    <row r="484" ht="18.0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</row>
    <row r="485" ht="18.0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</row>
    <row r="486" ht="18.0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</row>
    <row r="487" ht="18.0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</row>
    <row r="488" ht="18.0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</row>
    <row r="489" ht="18.0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</row>
    <row r="490" ht="18.0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</row>
    <row r="491" ht="18.0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</row>
    <row r="492" ht="18.0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</row>
    <row r="493" ht="18.0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</row>
    <row r="494" ht="18.0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</row>
    <row r="495" ht="18.0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</row>
    <row r="496" ht="18.0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</row>
    <row r="497" ht="18.0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</row>
    <row r="498" ht="18.0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</row>
    <row r="499" ht="18.0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</row>
    <row r="500" ht="18.0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</row>
    <row r="501" ht="18.0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</row>
    <row r="502" ht="18.0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</row>
    <row r="503" ht="18.0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</row>
    <row r="504" ht="18.0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</row>
    <row r="505" ht="18.0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</row>
    <row r="506" ht="18.0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</row>
    <row r="507" ht="18.0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</row>
    <row r="508" ht="18.0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</row>
    <row r="509" ht="18.0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</row>
    <row r="510" ht="18.0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</row>
    <row r="511" ht="18.0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</row>
    <row r="512" ht="18.0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</row>
    <row r="513" ht="18.0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</row>
    <row r="514" ht="18.0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</row>
    <row r="515" ht="18.0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</row>
    <row r="516" ht="18.0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</row>
    <row r="517" ht="18.0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</row>
    <row r="518" ht="18.0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</row>
    <row r="519" ht="18.0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</row>
    <row r="520" ht="18.0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</row>
    <row r="521" ht="18.0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</row>
    <row r="522" ht="18.0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</row>
    <row r="523" ht="18.0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</row>
    <row r="524" ht="18.0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</row>
    <row r="525" ht="18.0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</row>
    <row r="526" ht="18.0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</row>
    <row r="527" ht="18.0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</row>
    <row r="528" ht="18.0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</row>
    <row r="529" ht="18.0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</row>
    <row r="530" ht="18.0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</row>
    <row r="531" ht="18.0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</row>
    <row r="532" ht="18.0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</row>
    <row r="533" ht="18.0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</row>
    <row r="534" ht="18.0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</row>
    <row r="535" ht="18.0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</row>
    <row r="536" ht="18.0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</row>
    <row r="537" ht="18.0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</row>
    <row r="538" ht="18.0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</row>
    <row r="539" ht="18.0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</row>
    <row r="540" ht="18.0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</row>
    <row r="541" ht="18.0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</row>
    <row r="542" ht="18.0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</row>
    <row r="543" ht="18.0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</row>
    <row r="544" ht="18.0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</row>
    <row r="545" ht="18.0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</row>
    <row r="546" ht="18.0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</row>
    <row r="547" ht="18.0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</row>
    <row r="548" ht="18.0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</row>
    <row r="549" ht="18.0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</row>
    <row r="550" ht="18.0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</row>
    <row r="551" ht="18.0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</row>
    <row r="552" ht="18.0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</row>
    <row r="553" ht="18.0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</row>
    <row r="554" ht="18.0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</row>
    <row r="555" ht="18.0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</row>
    <row r="556" ht="18.0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</row>
    <row r="557" ht="18.0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</row>
    <row r="558" ht="18.0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</row>
    <row r="559" ht="18.0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</row>
    <row r="560" ht="18.0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</row>
    <row r="561" ht="18.0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</row>
    <row r="562" ht="18.0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</row>
    <row r="563" ht="18.0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</row>
    <row r="564" ht="18.0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</row>
    <row r="565" ht="18.0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</row>
    <row r="566" ht="18.0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</row>
    <row r="567" ht="18.0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</row>
    <row r="568" ht="18.0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</row>
    <row r="569" ht="18.0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</row>
    <row r="570" ht="18.0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</row>
    <row r="571" ht="18.0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</row>
    <row r="572" ht="18.0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</row>
    <row r="573" ht="18.0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</row>
    <row r="574" ht="18.0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</row>
    <row r="575" ht="18.0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</row>
    <row r="576" ht="18.0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</row>
    <row r="577" ht="18.0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</row>
    <row r="578" ht="18.0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</row>
    <row r="579" ht="18.0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</row>
    <row r="580" ht="18.0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</row>
    <row r="581" ht="18.0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</row>
    <row r="582" ht="18.0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</row>
    <row r="583" ht="18.0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</row>
    <row r="584" ht="18.0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</row>
    <row r="585" ht="18.0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</row>
    <row r="586" ht="18.0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</row>
    <row r="587" ht="18.0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</row>
    <row r="588" ht="18.0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</row>
    <row r="589" ht="18.0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</row>
    <row r="590" ht="18.0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</row>
    <row r="591" ht="18.0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</row>
    <row r="592" ht="18.0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</row>
    <row r="593" ht="18.0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</row>
    <row r="594" ht="18.0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</row>
    <row r="595" ht="18.0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</row>
    <row r="596" ht="18.0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</row>
    <row r="597" ht="18.0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</row>
    <row r="598" ht="18.0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</row>
    <row r="599" ht="18.0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</row>
    <row r="600" ht="18.0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</row>
    <row r="601" ht="18.0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</row>
    <row r="602" ht="18.0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</row>
    <row r="603" ht="18.0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</row>
    <row r="604" ht="18.0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</row>
    <row r="605" ht="18.0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</row>
    <row r="606" ht="18.0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</row>
    <row r="607" ht="18.0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</row>
    <row r="608" ht="18.0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</row>
    <row r="609" ht="18.0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</row>
    <row r="610" ht="18.0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</row>
    <row r="611" ht="18.0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</row>
    <row r="612" ht="18.0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</row>
    <row r="613" ht="18.0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</row>
    <row r="614" ht="18.0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</row>
    <row r="615" ht="18.0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</row>
    <row r="616" ht="18.0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</row>
    <row r="617" ht="18.0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</row>
    <row r="618" ht="18.0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</row>
    <row r="619" ht="18.0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</row>
    <row r="620" ht="18.0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</row>
    <row r="621" ht="18.0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</row>
    <row r="622" ht="18.0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</row>
    <row r="623" ht="18.0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</row>
    <row r="624" ht="18.0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</row>
    <row r="625" ht="18.0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</row>
    <row r="626" ht="18.0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</row>
    <row r="627" ht="18.0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</row>
    <row r="628" ht="18.0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</row>
    <row r="629" ht="18.0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</row>
    <row r="630" ht="18.0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</row>
    <row r="631" ht="18.0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ht="18.0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ht="18.0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ht="18.0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ht="18.0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ht="18.0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ht="18.0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ht="18.0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ht="18.0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ht="18.0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ht="18.0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ht="18.0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ht="18.0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ht="18.0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ht="18.0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ht="18.0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ht="18.0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ht="18.0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ht="18.0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ht="18.0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ht="18.0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ht="18.0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ht="18.0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ht="18.0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ht="18.0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ht="18.0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ht="18.0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ht="18.0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ht="18.0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ht="18.0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ht="18.0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ht="18.0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ht="18.0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ht="18.0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ht="18.0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ht="18.0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ht="18.0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ht="18.0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ht="18.0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ht="18.0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ht="18.0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ht="18.0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ht="18.0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ht="18.0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ht="18.0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ht="18.0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ht="18.0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ht="18.0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ht="18.0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ht="18.0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ht="18.0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ht="18.0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ht="18.0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ht="18.0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ht="18.0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ht="18.0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ht="18.0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ht="18.0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ht="18.0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ht="18.0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ht="18.0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ht="18.0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ht="18.0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ht="18.0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ht="18.0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ht="18.0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ht="18.0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ht="18.0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ht="18.0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ht="18.0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ht="18.0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ht="18.0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ht="18.0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ht="18.0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ht="18.0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ht="18.0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ht="18.0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ht="18.0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ht="18.0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ht="18.0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ht="18.0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ht="18.0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ht="18.0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ht="18.0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ht="18.0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ht="18.0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ht="18.0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ht="18.0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ht="18.0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ht="18.0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ht="18.0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ht="18.0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ht="18.0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ht="18.0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ht="18.0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ht="18.0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ht="18.0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ht="18.0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ht="18.0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ht="18.0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ht="18.0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ht="18.0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ht="18.0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ht="18.0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ht="18.0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ht="18.0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ht="18.0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ht="18.0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ht="18.0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ht="18.0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ht="18.0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ht="18.0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ht="18.0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ht="18.0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ht="18.0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ht="18.0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ht="18.0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  <row r="748" ht="18.0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</row>
    <row r="749" ht="18.0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</row>
    <row r="750" ht="18.0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</row>
    <row r="751" ht="18.0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</row>
    <row r="752" ht="18.0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</row>
    <row r="753" ht="18.0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</row>
    <row r="754" ht="18.0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</row>
    <row r="755" ht="18.0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</row>
    <row r="756" ht="18.0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</row>
    <row r="757" ht="18.0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</row>
    <row r="758" ht="18.0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</row>
    <row r="759" ht="18.0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</row>
    <row r="760" ht="18.0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</row>
    <row r="761" ht="18.0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</row>
    <row r="762" ht="18.0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</row>
    <row r="763" ht="18.0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</row>
    <row r="764" ht="18.0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</row>
    <row r="765" ht="18.0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</row>
    <row r="766" ht="18.0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</row>
    <row r="767" ht="18.0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</row>
    <row r="768" ht="18.0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</row>
    <row r="769" ht="18.0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</row>
    <row r="770" ht="18.0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</row>
    <row r="771" ht="18.0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</row>
    <row r="772" ht="18.0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</row>
    <row r="773" ht="18.0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</row>
    <row r="774" ht="18.0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</row>
    <row r="775" ht="18.0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</row>
    <row r="776" ht="18.0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</row>
    <row r="777" ht="18.0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</row>
    <row r="778" ht="18.0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</row>
    <row r="779" ht="18.0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</row>
    <row r="780" ht="18.0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</row>
    <row r="781" ht="18.0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</row>
    <row r="782" ht="18.0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</row>
    <row r="783" ht="18.0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</row>
    <row r="784" ht="18.0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</row>
    <row r="785" ht="18.0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</row>
    <row r="786" ht="18.0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</row>
    <row r="787" ht="18.0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</row>
    <row r="788" ht="18.0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</row>
    <row r="789" ht="18.0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</row>
    <row r="790" ht="18.0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</row>
    <row r="791" ht="18.0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</row>
    <row r="792" ht="18.0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</row>
    <row r="793" ht="18.0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</row>
    <row r="794" ht="18.0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</row>
    <row r="795" ht="18.0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</row>
    <row r="796" ht="18.0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</row>
    <row r="797" ht="18.0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</row>
    <row r="798" ht="18.0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</row>
    <row r="799" ht="18.0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</row>
    <row r="800" ht="18.0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</row>
    <row r="801" ht="18.0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</row>
    <row r="802" ht="18.0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</row>
    <row r="803" ht="18.0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</row>
    <row r="804" ht="18.0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</row>
    <row r="805" ht="18.0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</row>
    <row r="806" ht="18.0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</row>
    <row r="807" ht="18.0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</row>
    <row r="808" ht="18.0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</row>
    <row r="809" ht="18.0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</row>
    <row r="810" ht="18.0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</row>
    <row r="811" ht="18.0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</row>
    <row r="812" ht="18.0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</row>
    <row r="813" ht="18.0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</row>
    <row r="814" ht="18.0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</row>
    <row r="815" ht="18.0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</row>
    <row r="816" ht="18.0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</row>
    <row r="817" ht="18.0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</row>
    <row r="818" ht="18.0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</row>
    <row r="819" ht="18.0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</row>
    <row r="820" ht="18.0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</row>
    <row r="821" ht="18.0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</row>
    <row r="822" ht="18.0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</row>
    <row r="823" ht="18.0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</row>
    <row r="824" ht="18.0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</row>
    <row r="825" ht="18.0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</row>
    <row r="826" ht="18.0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</row>
    <row r="827" ht="18.0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</row>
    <row r="828" ht="18.0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</row>
    <row r="829" ht="18.0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</row>
    <row r="830" ht="18.0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</row>
    <row r="831" ht="18.0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</row>
    <row r="832" ht="18.0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</row>
    <row r="833" ht="18.0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</row>
    <row r="834" ht="18.0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</row>
    <row r="835" ht="18.0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</row>
    <row r="836" ht="18.0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</row>
    <row r="837" ht="18.0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</row>
    <row r="838" ht="18.0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</row>
    <row r="839" ht="18.0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</row>
    <row r="840" ht="18.0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</row>
    <row r="841" ht="18.0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</row>
    <row r="842" ht="18.0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</row>
    <row r="843" ht="18.0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</row>
    <row r="844" ht="18.0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</row>
    <row r="845" ht="18.0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</row>
    <row r="846" ht="18.0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</row>
    <row r="847" ht="18.0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</row>
    <row r="848" ht="18.0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</row>
    <row r="849" ht="18.0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</row>
    <row r="850" ht="18.0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</row>
    <row r="851" ht="18.0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</row>
    <row r="852" ht="18.0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</row>
    <row r="853" ht="18.0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</row>
    <row r="854" ht="18.0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</row>
    <row r="855" ht="18.0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</row>
    <row r="856" ht="18.0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</row>
    <row r="857" ht="18.0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</row>
    <row r="858" ht="18.0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</row>
    <row r="859" ht="18.0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</row>
    <row r="860" ht="18.0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</row>
    <row r="861" ht="18.0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</row>
    <row r="862" ht="18.0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</row>
    <row r="863" ht="18.0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</row>
    <row r="864" ht="18.0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</row>
    <row r="865" ht="18.0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</row>
    <row r="866" ht="18.0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</row>
    <row r="867" ht="18.0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</row>
    <row r="868" ht="18.0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</row>
    <row r="869" ht="18.0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</row>
    <row r="870" ht="18.0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</row>
    <row r="871" ht="18.0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</row>
    <row r="872" ht="18.0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</row>
    <row r="873" ht="18.0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</row>
    <row r="874" ht="18.0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</row>
    <row r="875" ht="18.0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</row>
    <row r="876" ht="18.0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</row>
    <row r="877" ht="18.0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</row>
    <row r="878" ht="18.0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</row>
    <row r="879" ht="18.0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</row>
    <row r="880" ht="18.0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</row>
    <row r="881" ht="18.0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</row>
    <row r="882" ht="18.0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</row>
    <row r="883" ht="18.0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</row>
    <row r="884" ht="18.0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</row>
    <row r="885" ht="18.0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</row>
    <row r="886" ht="18.0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</row>
    <row r="887" ht="18.0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</row>
    <row r="888" ht="18.0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</row>
    <row r="889" ht="18.0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</row>
    <row r="890" ht="18.0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</row>
    <row r="891" ht="18.0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</row>
    <row r="892" ht="18.0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</row>
    <row r="893" ht="18.0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</row>
    <row r="894" ht="18.0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</row>
    <row r="895" ht="18.0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</row>
    <row r="896" ht="18.0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</row>
    <row r="897" ht="18.0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</row>
    <row r="898" ht="18.0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</row>
    <row r="899" ht="18.0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</row>
    <row r="900" ht="18.0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</row>
    <row r="901" ht="18.0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</row>
    <row r="902" ht="18.0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</row>
    <row r="903" ht="18.0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</row>
    <row r="904" ht="18.0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</row>
    <row r="905" ht="18.0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</row>
    <row r="906" ht="18.0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</row>
    <row r="907" ht="18.0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</row>
    <row r="908" ht="18.0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</row>
    <row r="909" ht="18.0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</row>
    <row r="910" ht="18.0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</row>
    <row r="911" ht="18.0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</row>
    <row r="912" ht="18.0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</row>
    <row r="913" ht="18.0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</row>
    <row r="914" ht="18.0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</row>
    <row r="915" ht="18.0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</row>
    <row r="916" ht="18.0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</row>
    <row r="917" ht="18.0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</row>
    <row r="918" ht="18.0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</row>
    <row r="919" ht="18.0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</row>
    <row r="920" ht="18.0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</row>
    <row r="921" ht="18.0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</row>
    <row r="922" ht="18.0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</row>
    <row r="923" ht="18.0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</row>
    <row r="924" ht="18.0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</row>
    <row r="925" ht="18.0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</row>
    <row r="926" ht="18.0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</row>
    <row r="927" ht="18.0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</row>
    <row r="928" ht="18.0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</row>
    <row r="929" ht="18.0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</row>
    <row r="930" ht="18.0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</row>
    <row r="931" ht="18.0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</row>
    <row r="932" ht="18.0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</row>
    <row r="933" ht="18.0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</row>
    <row r="934" ht="18.0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</row>
    <row r="935" ht="18.0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</row>
    <row r="936" ht="18.0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</row>
    <row r="937" ht="18.0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</row>
    <row r="938" ht="18.0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</row>
    <row r="939" ht="18.0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</row>
    <row r="940" ht="18.0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</row>
    <row r="941" ht="18.0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</row>
    <row r="942" ht="18.0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</row>
    <row r="943" ht="18.0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</row>
    <row r="944" ht="18.0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</row>
    <row r="945" ht="18.0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</row>
    <row r="946" ht="18.0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</row>
    <row r="947" ht="18.0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</row>
    <row r="948" ht="18.0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</row>
    <row r="949" ht="18.0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</row>
    <row r="950" ht="18.0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</row>
    <row r="951" ht="18.0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</row>
    <row r="952" ht="18.0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</row>
    <row r="953" ht="18.0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</row>
    <row r="954" ht="18.0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</row>
    <row r="955" ht="18.0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</row>
    <row r="956" ht="18.0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</row>
    <row r="957" ht="18.0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</row>
    <row r="958" ht="18.0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</row>
    <row r="959" ht="18.0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</row>
    <row r="960" ht="18.0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</row>
    <row r="961" ht="18.0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</row>
    <row r="962" ht="18.0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</row>
    <row r="963" ht="18.0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</row>
    <row r="964" ht="18.0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</row>
    <row r="965" ht="18.0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</row>
    <row r="966" ht="18.0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</row>
    <row r="967" ht="18.0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</row>
    <row r="968" ht="18.0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</row>
    <row r="969" ht="18.0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</row>
    <row r="970" ht="18.0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</row>
    <row r="971" ht="18.0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</row>
    <row r="972" ht="18.0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</row>
    <row r="973" ht="18.0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</row>
    <row r="974" ht="18.0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</row>
    <row r="975" ht="18.0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</row>
    <row r="976" ht="18.0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</row>
    <row r="977" ht="18.0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</row>
    <row r="978" ht="18.0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</row>
    <row r="979" ht="18.0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</row>
    <row r="980" ht="18.0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</row>
    <row r="981" ht="18.0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</row>
    <row r="982" ht="18.0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</row>
    <row r="983" ht="18.0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</row>
    <row r="984" ht="18.0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</row>
    <row r="985" ht="18.0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</row>
    <row r="986" ht="18.0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</row>
    <row r="987" ht="18.0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</row>
    <row r="988" ht="18.0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</row>
    <row r="989" ht="18.0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</row>
    <row r="990" ht="18.0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</row>
    <row r="991" ht="18.0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</row>
    <row r="992" ht="18.0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</row>
    <row r="993" ht="18.0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</row>
    <row r="994" ht="18.0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</row>
    <row r="995" ht="18.0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</row>
    <row r="996" ht="18.0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</row>
    <row r="997" ht="18.0" customHeight="1">
      <c r="A997" s="89"/>
      <c r="B997" s="89"/>
      <c r="C997" s="89"/>
      <c r="D997" s="89"/>
      <c r="E997" s="89"/>
      <c r="F997" s="89"/>
    </row>
    <row r="998" ht="18.0" customHeight="1">
      <c r="A998" s="89"/>
      <c r="B998" s="89"/>
      <c r="C998" s="89"/>
      <c r="D998" s="89"/>
      <c r="E998" s="89"/>
      <c r="F998" s="89"/>
    </row>
    <row r="999" ht="18.0" customHeight="1">
      <c r="A999" s="89"/>
      <c r="B999" s="89"/>
      <c r="C999" s="89"/>
      <c r="D999" s="89"/>
      <c r="E999" s="89"/>
      <c r="F999" s="89"/>
    </row>
    <row r="1000" ht="18.0" customHeight="1">
      <c r="A1000" s="89"/>
      <c r="B1000" s="89"/>
      <c r="C1000" s="89"/>
      <c r="D1000" s="89"/>
      <c r="E1000" s="89"/>
      <c r="F1000" s="89"/>
    </row>
    <row r="1001" ht="18.0" customHeight="1">
      <c r="A1001" s="89"/>
      <c r="B1001" s="89"/>
      <c r="C1001" s="89"/>
      <c r="D1001" s="89"/>
      <c r="E1001" s="89"/>
      <c r="F1001" s="89"/>
    </row>
    <row r="1002" ht="18.0" customHeight="1">
      <c r="A1002" s="89"/>
      <c r="B1002" s="89"/>
      <c r="C1002" s="89"/>
      <c r="D1002" s="89"/>
      <c r="E1002" s="89"/>
      <c r="F1002" s="89"/>
    </row>
    <row r="1003" ht="18.0" customHeight="1">
      <c r="A1003" s="89"/>
      <c r="B1003" s="89"/>
      <c r="C1003" s="89"/>
      <c r="D1003" s="89"/>
      <c r="E1003" s="89"/>
      <c r="F1003" s="89"/>
    </row>
    <row r="1004" ht="18.0" customHeight="1">
      <c r="A1004" s="89"/>
      <c r="B1004" s="89"/>
      <c r="C1004" s="89"/>
      <c r="D1004" s="89"/>
      <c r="E1004" s="89"/>
      <c r="F1004" s="89"/>
    </row>
    <row r="1005" ht="18.0" customHeight="1">
      <c r="A1005" s="89"/>
      <c r="B1005" s="89"/>
      <c r="C1005" s="89"/>
      <c r="D1005" s="89"/>
      <c r="E1005" s="89"/>
      <c r="F1005" s="89"/>
    </row>
    <row r="1006" ht="18.0" customHeight="1">
      <c r="A1006" s="89"/>
      <c r="B1006" s="89"/>
      <c r="C1006" s="89"/>
      <c r="D1006" s="89"/>
      <c r="E1006" s="89"/>
      <c r="F1006" s="89"/>
    </row>
    <row r="1007" ht="18.0" customHeight="1">
      <c r="A1007" s="89"/>
      <c r="B1007" s="89"/>
      <c r="C1007" s="89"/>
      <c r="D1007" s="89"/>
      <c r="E1007" s="89"/>
      <c r="F1007" s="89"/>
    </row>
    <row r="1008" ht="18.0" customHeight="1">
      <c r="A1008" s="89"/>
      <c r="B1008" s="89"/>
      <c r="C1008" s="89"/>
      <c r="D1008" s="89"/>
      <c r="E1008" s="89"/>
      <c r="F1008" s="89"/>
    </row>
    <row r="1009" ht="18.0" customHeight="1">
      <c r="A1009" s="89"/>
      <c r="B1009" s="89"/>
      <c r="C1009" s="89"/>
      <c r="D1009" s="89"/>
      <c r="E1009" s="89"/>
      <c r="F1009" s="89"/>
    </row>
    <row r="1010" ht="18.0" customHeight="1">
      <c r="A1010" s="89"/>
      <c r="B1010" s="89"/>
      <c r="C1010" s="89"/>
      <c r="D1010" s="89"/>
      <c r="E1010" s="89"/>
      <c r="F1010" s="89"/>
    </row>
  </sheetData>
  <mergeCells count="1">
    <mergeCell ref="E23:F23"/>
  </mergeCells>
  <conditionalFormatting sqref="V20:AF22 I25:T29 V25:AE29 U26:U29">
    <cfRule type="cellIs" dxfId="0" priority="1" operator="equal">
      <formula>0</formula>
    </cfRule>
  </conditionalFormatting>
  <dataValidations>
    <dataValidation type="list" allowBlank="1" sqref="G3">
      <formula1>Calc!$B$4:$B$6</formula1>
    </dataValidation>
    <dataValidation type="list" allowBlank="1" sqref="C14 C23">
      <formula1>Calc!$B$8:$B$9</formula1>
    </dataValidation>
  </dataValidations>
  <drawing r:id="rId1"/>
</worksheet>
</file>